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DataAnalyticsBootcamp\01-KickstarterSuccessAnalysis\"/>
    </mc:Choice>
  </mc:AlternateContent>
  <xr:revisionPtr revIDLastSave="0" documentId="10_ncr:8100000_{AF4C7861-0F00-435F-9200-AB4429F40E86}" xr6:coauthVersionLast="34" xr6:coauthVersionMax="34" xr10:uidLastSave="{00000000-0000-0000-0000-000000000000}"/>
  <bookViews>
    <workbookView xWindow="0" yWindow="0" windowWidth="14370" windowHeight="12780" firstSheet="2" activeTab="5" xr2:uid="{00000000-000D-0000-FFFF-FFFF00000000}"/>
  </bookViews>
  <sheets>
    <sheet name="Data" sheetId="1" r:id="rId1"/>
    <sheet name="Outcomes by Category" sheetId="2" r:id="rId2"/>
    <sheet name="Outcomes by Sub-Category" sheetId="3" r:id="rId3"/>
    <sheet name="Outcomes by Launch Date" sheetId="4" r:id="rId4"/>
    <sheet name="Outcomes by Goal" sheetId="5" r:id="rId5"/>
    <sheet name="Success by Extra Attention" sheetId="6" r:id="rId6"/>
  </sheets>
  <definedNames>
    <definedName name="_xlnm._FilterDatabase" localSheetId="0" hidden="1">Data!$A$1:$T$4117</definedName>
    <definedName name="AverageDonation">Data!$P$2:$P$4115</definedName>
    <definedName name="DataTable">Data!$A$1:$R$4115</definedName>
    <definedName name="Goals">Data!$D$2:$D$4115</definedName>
    <definedName name="PercentFunded">Data!$O$2:$O$4115</definedName>
    <definedName name="State">Data!$F$2:$F$4115</definedName>
  </definedNames>
  <calcPr calcId="162913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2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E2" i="5" l="1"/>
  <c r="F2" i="5" s="1"/>
  <c r="E10" i="5"/>
  <c r="F10" i="5" s="1"/>
  <c r="E6" i="5"/>
  <c r="F6" i="5" s="1"/>
  <c r="E13" i="5"/>
  <c r="H13" i="5" s="1"/>
  <c r="E9" i="5"/>
  <c r="H9" i="5" s="1"/>
  <c r="E5" i="5"/>
  <c r="H5" i="5" s="1"/>
  <c r="E12" i="5"/>
  <c r="G12" i="5" s="1"/>
  <c r="E8" i="5"/>
  <c r="H8" i="5" s="1"/>
  <c r="E4" i="5"/>
  <c r="H4" i="5" s="1"/>
  <c r="E11" i="5"/>
  <c r="H11" i="5" s="1"/>
  <c r="E7" i="5"/>
  <c r="H7" i="5" s="1"/>
  <c r="E3" i="5"/>
  <c r="H3" i="5" s="1"/>
  <c r="G8" i="5" l="1"/>
  <c r="F3" i="5"/>
  <c r="G10" i="5"/>
  <c r="F13" i="5"/>
  <c r="F8" i="5"/>
  <c r="H12" i="5"/>
  <c r="G7" i="5"/>
  <c r="G6" i="5"/>
  <c r="F7" i="5"/>
  <c r="F4" i="5"/>
  <c r="G4" i="5"/>
  <c r="H2" i="5"/>
  <c r="G13" i="5"/>
  <c r="F9" i="5"/>
  <c r="F12" i="5"/>
  <c r="G2" i="5"/>
  <c r="H10" i="5"/>
  <c r="G3" i="5"/>
  <c r="G5" i="5"/>
  <c r="G11" i="5"/>
  <c r="G9" i="5"/>
  <c r="F5" i="5"/>
  <c r="F11" i="5"/>
  <c r="H6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<sst xmlns="http://schemas.openxmlformats.org/spreadsheetml/2006/main" count="24831" uniqueCount="8409">
  <si>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</si>
  <si>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</si>
  <si>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</si>
  <si>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</si>
  <si>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</si>
  <si>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</si>
  <si>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</si>
  <si>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</si>
  <si>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</si>
  <si>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</si>
  <si>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</si>
  <si>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</si>
  <si>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</si>
  <si>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</si>
  <si>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</si>
  <si>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</si>
  <si>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</si>
  <si>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</si>
  <si>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</si>
  <si>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</si>
  <si>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</si>
  <si>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</si>
  <si>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</si>
  <si>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</si>
  <si>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</si>
  <si>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</si>
  <si>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</si>
  <si>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</si>
  <si>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</si>
  <si>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</si>
  <si>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</si>
  <si>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</si>
  <si>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</si>
  <si>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</si>
  <si>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</si>
  <si>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</si>
  <si>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</si>
  <si>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</si>
  <si>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</si>
  <si>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</si>
  <si>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</si>
  <si>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</si>
  <si>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</si>
  <si>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</si>
  <si>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</si>
  <si>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</si>
  <si>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</si>
  <si>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</si>
  <si>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</si>
  <si>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</si>
  <si>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</si>
  <si>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</si>
  <si>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</si>
  <si>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</si>
  <si>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</si>
  <si>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</si>
  <si>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</si>
  <si>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</si>
  <si>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</si>
  <si>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</si>
  <si>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</si>
  <si>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</si>
  <si>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</si>
  <si>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</si>
  <si>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</si>
  <si>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</si>
  <si>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</si>
  <si>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</si>
  <si>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</si>
  <si>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</si>
  <si>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</si>
  <si>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</si>
  <si>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</si>
  <si>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</si>
  <si>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</si>
  <si>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</si>
  <si>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</si>
  <si>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</si>
  <si>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</si>
  <si>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</si>
  <si>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</si>
  <si>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</si>
  <si>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</si>
  <si>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</si>
  <si>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</si>
  <si>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</si>
  <si>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</si>
  <si>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</si>
  <si>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</si>
  <si>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</si>
  <si>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</si>
  <si>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</si>
  <si>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</si>
  <si>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</si>
  <si>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</si>
  <si>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</si>
  <si>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</si>
  <si>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</si>
  <si>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</si>
  <si>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</si>
  <si>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</si>
  <si>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</si>
  <si>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</si>
  <si>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</si>
  <si>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</si>
  <si>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</si>
  <si>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</si>
  <si>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</si>
  <si>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</si>
  <si>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</si>
  <si>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</si>
  <si>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</si>
  <si>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</si>
  <si>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</si>
  <si>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</si>
  <si>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</si>
  <si>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</si>
  <si>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</si>
  <si>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</si>
  <si>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</si>
  <si>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</si>
  <si>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</si>
  <si>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</si>
  <si>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</si>
  <si>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</si>
  <si>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</si>
  <si>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</si>
  <si>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</si>
  <si>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</si>
  <si>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</si>
  <si>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</si>
  <si>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</si>
  <si>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</si>
  <si>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</si>
  <si>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</si>
  <si>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</si>
  <si>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</si>
  <si>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</si>
  <si>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</si>
  <si>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</si>
  <si>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</si>
  <si>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</si>
  <si>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</si>
  <si>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</si>
  <si>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</si>
  <si>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</si>
  <si>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</si>
  <si>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</si>
  <si>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</si>
  <si>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</si>
  <si>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</si>
  <si>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</si>
  <si>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</si>
  <si>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</si>
  <si>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</si>
  <si>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</si>
  <si>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</si>
  <si>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</si>
  <si>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</si>
  <si>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</si>
  <si>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</si>
  <si>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</si>
  <si>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</si>
  <si>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</si>
  <si>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</si>
  <si>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</si>
  <si>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</si>
  <si>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</si>
  <si>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</si>
  <si>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</si>
  <si>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</si>
  <si>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</si>
  <si>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</si>
  <si>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</si>
  <si>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</si>
  <si>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</si>
  <si>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</si>
  <si>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</si>
  <si>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</si>
  <si>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</si>
  <si>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</si>
  <si>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</si>
  <si>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</si>
  <si>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</si>
  <si>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</si>
  <si>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</si>
  <si>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</si>
  <si>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</si>
  <si>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</si>
  <si>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</si>
  <si>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</si>
  <si>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</si>
  <si>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</si>
  <si>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</si>
  <si>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</si>
  <si>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</si>
  <si>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</si>
  <si>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</si>
  <si>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</si>
  <si>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</si>
  <si>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</si>
  <si>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</si>
  <si>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</si>
  <si>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</si>
  <si>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</si>
  <si>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</si>
  <si>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</si>
  <si>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</si>
  <si>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</si>
  <si>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</si>
  <si>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</si>
  <si>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</si>
  <si>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</si>
  <si>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</si>
  <si>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</si>
  <si>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</si>
  <si>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</si>
  <si>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</si>
  <si>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</si>
  <si>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</si>
  <si>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</si>
  <si>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</si>
  <si>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</si>
  <si>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</si>
  <si>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</si>
  <si>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</si>
  <si>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</si>
  <si>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</si>
  <si>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</si>
  <si>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</si>
  <si>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</si>
  <si>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</si>
  <si>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</si>
  <si>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</si>
  <si>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</si>
  <si>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</si>
  <si>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</si>
  <si>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</si>
  <si>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</si>
  <si>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</si>
  <si>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</si>
  <si>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</si>
  <si>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</si>
  <si>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</si>
  <si>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</si>
  <si>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</si>
  <si>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</si>
  <si>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</si>
  <si>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</si>
  <si>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</si>
  <si>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</si>
  <si>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</si>
  <si>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</si>
  <si>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</si>
  <si>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</si>
  <si>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</si>
  <si>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</si>
  <si>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</si>
  <si>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</si>
  <si>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</si>
  <si>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</si>
  <si>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</si>
  <si>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</si>
  <si>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</si>
  <si>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</si>
  <si>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</si>
  <si>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</si>
  <si>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</si>
  <si>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</si>
  <si>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</si>
  <si>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</si>
  <si>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</si>
  <si>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</si>
  <si>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</si>
  <si>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</si>
  <si>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</si>
  <si>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</si>
  <si>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</si>
  <si>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</si>
  <si>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</si>
  <si>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</si>
  <si>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</si>
  <si>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</si>
  <si>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</si>
  <si>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</si>
  <si>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</si>
  <si>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</si>
  <si>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</si>
  <si>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</si>
  <si>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</si>
  <si>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</si>
  <si>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</si>
  <si>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</si>
  <si>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</si>
  <si>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</si>
  <si>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</si>
  <si>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</si>
  <si>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</si>
  <si>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</si>
  <si>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</si>
  <si>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</si>
  <si>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</si>
  <si>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</si>
  <si>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</si>
  <si>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</si>
  <si>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</si>
  <si>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</si>
  <si>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</si>
  <si>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</si>
  <si>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</si>
  <si>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</si>
  <si>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</si>
  <si>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</si>
  <si>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</si>
  <si>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</si>
  <si>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</si>
  <si>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</si>
  <si>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</si>
  <si>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</si>
  <si>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</si>
  <si>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</si>
  <si>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</si>
  <si>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</si>
  <si>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</si>
  <si>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</si>
  <si>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</si>
  <si>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</si>
  <si>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</si>
  <si>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</si>
  <si>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</si>
  <si>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</si>
  <si>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</si>
  <si>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</si>
  <si>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</si>
  <si>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</si>
  <si>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</si>
  <si>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</si>
  <si>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</si>
  <si>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</si>
  <si>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</si>
  <si>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</si>
  <si>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</si>
  <si>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</si>
  <si>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</si>
  <si>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</si>
  <si>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</si>
  <si>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</si>
  <si>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</si>
  <si>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</si>
  <si>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</si>
  <si>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</si>
  <si>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</si>
  <si>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</si>
  <si>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</si>
  <si>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</si>
  <si>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</si>
  <si>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</si>
  <si>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</si>
  <si>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</si>
  <si>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</si>
  <si>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</si>
  <si>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</si>
  <si>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</si>
  <si>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</si>
  <si>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</si>
  <si>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</si>
  <si>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</si>
  <si>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</si>
  <si>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</si>
  <si>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</si>
  <si>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</si>
  <si>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</si>
  <si>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</si>
  <si>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</si>
  <si>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</si>
  <si>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</si>
  <si>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</si>
  <si>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</si>
  <si>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</si>
  <si>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</si>
  <si>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</si>
  <si>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</si>
  <si>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</si>
  <si>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</si>
  <si>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</si>
  <si>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</si>
  <si>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</si>
  <si>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</si>
  <si>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</si>
  <si>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</si>
  <si>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</si>
  <si>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</si>
  <si>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</si>
  <si>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</si>
  <si>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</si>
  <si>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</si>
  <si>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</si>
  <si>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</si>
  <si>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</si>
  <si>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</si>
  <si>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</si>
  <si>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</si>
  <si>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</si>
  <si>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</si>
  <si>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</si>
  <si>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</si>
  <si>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</si>
  <si>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</si>
  <si>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</si>
  <si>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</si>
  <si>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</si>
  <si>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</si>
  <si>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</si>
  <si>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</si>
  <si>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</si>
  <si>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</si>
  <si>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</si>
  <si>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</si>
  <si>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</si>
  <si>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</si>
  <si>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</si>
  <si>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</si>
  <si>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</si>
  <si>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</si>
  <si>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</si>
  <si>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</si>
  <si>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</si>
  <si>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</si>
  <si>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</si>
  <si>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</si>
  <si>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</si>
  <si>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</si>
  <si>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</si>
  <si>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</si>
  <si>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</si>
  <si>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</si>
  <si>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</si>
  <si>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</si>
  <si>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</si>
  <si>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</si>
  <si>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</si>
  <si>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</si>
  <si>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</si>
  <si>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</si>
  <si>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</si>
  <si>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</si>
  <si>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</si>
  <si>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</si>
  <si>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</si>
  <si>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</si>
  <si>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</si>
  <si>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</si>
  <si>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</si>
  <si>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</si>
  <si>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</si>
  <si>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</si>
  <si>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</si>
  <si>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</si>
  <si>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</si>
  <si>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</si>
  <si>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</si>
  <si>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</si>
  <si>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</si>
  <si>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</si>
  <si>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</si>
  <si>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</si>
  <si>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</si>
  <si>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</si>
  <si>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</si>
  <si>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</si>
  <si>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</si>
  <si>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</si>
  <si>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</si>
  <si>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</si>
  <si>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</si>
  <si>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</si>
  <si>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</si>
  <si>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</si>
  <si>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</si>
  <si>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</si>
  <si>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</si>
  <si>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</si>
  <si>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</si>
  <si>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</si>
  <si>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</si>
  <si>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</si>
  <si>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</si>
  <si>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</si>
  <si>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</si>
  <si>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</si>
  <si>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</si>
  <si>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</si>
  <si>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</si>
  <si>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</si>
  <si>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</si>
  <si>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</si>
  <si>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</si>
  <si>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</si>
  <si>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</si>
  <si>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</si>
  <si>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</si>
  <si>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</si>
  <si>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</si>
  <si>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</si>
  <si>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</si>
  <si>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</si>
  <si>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</si>
  <si>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</si>
  <si>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</si>
  <si>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</si>
  <si>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</si>
  <si>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</si>
  <si>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</si>
  <si>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</si>
  <si>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</si>
  <si>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</si>
  <si>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</si>
  <si>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</si>
  <si>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</si>
  <si>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</si>
  <si>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</si>
  <si>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</si>
  <si>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</si>
  <si>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</si>
  <si>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</si>
  <si>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</si>
  <si>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</si>
  <si>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</si>
  <si>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</si>
  <si>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</si>
  <si>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</si>
  <si>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</si>
  <si>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</si>
  <si>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</si>
  <si>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</si>
  <si>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</si>
  <si>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</si>
  <si>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</si>
  <si>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</si>
  <si>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</si>
  <si>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</si>
  <si>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</si>
  <si>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</si>
  <si>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</si>
  <si>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</si>
  <si>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</si>
  <si>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</si>
  <si>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</si>
  <si>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</si>
  <si>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</si>
  <si>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</si>
  <si>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</si>
  <si>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</si>
  <si>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</si>
  <si>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</si>
  <si>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</si>
  <si>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</si>
  <si>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</si>
  <si>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</si>
  <si>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</si>
  <si>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</si>
  <si>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</si>
  <si>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</si>
  <si>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</si>
  <si>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</si>
  <si>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</si>
  <si>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</si>
  <si>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</si>
  <si>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</si>
  <si>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</si>
  <si>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</si>
  <si>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</si>
  <si>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</si>
  <si>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</si>
  <si>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</si>
  <si>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</si>
  <si>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</si>
  <si>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</si>
  <si>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</si>
  <si>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</si>
  <si>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</si>
  <si>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</si>
  <si>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</si>
  <si>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</si>
  <si>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</si>
  <si>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</si>
  <si>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</si>
  <si>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</si>
  <si>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</si>
  <si>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</si>
  <si>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</si>
  <si>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</si>
  <si>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</si>
  <si>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</si>
  <si>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</si>
  <si>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</si>
  <si>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</si>
  <si>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</si>
  <si>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</si>
  <si>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</si>
  <si>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</si>
  <si>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</si>
  <si>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</si>
  <si>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</si>
  <si>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</si>
  <si>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</si>
  <si>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</si>
  <si>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</si>
  <si>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</si>
  <si>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</si>
  <si>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</si>
  <si>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</si>
  <si>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</si>
  <si>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</si>
  <si>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</si>
  <si>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</si>
  <si>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</si>
  <si>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</si>
  <si>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</si>
  <si>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</si>
  <si>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</si>
  <si>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</si>
  <si>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</si>
  <si>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</si>
  <si>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</si>
  <si>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</si>
  <si>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</si>
  <si>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</si>
  <si>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</si>
  <si>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</si>
  <si>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</si>
  <si>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</si>
  <si>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</si>
  <si>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</si>
  <si>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</si>
  <si>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</si>
  <si>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</si>
  <si>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</si>
  <si>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</si>
  <si>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</si>
  <si>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</si>
  <si>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</si>
  <si>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</si>
  <si>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</si>
  <si>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</si>
  <si>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</si>
  <si>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</si>
  <si>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</si>
  <si>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</si>
  <si>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</si>
  <si>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</si>
  <si>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</si>
  <si>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</si>
  <si>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</si>
  <si>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</si>
  <si>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</si>
  <si>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</si>
  <si>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</si>
  <si>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</si>
  <si>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</si>
  <si>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</si>
  <si>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</si>
  <si>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</si>
  <si>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</si>
  <si>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</si>
  <si>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</si>
  <si>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</si>
  <si>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</si>
  <si>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</si>
  <si>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</si>
  <si>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</si>
  <si>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</si>
  <si>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</si>
  <si>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</si>
  <si>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</si>
  <si>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</si>
  <si>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</si>
  <si>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</si>
  <si>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</si>
  <si>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</si>
  <si>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</si>
  <si>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</si>
  <si>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</si>
  <si>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</si>
  <si>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</si>
  <si>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</si>
  <si>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</si>
  <si>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</si>
  <si>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</si>
  <si>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</si>
  <si>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</si>
  <si>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</si>
  <si>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</si>
  <si>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</si>
  <si>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</si>
  <si>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</si>
  <si>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</si>
  <si>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</si>
  <si>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</si>
  <si>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</si>
  <si>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</si>
  <si>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</si>
  <si>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</si>
  <si>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</si>
  <si>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</si>
  <si>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</si>
  <si>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</si>
  <si>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</si>
  <si>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</si>
  <si>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</si>
  <si>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</si>
  <si>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</si>
  <si>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</si>
  <si>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</si>
  <si>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</si>
  <si>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</si>
  <si>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</si>
  <si>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</si>
  <si>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</si>
  <si>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</si>
  <si>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</si>
  <si>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</si>
  <si>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</si>
  <si>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</si>
  <si>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</si>
  <si>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</si>
  <si>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</si>
  <si>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</si>
  <si>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</si>
  <si>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</si>
  <si>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</si>
  <si>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</si>
  <si>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</si>
  <si>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</si>
  <si>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</si>
  <si>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</si>
  <si>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</si>
  <si>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</si>
  <si>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</si>
  <si>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</si>
  <si>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</si>
  <si>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</si>
  <si>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</si>
  <si>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</si>
  <si>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</si>
  <si>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</si>
  <si>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</si>
  <si>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</si>
  <si>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</si>
  <si>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</si>
  <si>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</si>
  <si>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</si>
  <si>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</si>
  <si>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</si>
  <si>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</si>
  <si>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</si>
  <si>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</si>
  <si>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</si>
  <si>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</si>
  <si>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</si>
  <si>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</si>
  <si>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</si>
  <si>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</si>
  <si>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</si>
  <si>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</si>
  <si>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</si>
  <si>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</si>
  <si>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</si>
  <si>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</si>
  <si>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</si>
  <si>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</si>
  <si>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</si>
  <si>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</si>
  <si>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</si>
  <si>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</si>
  <si>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</si>
  <si>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</si>
  <si>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</si>
  <si>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</si>
  <si>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</si>
  <si>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</si>
  <si>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</si>
  <si>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</si>
  <si>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</si>
  <si>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</si>
  <si>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</si>
  <si>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</si>
  <si>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</si>
  <si>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</si>
  <si>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</si>
  <si>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</si>
  <si>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</si>
  <si>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</si>
  <si>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</si>
  <si>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</si>
  <si>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</si>
  <si>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</si>
  <si>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</si>
  <si>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</si>
  <si>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</si>
  <si>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</si>
  <si>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</si>
  <si>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</si>
  <si>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</si>
  <si>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</si>
  <si>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</si>
  <si>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</si>
  <si>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</si>
  <si>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</si>
  <si>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</si>
  <si>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</si>
  <si>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</si>
  <si>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</si>
  <si>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</si>
  <si>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</si>
  <si>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</si>
  <si>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</si>
  <si>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</si>
  <si>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</si>
  <si>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</si>
  <si>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</si>
  <si>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</si>
  <si>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</si>
  <si>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</si>
  <si>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</si>
  <si>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</si>
  <si>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</si>
  <si>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</si>
  <si>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</si>
  <si>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</si>
  <si>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</si>
  <si>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</si>
  <si>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</si>
  <si>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</si>
  <si>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</si>
  <si>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</si>
  <si>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</si>
  <si>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</si>
  <si>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</si>
  <si>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</si>
  <si>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</si>
  <si>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</si>
  <si>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</si>
  <si>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</si>
  <si>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</si>
  <si>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</si>
  <si>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</si>
  <si>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</si>
  <si>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</si>
  <si>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</si>
  <si>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</si>
  <si>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</si>
  <si>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</si>
  <si>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</si>
  <si>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</si>
  <si>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</si>
  <si>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</si>
  <si>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</si>
  <si>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</si>
  <si>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</si>
  <si>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</si>
  <si>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</si>
  <si>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</si>
  <si>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</si>
  <si>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</si>
  <si>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</si>
  <si>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</si>
  <si>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</si>
  <si>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</si>
  <si>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</si>
  <si>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</si>
  <si>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</si>
  <si>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</si>
  <si>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</si>
  <si>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</si>
  <si>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</si>
  <si>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</si>
  <si>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</si>
  <si>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</si>
  <si>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</si>
  <si>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</si>
  <si>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</si>
  <si>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</si>
  <si>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</si>
  <si>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</si>
  <si>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</si>
  <si>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</si>
  <si>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</si>
  <si>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</si>
  <si>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</si>
  <si>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</si>
  <si>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</si>
  <si>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</si>
  <si>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</si>
  <si>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</si>
  <si>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</si>
  <si>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</si>
  <si>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</si>
  <si>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</si>
  <si>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</si>
  <si>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</si>
  <si>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</si>
  <si>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</si>
  <si>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</si>
  <si>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</si>
  <si>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</si>
  <si>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</si>
  <si>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</si>
  <si>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</si>
  <si>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</si>
  <si>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</si>
  <si>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</si>
  <si>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</si>
  <si>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</si>
  <si>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</si>
  <si>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</si>
  <si>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</si>
  <si>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</si>
  <si>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</si>
  <si>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</si>
  <si>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</si>
  <si>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</si>
  <si>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</si>
  <si>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</si>
  <si>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</si>
  <si>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</si>
  <si>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</si>
  <si>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</si>
  <si>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</si>
  <si>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</si>
  <si>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</si>
  <si>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</si>
  <si>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</si>
  <si>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</si>
  <si>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</si>
  <si>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</si>
  <si>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</si>
  <si>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</si>
  <si>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</si>
  <si>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</si>
  <si>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</si>
  <si>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</si>
  <si>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</si>
  <si>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</si>
  <si>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</si>
  <si>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</si>
  <si>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</si>
  <si>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</si>
  <si>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</si>
  <si>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</si>
  <si>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</si>
  <si>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</si>
  <si>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</si>
  <si>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</si>
  <si>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</si>
  <si>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</si>
  <si>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</si>
  <si>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</si>
  <si>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</si>
  <si>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</si>
  <si>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</si>
  <si>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</si>
  <si>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</si>
  <si>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</si>
  <si>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</si>
  <si>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</si>
  <si>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</si>
  <si>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</si>
  <si>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</si>
  <si>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</si>
  <si>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</si>
  <si>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</si>
  <si>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</si>
  <si>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</si>
  <si>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</si>
  <si>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</si>
  <si>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</si>
  <si>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</si>
  <si>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</si>
  <si>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</si>
  <si>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</si>
  <si>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</si>
  <si>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</si>
  <si>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</si>
  <si>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</si>
  <si>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</si>
  <si>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</si>
  <si>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</si>
  <si>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</si>
  <si>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</si>
  <si>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</si>
  <si>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</si>
  <si>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</si>
  <si>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</si>
  <si>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</si>
  <si>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</si>
  <si>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</si>
  <si>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</si>
  <si>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</si>
  <si>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</si>
  <si>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</si>
  <si>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</si>
  <si>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</si>
  <si>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</si>
  <si>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</si>
  <si>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</si>
  <si>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</si>
  <si>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</si>
  <si>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</si>
  <si>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</si>
  <si>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</si>
  <si>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</si>
  <si>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</si>
  <si>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</si>
  <si>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</si>
  <si>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</si>
  <si>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</si>
  <si>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</si>
  <si>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</si>
  <si>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</si>
  <si>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</si>
  <si>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</si>
  <si>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</si>
  <si>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</si>
  <si>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</si>
  <si>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</si>
  <si>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</si>
  <si>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</si>
  <si>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</si>
  <si>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</si>
  <si>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</si>
  <si>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</si>
  <si>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</si>
  <si>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</si>
  <si>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</si>
  <si>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</si>
  <si>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</si>
  <si>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</si>
  <si>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</si>
  <si>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</si>
  <si>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</si>
  <si>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</si>
  <si>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</si>
  <si>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</si>
  <si>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</si>
  <si>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</si>
  <si>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</si>
  <si>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</si>
  <si>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</si>
  <si>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</si>
  <si>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</si>
  <si>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</si>
  <si>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</si>
  <si>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</si>
  <si>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</si>
  <si>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</si>
  <si>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</si>
  <si>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</si>
  <si>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</si>
  <si>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</si>
  <si>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</si>
  <si>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</si>
  <si>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</si>
  <si>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</si>
  <si>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</si>
  <si>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</si>
  <si>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</si>
  <si>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</si>
  <si>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</si>
  <si>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</si>
  <si>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</si>
  <si>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</si>
  <si>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</si>
  <si>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</si>
  <si>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</si>
  <si>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</si>
  <si>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</si>
  <si>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</si>
  <si>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</si>
  <si>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</si>
  <si>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</si>
  <si>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</si>
  <si>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</si>
  <si>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</si>
  <si>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</si>
  <si>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</si>
  <si>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</si>
  <si>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</si>
  <si>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</si>
  <si>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</si>
  <si>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</si>
  <si>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</si>
  <si>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</si>
  <si>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</si>
  <si>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</si>
  <si>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</si>
  <si>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</si>
  <si>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</si>
  <si>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</si>
  <si>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</si>
  <si>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</si>
  <si>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</si>
  <si>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</si>
  <si>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</si>
  <si>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</si>
  <si>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</si>
  <si>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</si>
  <si>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</si>
  <si>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</si>
  <si>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</si>
  <si>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</si>
  <si>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</si>
  <si>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</si>
  <si>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</si>
  <si>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</si>
  <si>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</si>
  <si>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</si>
  <si>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</si>
  <si>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</si>
  <si>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</si>
  <si>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</si>
  <si>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</si>
  <si>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</si>
  <si>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</si>
  <si>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</si>
  <si>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</si>
  <si>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</si>
  <si>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</si>
  <si>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</si>
  <si>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</si>
  <si>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</si>
  <si>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</si>
  <si>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</si>
  <si>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</si>
  <si>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</si>
  <si>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</si>
  <si>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</si>
  <si>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</si>
  <si>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</si>
  <si>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</si>
  <si>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</si>
  <si>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</si>
  <si>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</si>
  <si>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</si>
  <si>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</si>
  <si>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</si>
  <si>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</si>
  <si>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</si>
  <si>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</si>
  <si>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</si>
  <si>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</si>
  <si>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</si>
  <si>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</si>
  <si>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</si>
  <si>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</si>
  <si>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</si>
  <si>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</si>
  <si>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</si>
  <si>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</si>
  <si>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</si>
  <si>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</si>
  <si>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</si>
  <si>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</si>
  <si>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</si>
  <si>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</si>
  <si>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</si>
  <si>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</si>
  <si>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</si>
  <si>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</si>
  <si>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</si>
  <si>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</si>
  <si>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</si>
  <si>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</si>
  <si>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</si>
  <si>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</si>
  <si>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</si>
  <si>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</si>
  <si>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</si>
  <si>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</si>
  <si>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</si>
  <si>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</si>
  <si>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</si>
  <si>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</si>
  <si>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</si>
  <si>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</si>
  <si>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</si>
  <si>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</si>
  <si>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</si>
  <si>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</si>
  <si>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</si>
  <si>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</si>
  <si>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</si>
  <si>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</si>
  <si>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</si>
  <si>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</si>
  <si>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</si>
  <si>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</si>
  <si>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</si>
  <si>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</si>
  <si>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</si>
  <si>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</si>
  <si>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</si>
  <si>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</si>
  <si>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</si>
  <si>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</si>
  <si>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</si>
  <si>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</si>
  <si>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</si>
  <si>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</si>
  <si>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</si>
  <si>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</si>
  <si>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</si>
  <si>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</si>
  <si>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</si>
  <si>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</si>
  <si>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</si>
  <si>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</si>
  <si>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</si>
  <si>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</si>
  <si>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</si>
  <si>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</si>
  <si>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</si>
  <si>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</si>
  <si>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</si>
  <si>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</si>
  <si>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</si>
  <si>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</si>
  <si>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</si>
  <si>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</si>
  <si>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</si>
  <si>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</si>
  <si>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</si>
  <si>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</si>
  <si>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</si>
  <si>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</si>
  <si>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</si>
  <si>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</si>
  <si>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</si>
  <si>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</si>
  <si>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</si>
  <si>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</si>
  <si>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</si>
  <si>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</si>
  <si>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</si>
  <si>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</si>
  <si>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</si>
  <si>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</si>
  <si>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</si>
  <si>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</si>
  <si>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</si>
  <si>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</si>
  <si>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</si>
  <si>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</si>
  <si>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</si>
  <si>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</si>
  <si>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</si>
  <si>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</si>
  <si>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</si>
  <si>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</si>
  <si>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</si>
  <si>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</si>
  <si>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</si>
  <si>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</si>
  <si>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</si>
  <si>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</si>
  <si>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</si>
  <si>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</si>
  <si>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</si>
  <si>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</si>
  <si>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</si>
  <si>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</si>
  <si>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</si>
  <si>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</si>
  <si>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</si>
  <si>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</si>
  <si>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</si>
  <si>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</si>
  <si>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</si>
  <si>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</si>
  <si>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</si>
  <si>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</si>
  <si>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</si>
  <si>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</si>
  <si>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</si>
  <si>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</si>
  <si>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</si>
  <si>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</si>
  <si>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</si>
  <si>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</si>
  <si>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</si>
  <si>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</si>
  <si>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</si>
  <si>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</si>
  <si>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</si>
  <si>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</si>
  <si>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</si>
  <si>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</si>
  <si>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</si>
  <si>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</si>
  <si>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</si>
  <si>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</si>
  <si>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</si>
  <si>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</si>
  <si>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</si>
  <si>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</si>
  <si>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</si>
  <si>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</si>
  <si>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</si>
  <si>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</si>
  <si>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</si>
  <si>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</si>
  <si>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</si>
  <si>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</si>
  <si>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</si>
  <si>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</si>
  <si>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</si>
  <si>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</si>
  <si>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</si>
  <si>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</si>
  <si>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</si>
  <si>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</si>
  <si>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</si>
  <si>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</si>
  <si>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</si>
  <si>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</si>
  <si>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</si>
  <si>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</si>
  <si>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</si>
  <si>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</si>
  <si>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</si>
  <si>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</si>
  <si>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</si>
  <si>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</si>
  <si>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</si>
  <si>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</si>
  <si>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</si>
  <si>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</si>
  <si>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</si>
  <si>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</si>
  <si>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</si>
  <si>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</si>
  <si>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</si>
  <si>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</si>
  <si>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</si>
  <si>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</si>
  <si>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</si>
  <si>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</si>
  <si>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</si>
  <si>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</si>
  <si>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</si>
  <si>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</si>
  <si>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</si>
  <si>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</si>
  <si>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</si>
  <si>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</si>
  <si>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</si>
  <si>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</si>
  <si>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</si>
  <si>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</si>
  <si>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</si>
  <si>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</si>
  <si>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</si>
  <si>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</si>
  <si>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</si>
  <si>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</si>
  <si>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</si>
  <si>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</si>
  <si>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</si>
  <si>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</si>
  <si>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</si>
  <si>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</si>
  <si>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</si>
  <si>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</si>
  <si>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</si>
  <si>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</si>
  <si>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</si>
  <si>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</si>
  <si>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</si>
  <si>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</si>
  <si>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</si>
  <si>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</si>
  <si>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</si>
  <si>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</si>
  <si>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</si>
  <si>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</si>
  <si>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</si>
  <si>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</si>
  <si>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</si>
  <si>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</si>
  <si>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</si>
  <si>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</si>
  <si>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</si>
  <si>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</si>
  <si>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</si>
  <si>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</si>
  <si>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</si>
  <si>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</si>
  <si>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</si>
  <si>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</si>
  <si>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</si>
  <si>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</si>
  <si>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</si>
  <si>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</si>
  <si>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</si>
  <si>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</si>
  <si>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</si>
  <si>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</si>
  <si>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</si>
  <si>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</si>
  <si>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</si>
  <si>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</si>
  <si>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</si>
  <si>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</si>
  <si>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</si>
  <si>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</si>
  <si>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</si>
  <si>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</si>
  <si>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</si>
  <si>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</si>
  <si>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</si>
  <si>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</si>
  <si>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</si>
  <si>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</si>
  <si>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</si>
  <si>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</si>
  <si>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</si>
  <si>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</si>
  <si>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</si>
  <si>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</si>
  <si>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</si>
  <si>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</si>
  <si>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</si>
  <si>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</si>
  <si>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</si>
  <si>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</si>
  <si>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</si>
  <si>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</si>
  <si>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</si>
  <si>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</si>
  <si>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</si>
  <si>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</si>
  <si>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</si>
  <si>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</si>
  <si>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</si>
  <si>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</si>
  <si>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</si>
  <si>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</si>
  <si>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</si>
  <si>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</si>
  <si>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</si>
  <si>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</si>
  <si>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</si>
  <si>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</si>
  <si>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</si>
  <si>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</si>
  <si>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</si>
  <si>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</si>
  <si>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</si>
  <si>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</si>
  <si>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</si>
  <si>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</si>
  <si>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</si>
  <si>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</si>
  <si>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</si>
  <si>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</si>
  <si>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</si>
  <si>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</si>
  <si>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</si>
  <si>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</si>
  <si>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</si>
  <si>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</si>
  <si>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</si>
  <si>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</si>
  <si>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</si>
  <si>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</si>
  <si>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</si>
  <si>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</si>
  <si>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</si>
  <si>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</si>
  <si>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</si>
  <si>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</si>
  <si>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</si>
  <si>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</si>
  <si>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</si>
  <si>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</si>
  <si>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</si>
  <si>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</si>
  <si>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</si>
  <si>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</si>
  <si>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</si>
  <si>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</si>
  <si>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</si>
  <si>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</si>
  <si>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</si>
  <si>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</si>
  <si>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</si>
  <si>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</si>
  <si>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</si>
  <si>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</si>
  <si>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</si>
  <si>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</si>
  <si>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</si>
  <si>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</si>
  <si>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</si>
  <si>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</si>
  <si>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</si>
  <si>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</si>
  <si>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</si>
  <si>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</si>
  <si>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</si>
  <si>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</si>
  <si>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</si>
  <si>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</si>
  <si>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</si>
  <si>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</si>
  <si>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</si>
  <si>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</si>
  <si>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</si>
  <si>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</si>
  <si>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</si>
  <si>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</si>
  <si>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</si>
  <si>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</si>
  <si>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</si>
  <si>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</si>
  <si>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</si>
  <si>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</si>
  <si>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</si>
  <si>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</si>
  <si>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</si>
  <si>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</si>
  <si>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</si>
  <si>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</si>
  <si>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</si>
  <si>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</si>
  <si>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</si>
  <si>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</si>
  <si>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</si>
  <si>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</si>
  <si>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</si>
  <si>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</si>
  <si>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</si>
  <si>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</si>
  <si>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</si>
  <si>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</si>
  <si>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</si>
  <si>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</si>
  <si>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</si>
  <si>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</si>
  <si>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</si>
  <si>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</si>
  <si>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</si>
  <si>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</si>
  <si>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</si>
  <si>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</si>
  <si>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</si>
  <si>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</si>
  <si>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</si>
  <si>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</si>
  <si>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</si>
  <si>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</si>
  <si>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</si>
  <si>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</si>
  <si>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</si>
  <si>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</si>
  <si>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</si>
  <si>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</si>
  <si>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</si>
  <si>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</si>
  <si>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</si>
  <si>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</si>
  <si>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</si>
  <si>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</si>
  <si>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</si>
  <si>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</si>
  <si>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</si>
  <si>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</si>
  <si>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</si>
  <si>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</si>
  <si>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</si>
  <si>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</si>
  <si>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</si>
  <si>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</si>
  <si>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</si>
  <si>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</si>
  <si>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</si>
  <si>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</si>
  <si>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</si>
  <si>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</si>
  <si>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</si>
  <si>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</si>
  <si>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</si>
  <si>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</si>
  <si>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</si>
  <si>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</si>
  <si>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</si>
  <si>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</si>
  <si>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</si>
  <si>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</si>
  <si>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</si>
  <si>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</si>
  <si>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</si>
  <si>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</si>
  <si>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</si>
  <si>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</si>
  <si>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</si>
  <si>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</si>
  <si>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</si>
  <si>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</si>
  <si>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</si>
  <si>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</si>
  <si>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</si>
  <si>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</si>
  <si>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</si>
  <si>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</si>
  <si>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</si>
  <si>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</si>
  <si>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</si>
  <si>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</si>
  <si>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</si>
  <si>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</si>
  <si>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</si>
  <si>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</si>
  <si>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</si>
  <si>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</si>
  <si>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</si>
  <si>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</si>
  <si>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</si>
  <si>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</si>
  <si>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</si>
  <si>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</si>
  <si>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</si>
  <si>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</si>
  <si>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</si>
  <si>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</si>
  <si>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</si>
  <si>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</si>
  <si>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</si>
  <si>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</si>
  <si>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</si>
  <si>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</si>
  <si>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</si>
  <si>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</si>
  <si>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</si>
  <si>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</si>
  <si>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</si>
  <si>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</si>
  <si>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</si>
  <si>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</si>
  <si>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</si>
  <si>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</si>
  <si>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</si>
  <si>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</si>
  <si>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</si>
  <si>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</si>
  <si>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</si>
  <si>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</si>
  <si>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</si>
  <si>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</si>
  <si>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</si>
  <si>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</si>
  <si>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</si>
  <si>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</si>
  <si>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</si>
  <si>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</si>
  <si>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</si>
  <si>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</si>
  <si>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</si>
  <si>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</si>
  <si>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</si>
  <si>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</si>
  <si>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</si>
  <si>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</si>
  <si>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</si>
  <si>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</si>
  <si>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</si>
  <si>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</si>
  <si>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</si>
  <si>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</si>
  <si>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</si>
  <si>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</si>
  <si>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</si>
  <si>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</si>
  <si>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</si>
  <si>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</si>
  <si>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</si>
  <si>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</si>
  <si>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</si>
  <si>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</si>
  <si>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</si>
  <si>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</si>
  <si>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</si>
  <si>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</si>
  <si>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</si>
  <si>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</si>
  <si>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</si>
  <si>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</si>
  <si>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</si>
  <si>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</si>
  <si>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</si>
  <si>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</si>
  <si>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</si>
  <si>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</si>
  <si>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</si>
  <si>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</si>
  <si>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</si>
  <si>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</si>
  <si>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</si>
  <si>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</si>
  <si>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</si>
  <si>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</si>
  <si>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</si>
  <si>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</si>
  <si>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</si>
  <si>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</si>
  <si>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</si>
  <si>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</si>
  <si>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</si>
  <si>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</si>
  <si>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</si>
  <si>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</si>
  <si>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</si>
  <si>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</si>
  <si>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</si>
  <si>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</si>
  <si>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</si>
  <si>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</si>
  <si>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</si>
  <si>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</si>
  <si>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</si>
  <si>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</si>
  <si>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</si>
  <si>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</si>
  <si>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</si>
  <si>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</si>
  <si>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</si>
  <si>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</si>
  <si>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</si>
  <si>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</si>
  <si>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</si>
  <si>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</si>
  <si>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</si>
  <si>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</si>
  <si>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</si>
  <si>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</si>
  <si>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</si>
  <si>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</si>
  <si>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</si>
  <si>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</si>
  <si>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</si>
  <si>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</si>
  <si>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</si>
  <si>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</si>
  <si>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</si>
  <si>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</si>
  <si>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</si>
  <si>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</si>
  <si>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</si>
  <si>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</si>
  <si>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</si>
  <si>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</si>
  <si>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</si>
  <si>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</si>
  <si>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</si>
  <si>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</si>
  <si>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</si>
  <si>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</si>
  <si>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</si>
  <si>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</si>
  <si>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</si>
  <si>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</si>
  <si>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</si>
  <si>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</si>
  <si>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</si>
  <si>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</si>
  <si>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</si>
  <si>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</si>
  <si>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</si>
  <si>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</si>
  <si>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</si>
  <si>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</si>
  <si>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</si>
  <si>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</si>
  <si>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</si>
  <si>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</si>
  <si>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</si>
  <si>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</si>
  <si>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</si>
  <si>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</si>
  <si>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</si>
  <si>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</si>
  <si>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</si>
  <si>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</si>
  <si>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</si>
  <si>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</si>
  <si>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</si>
  <si>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</si>
  <si>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</si>
  <si>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</si>
  <si>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</si>
  <si>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</si>
  <si>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</si>
  <si>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</si>
  <si>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</si>
  <si>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</si>
  <si>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</si>
  <si>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</si>
  <si>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</si>
  <si>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</si>
  <si>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</si>
  <si>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</si>
  <si>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</si>
  <si>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</si>
  <si>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</si>
  <si>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</si>
  <si>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</si>
  <si>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</si>
  <si>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</si>
  <si>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</si>
  <si>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</si>
  <si>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</si>
  <si>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</si>
  <si>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</si>
  <si>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</si>
  <si>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</si>
  <si>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</si>
  <si>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</si>
  <si>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</si>
  <si>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</si>
  <si>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</si>
  <si>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</si>
  <si>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</si>
  <si>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</si>
  <si>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</si>
  <si>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</si>
  <si>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</si>
  <si>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</si>
  <si>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</si>
  <si>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</si>
  <si>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</si>
  <si>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</si>
  <si>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</si>
  <si>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</si>
  <si>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</si>
  <si>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</si>
  <si>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</si>
  <si>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</si>
  <si>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</si>
  <si>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</si>
  <si>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</si>
  <si>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</si>
  <si>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</si>
  <si>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</si>
  <si>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</si>
  <si>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</si>
  <si>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</si>
  <si>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</si>
  <si>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</si>
  <si>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</si>
  <si>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</si>
  <si>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</si>
  <si>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</si>
  <si>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</si>
  <si>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</si>
  <si>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</si>
  <si>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</si>
  <si>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</si>
  <si>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</si>
  <si>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</si>
  <si>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</si>
  <si>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</si>
  <si>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</si>
  <si>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</si>
  <si>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</si>
  <si>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</si>
  <si>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</si>
  <si>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</si>
  <si>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</si>
  <si>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</si>
  <si>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</si>
  <si>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</si>
  <si>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</si>
  <si>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</si>
  <si>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</si>
  <si>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</si>
  <si>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</si>
  <si>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</si>
  <si>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</si>
  <si>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</si>
  <si>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</si>
  <si>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</si>
  <si>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</si>
  <si>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</si>
  <si>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</si>
  <si>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</si>
  <si>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</si>
  <si>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</si>
  <si>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</si>
  <si>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</si>
  <si>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</si>
  <si>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</si>
  <si>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</si>
  <si>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</si>
  <si>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</si>
  <si>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</si>
  <si>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</si>
  <si>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</si>
  <si>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</si>
  <si>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</si>
  <si>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</si>
  <si>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</si>
  <si>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</si>
  <si>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</si>
  <si>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</si>
  <si>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</si>
  <si>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</si>
  <si>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</si>
  <si>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</si>
  <si>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</si>
  <si>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</si>
  <si>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</si>
  <si>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</si>
  <si>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</si>
  <si>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</si>
  <si>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</si>
  <si>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</si>
  <si>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</si>
  <si>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</si>
  <si>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</si>
  <si>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</si>
  <si>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</si>
  <si>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</si>
  <si>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</si>
  <si>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</si>
  <si>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</si>
  <si>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</si>
  <si>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</si>
  <si>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</si>
  <si>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</si>
  <si>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</si>
  <si>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</si>
  <si>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</si>
  <si>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</si>
  <si>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</si>
  <si>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</si>
  <si>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</si>
  <si>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</si>
  <si>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</si>
  <si>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</si>
  <si>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</si>
  <si>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</si>
  <si>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</si>
  <si>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</si>
  <si>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</si>
  <si>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</si>
  <si>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</si>
  <si>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</si>
  <si>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</si>
  <si>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</si>
  <si>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</si>
  <si>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</si>
  <si>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</si>
  <si>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</si>
  <si>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</si>
  <si>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</si>
  <si>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</si>
  <si>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</si>
  <si>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</si>
  <si>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</si>
  <si>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</si>
  <si>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</si>
  <si>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</si>
  <si>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</si>
  <si>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</si>
  <si>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</si>
  <si>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</si>
  <si>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</si>
  <si>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</si>
  <si>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</si>
  <si>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</si>
  <si>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</si>
  <si>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</si>
  <si>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</si>
  <si>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</si>
  <si>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</si>
  <si>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</si>
  <si>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</si>
  <si>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</si>
  <si>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</si>
  <si>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</si>
  <si>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</si>
  <si>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</si>
  <si>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</si>
  <si>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</si>
  <si>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</si>
  <si>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</si>
  <si>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</si>
  <si>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</si>
  <si>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</si>
  <si>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</si>
  <si>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</si>
  <si>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</si>
  <si>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</si>
  <si>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</si>
  <si>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</si>
  <si>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</si>
  <si>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</si>
  <si>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</si>
  <si>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</si>
  <si>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</si>
  <si>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</si>
  <si>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</si>
  <si>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</si>
  <si>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</si>
  <si>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</si>
  <si>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</si>
  <si>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</si>
  <si>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</si>
  <si>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</si>
  <si>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</si>
  <si>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</si>
  <si>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</si>
  <si>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</si>
  <si>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</si>
  <si>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</si>
  <si>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</si>
  <si>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</si>
  <si>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</si>
  <si>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</si>
  <si>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</si>
  <si>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</si>
  <si>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</si>
  <si>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</si>
  <si>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</si>
  <si>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</si>
  <si>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</si>
  <si>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</si>
  <si>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</si>
  <si>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</si>
  <si>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</si>
  <si>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</si>
  <si>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</si>
  <si>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</si>
  <si>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</si>
  <si>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</si>
  <si>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</si>
  <si>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</si>
  <si>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</si>
  <si>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</si>
  <si>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</si>
  <si>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</si>
  <si>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</si>
  <si>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</si>
  <si>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</si>
  <si>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</si>
  <si>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</si>
  <si>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</si>
  <si>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</si>
  <si>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</si>
  <si>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</si>
  <si>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</si>
  <si>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</si>
  <si>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</si>
  <si>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</si>
  <si>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</si>
  <si>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</si>
  <si>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</si>
  <si>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</si>
  <si>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</si>
  <si>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</si>
  <si>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</si>
  <si>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</si>
  <si>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</si>
  <si>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</si>
  <si>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</si>
  <si>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</si>
  <si>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</si>
  <si>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</si>
  <si>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</si>
  <si>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</si>
  <si>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</si>
  <si>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</si>
  <si>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</si>
  <si>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</si>
  <si>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</si>
  <si>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</si>
  <si>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</si>
  <si>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</si>
  <si>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</si>
  <si>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</si>
  <si>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</si>
  <si>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</si>
  <si>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</si>
  <si>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</si>
  <si>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</si>
  <si>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</si>
  <si>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</si>
  <si>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</si>
  <si>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</si>
  <si>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</si>
  <si>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</si>
  <si>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</si>
  <si>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</si>
  <si>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</si>
  <si>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</si>
  <si>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</si>
  <si>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</si>
  <si>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</si>
  <si>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</si>
  <si>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</si>
  <si>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</si>
  <si>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</si>
  <si>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</si>
  <si>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</si>
  <si>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</si>
  <si>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</si>
  <si>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</si>
  <si>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</si>
  <si>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</si>
  <si>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</si>
  <si>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</si>
  <si>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</si>
  <si>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</si>
  <si>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</si>
  <si>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</si>
  <si>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</si>
  <si>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</si>
  <si>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</si>
  <si>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</si>
  <si>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</si>
  <si>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</si>
  <si>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</si>
  <si>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</si>
  <si>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</si>
  <si>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</si>
  <si>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</si>
  <si>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</si>
  <si>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</si>
  <si>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</si>
  <si>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</si>
  <si>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</si>
  <si>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</si>
  <si>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</si>
  <si>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</si>
  <si>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</si>
  <si>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</si>
  <si>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</si>
  <si>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</si>
  <si>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</si>
  <si>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</si>
  <si>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</si>
  <si>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</si>
  <si>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</si>
  <si>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</si>
  <si>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</si>
  <si>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</si>
  <si>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</si>
  <si>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</si>
  <si>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</si>
  <si>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</si>
  <si>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</si>
  <si>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</si>
  <si>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</si>
  <si>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</si>
  <si>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</si>
  <si>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</si>
  <si>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</si>
  <si>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</si>
  <si>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</si>
  <si>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</si>
  <si>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</si>
  <si>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</si>
  <si>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</si>
  <si>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</si>
  <si>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</si>
  <si>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</si>
  <si>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</si>
  <si>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</si>
  <si>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</si>
  <si>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</si>
  <si>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</si>
  <si>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</si>
  <si>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</si>
  <si>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</si>
  <si>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</si>
  <si>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</si>
  <si>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</si>
  <si>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</si>
  <si>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</si>
  <si>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</si>
  <si>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</si>
  <si>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</si>
  <si>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</si>
  <si>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</si>
  <si>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</si>
  <si>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</si>
  <si>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</si>
  <si>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</si>
  <si>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</si>
  <si>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</si>
  <si>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</si>
  <si>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</si>
  <si>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</si>
  <si>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</si>
  <si>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</si>
  <si>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</si>
  <si>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</si>
  <si>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</si>
  <si>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</si>
  <si>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</si>
  <si>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</si>
  <si>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</si>
  <si>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</si>
  <si>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</si>
  <si>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</si>
  <si>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</si>
  <si>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</si>
  <si>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</si>
  <si>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</si>
  <si>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</si>
  <si>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</si>
  <si>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</si>
  <si>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</si>
  <si>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</si>
  <si>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</si>
  <si>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</si>
  <si>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</si>
  <si>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</si>
  <si>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</si>
  <si>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</si>
  <si>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</si>
  <si>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</si>
  <si>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</si>
  <si>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</si>
  <si>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</si>
  <si>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</si>
  <si>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</si>
  <si>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</si>
  <si>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</si>
  <si>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</si>
  <si>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</si>
  <si>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</si>
  <si>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</si>
  <si>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</si>
  <si>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</si>
  <si>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</si>
  <si>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</si>
  <si>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</si>
  <si>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</si>
  <si>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</si>
  <si>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</si>
  <si>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</si>
  <si>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</si>
  <si>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</si>
  <si>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</si>
  <si>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</si>
  <si>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</si>
  <si>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</si>
  <si>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</si>
  <si>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</si>
  <si>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</si>
  <si>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</si>
  <si>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</si>
  <si>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</si>
  <si>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</si>
  <si>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</si>
  <si>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</si>
  <si>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</si>
  <si>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</si>
  <si>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</si>
  <si>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</si>
  <si>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</si>
  <si>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</si>
  <si>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</si>
  <si>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</si>
  <si>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</si>
  <si>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</si>
  <si>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</si>
  <si>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</si>
  <si>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</si>
  <si>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</si>
  <si>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</si>
  <si>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</si>
  <si>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</si>
  <si>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</si>
  <si>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</si>
  <si>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</si>
  <si>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</si>
  <si>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</si>
  <si>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</si>
  <si>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</si>
  <si>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</si>
  <si>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</si>
  <si>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</si>
  <si>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</si>
  <si>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</si>
  <si>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</si>
  <si>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</si>
  <si>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</si>
  <si>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</si>
  <si>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</si>
  <si>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</si>
  <si>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</si>
  <si>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</si>
  <si>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</si>
  <si>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</si>
  <si>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</si>
  <si>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</si>
  <si>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</si>
  <si>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</si>
  <si>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</si>
  <si>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</si>
  <si>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</si>
  <si>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</si>
  <si>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</si>
  <si>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</si>
  <si>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</si>
  <si>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</si>
  <si>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</si>
  <si>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</si>
  <si>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</si>
  <si>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</si>
  <si>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</si>
  <si>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</si>
  <si>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</si>
  <si>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</si>
  <si>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</si>
  <si>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</si>
  <si>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</si>
  <si>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</si>
  <si>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</si>
  <si>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</si>
  <si>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</si>
  <si>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</si>
  <si>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</si>
  <si>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</si>
  <si>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</si>
  <si>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</si>
  <si>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</si>
  <si>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</si>
  <si>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</si>
  <si>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</si>
  <si>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</si>
  <si>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</si>
  <si>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</si>
  <si>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</si>
  <si>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</si>
  <si>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</si>
  <si>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</si>
  <si>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</si>
  <si>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</si>
  <si>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</si>
  <si>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</si>
  <si>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</si>
  <si>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</si>
  <si>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</si>
  <si>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</si>
  <si>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</si>
  <si>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</si>
  <si>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</si>
  <si>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</si>
  <si>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</si>
  <si>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</si>
  <si>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</si>
  <si>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</si>
  <si>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</si>
  <si>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</si>
  <si>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</si>
  <si>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</si>
  <si>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</si>
  <si>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</si>
  <si>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</si>
  <si>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</si>
  <si>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</si>
  <si>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</si>
  <si>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</si>
  <si>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</si>
  <si>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</si>
  <si>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</si>
  <si>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</si>
  <si>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</si>
  <si>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</si>
  <si>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</si>
  <si>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</si>
  <si>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</si>
  <si>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</si>
  <si>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</si>
  <si>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</si>
  <si>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</si>
  <si>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</si>
  <si>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</si>
  <si>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</si>
  <si>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</si>
  <si>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</si>
  <si>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</si>
  <si>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</si>
  <si>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</si>
  <si>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</si>
  <si>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</si>
  <si>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</si>
  <si>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</si>
  <si>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</si>
  <si>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</si>
  <si>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</si>
  <si>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</si>
  <si>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</si>
  <si>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</si>
  <si>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</si>
  <si>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</si>
  <si>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</si>
  <si>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</si>
  <si>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</si>
  <si>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</si>
  <si>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</si>
  <si>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</si>
  <si>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</si>
  <si>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</si>
  <si>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</si>
  <si>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</si>
  <si>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</si>
  <si>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</si>
  <si>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</si>
  <si>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</si>
  <si>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</si>
  <si>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</si>
  <si>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</si>
  <si>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</si>
  <si>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</si>
  <si>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</si>
  <si>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</si>
  <si>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</si>
  <si>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</si>
  <si>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</si>
  <si>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</si>
  <si>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</si>
  <si>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</si>
  <si>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</si>
  <si>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</si>
  <si>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</si>
  <si>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</si>
  <si>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</si>
  <si>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</si>
  <si>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</si>
  <si>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</si>
  <si>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</si>
  <si>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</si>
  <si>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</si>
  <si>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</si>
  <si>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</si>
  <si>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</si>
  <si>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</si>
  <si>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</si>
  <si>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</si>
  <si>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</si>
  <si>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</si>
  <si>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</si>
  <si>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</si>
  <si>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</si>
  <si>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</si>
  <si>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</si>
  <si>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</si>
  <si>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</si>
  <si>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</si>
  <si>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</si>
  <si>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</si>
  <si>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</si>
  <si>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</si>
  <si>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</si>
  <si>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</si>
  <si>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</si>
  <si>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</si>
  <si>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</si>
  <si>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</si>
  <si>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</si>
  <si>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</si>
  <si>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</si>
  <si>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</si>
  <si>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</si>
  <si>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</si>
  <si>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</si>
  <si>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</si>
  <si>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</si>
  <si>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</si>
  <si>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</si>
  <si>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</si>
  <si>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</si>
  <si>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</si>
  <si>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</si>
  <si>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</si>
  <si>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</si>
  <si>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</si>
  <si>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</si>
  <si>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</si>
  <si>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</si>
  <si>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</si>
  <si>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</si>
  <si>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</si>
  <si>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</si>
  <si>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</si>
  <si>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</si>
  <si>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</si>
  <si>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</si>
  <si>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</si>
  <si>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</si>
  <si>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</si>
  <si>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</si>
  <si>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</si>
  <si>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</si>
  <si>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</si>
  <si>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</si>
  <si>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</si>
  <si>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</si>
  <si>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</si>
  <si>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</si>
  <si>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</si>
  <si>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</si>
  <si>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</si>
  <si>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</si>
  <si>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</si>
  <si>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</si>
  <si>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</si>
  <si>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</si>
  <si>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</si>
  <si>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</si>
  <si>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</si>
  <si>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</si>
  <si>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</si>
  <si>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</si>
  <si>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</si>
  <si>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</si>
  <si>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</si>
  <si>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</si>
  <si>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</si>
  <si>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</si>
  <si>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</si>
  <si>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</si>
  <si>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</si>
  <si>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</si>
  <si>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</si>
  <si>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</si>
  <si>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</si>
  <si>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</si>
  <si>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</si>
  <si>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</si>
  <si>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</si>
  <si>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</si>
  <si>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</si>
  <si>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</si>
  <si>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</si>
  <si>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</si>
  <si>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</si>
  <si>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</si>
  <si>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</si>
  <si>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</si>
  <si>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</si>
  <si>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</si>
  <si>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</si>
  <si>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</si>
  <si>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</si>
  <si>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</si>
  <si>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</si>
  <si>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</si>
  <si>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</si>
  <si>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</si>
  <si>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</si>
  <si>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</si>
  <si>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</si>
  <si>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</si>
  <si>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</si>
  <si>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</si>
  <si>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</si>
  <si>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</si>
  <si>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</si>
  <si>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</si>
  <si>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</si>
  <si>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</si>
  <si>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</si>
  <si>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</si>
  <si>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</si>
  <si>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</si>
  <si>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</si>
  <si>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</si>
  <si>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</si>
  <si>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</si>
  <si>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</si>
  <si>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</si>
  <si>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</si>
  <si>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</si>
  <si>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</si>
  <si>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</si>
  <si>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</si>
  <si>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</si>
  <si>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</si>
  <si>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</si>
  <si>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</si>
  <si>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</si>
  <si>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</si>
  <si>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</si>
  <si>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</si>
  <si>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</si>
  <si>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</si>
  <si>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</si>
  <si>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</si>
  <si>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</si>
  <si>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</si>
  <si>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</si>
  <si>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</si>
  <si>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</si>
  <si>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</si>
  <si>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</si>
  <si>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</si>
  <si>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</si>
  <si>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</si>
  <si>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</si>
  <si>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</si>
  <si>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</si>
  <si>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</si>
  <si>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</si>
  <si>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</si>
  <si>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</si>
  <si>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</si>
  <si>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</si>
  <si>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</si>
  <si>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</si>
  <si>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</si>
  <si>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</si>
  <si>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</si>
  <si>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</si>
  <si>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</si>
  <si>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</si>
  <si>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</si>
  <si>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</si>
  <si>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</si>
  <si>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</si>
  <si>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</si>
  <si>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</si>
  <si>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</si>
  <si>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</si>
  <si>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</si>
  <si>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</si>
  <si>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</si>
  <si>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</si>
  <si>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</si>
  <si>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</si>
  <si>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</si>
  <si>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</si>
  <si>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</si>
  <si>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</si>
  <si>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</si>
  <si>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</si>
  <si>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</si>
  <si>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</si>
  <si>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</si>
  <si>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</si>
  <si>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</si>
  <si>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</si>
  <si>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</si>
  <si>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</si>
  <si>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</si>
  <si>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</si>
  <si>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</si>
  <si>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</si>
  <si>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</si>
  <si>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</si>
  <si>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</si>
  <si>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</si>
  <si>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</si>
  <si>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</si>
  <si>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</si>
  <si>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</si>
  <si>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</si>
  <si>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</si>
  <si>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</si>
  <si>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</si>
  <si>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</si>
  <si>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</si>
  <si>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</si>
  <si>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</si>
  <si>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</si>
  <si>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</si>
  <si>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</si>
  <si>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</si>
  <si>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</si>
  <si>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</si>
  <si>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</si>
  <si>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</si>
  <si>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</si>
  <si>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</si>
  <si>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</si>
  <si>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</si>
  <si>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</si>
  <si>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</si>
  <si>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</si>
  <si>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</si>
  <si>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</si>
  <si>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</si>
  <si>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</si>
  <si>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</si>
  <si>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</si>
  <si>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</si>
  <si>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</si>
  <si>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</si>
  <si>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</si>
  <si>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</si>
  <si>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</si>
  <si>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</si>
  <si>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</si>
  <si>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</si>
  <si>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</si>
  <si>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</si>
  <si>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</si>
  <si>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</si>
  <si>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</si>
  <si>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</si>
  <si>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</si>
  <si>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</si>
  <si>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</si>
  <si>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</si>
  <si>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</si>
  <si>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</si>
  <si>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</si>
  <si>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</si>
  <si>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</si>
  <si>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</si>
  <si>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</si>
  <si>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</si>
  <si>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</si>
  <si>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</si>
  <si>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</si>
  <si>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</si>
  <si>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</si>
  <si>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</si>
  <si>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</si>
  <si>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</si>
  <si>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</si>
  <si>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</si>
  <si>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</si>
  <si>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</si>
  <si>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</si>
  <si>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</si>
  <si>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</si>
  <si>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</si>
  <si>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</si>
  <si>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</si>
  <si>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</si>
  <si>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</si>
  <si>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</si>
  <si>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</si>
  <si>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</si>
  <si>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</si>
  <si>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</si>
  <si>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</si>
  <si>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</si>
  <si>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</si>
  <si>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</si>
  <si>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</si>
  <si>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</si>
  <si>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</si>
  <si>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</si>
  <si>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</si>
  <si>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</si>
  <si>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</si>
  <si>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</si>
  <si>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</si>
  <si>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</si>
  <si>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</si>
  <si>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</si>
  <si>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</si>
  <si>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</si>
  <si>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</si>
  <si>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</si>
  <si>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</si>
  <si>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</si>
  <si>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</si>
  <si>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</si>
  <si>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</si>
  <si>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</si>
  <si>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</si>
  <si>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</si>
  <si>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</si>
  <si>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</si>
  <si>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</si>
  <si>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</si>
  <si>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</si>
  <si>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</si>
  <si>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</si>
  <si>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</si>
  <si>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</si>
  <si>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</si>
  <si>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</si>
  <si>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</si>
  <si>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</si>
  <si>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</si>
  <si>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</si>
  <si>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</si>
  <si>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</si>
  <si>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</si>
  <si>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</si>
  <si>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</si>
  <si>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</si>
  <si>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</si>
  <si>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</si>
  <si>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</si>
  <si>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</si>
  <si>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</si>
  <si>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</si>
  <si>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</si>
  <si>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</si>
  <si>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</si>
  <si>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</si>
  <si>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</si>
  <si>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</si>
  <si>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</si>
  <si>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</si>
  <si>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</si>
  <si>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</si>
  <si>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</si>
  <si>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</si>
  <si>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</si>
  <si>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</si>
  <si>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</si>
  <si>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</si>
  <si>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</si>
  <si>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</si>
  <si>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</si>
  <si>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</si>
  <si>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</si>
  <si>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</si>
  <si>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</si>
  <si>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</si>
  <si>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</si>
  <si>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</si>
  <si>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</si>
  <si>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</si>
  <si>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</si>
  <si>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</si>
  <si>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</si>
  <si>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</si>
  <si>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</si>
  <si>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</si>
  <si>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</si>
  <si>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</si>
  <si>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</si>
  <si>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</si>
  <si>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</si>
  <si>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</si>
  <si>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</si>
  <si>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</si>
  <si>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</si>
  <si>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</si>
  <si>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</si>
  <si>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</si>
  <si>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</si>
  <si>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</si>
  <si>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</si>
  <si>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</si>
  <si>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</si>
  <si>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</si>
  <si>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</si>
  <si>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</si>
  <si>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</si>
  <si>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</si>
  <si>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</si>
  <si>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</si>
  <si>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</si>
  <si>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</si>
  <si>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</si>
  <si>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</si>
  <si>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</si>
  <si>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</si>
  <si>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</si>
  <si>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</si>
  <si>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</si>
  <si>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</si>
  <si>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</si>
  <si>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</si>
  <si>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</si>
  <si>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</si>
  <si>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</si>
  <si>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</si>
  <si>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</si>
  <si>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</si>
  <si>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</si>
  <si>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</si>
  <si>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</si>
  <si>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</si>
  <si>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</si>
  <si>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</si>
  <si>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</si>
  <si>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</si>
  <si>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</si>
  <si>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</si>
  <si>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</si>
  <si>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</si>
  <si>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</si>
  <si>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</si>
  <si>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</si>
  <si>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</si>
  <si>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</si>
  <si>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</si>
  <si>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</si>
  <si>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</si>
  <si>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</si>
  <si>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</si>
  <si>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</si>
  <si>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</si>
  <si>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</si>
  <si>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</si>
  <si>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</si>
  <si>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</si>
  <si>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</si>
  <si>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</si>
  <si>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</si>
  <si>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</si>
  <si>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</si>
  <si>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</si>
  <si>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</si>
  <si>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</si>
  <si>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</si>
  <si>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</si>
  <si>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</si>
  <si>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</si>
  <si>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</si>
  <si>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</si>
  <si>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</si>
  <si>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</si>
  <si>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</si>
  <si>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</si>
  <si>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</si>
  <si>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</si>
  <si>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</si>
  <si>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</si>
  <si>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</si>
  <si>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</si>
  <si>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</si>
  <si>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</si>
  <si>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</si>
  <si>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</si>
  <si>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</si>
  <si>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</si>
  <si>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</si>
  <si>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</si>
  <si>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</si>
  <si>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</si>
  <si>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</si>
  <si>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</si>
  <si>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</si>
  <si>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</si>
  <si>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</si>
  <si>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</si>
  <si>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</si>
  <si>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</si>
  <si>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</si>
  <si>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</si>
  <si>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</si>
  <si>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</si>
  <si>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</si>
  <si>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</si>
  <si>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</si>
  <si>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</si>
  <si>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</si>
  <si>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</si>
  <si>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</si>
  <si>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</si>
  <si>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</si>
  <si>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</si>
  <si>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</si>
  <si>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</si>
  <si>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</si>
  <si>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</si>
  <si>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</si>
  <si>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</si>
  <si>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</si>
  <si>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</si>
  <si>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</si>
  <si>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</si>
  <si>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</si>
  <si>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</si>
  <si>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</si>
  <si>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</si>
  <si>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</si>
  <si>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</si>
  <si>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</si>
  <si>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</si>
  <si>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</si>
  <si>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</si>
  <si>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</si>
  <si>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</si>
  <si>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</si>
  <si>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</si>
  <si>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</si>
  <si>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</si>
  <si>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</si>
  <si>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</si>
  <si>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</si>
  <si>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</si>
  <si>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</si>
  <si>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</si>
  <si>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</si>
  <si>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</si>
  <si>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</si>
  <si>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</si>
  <si>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</si>
  <si>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</si>
  <si>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</si>
  <si>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</si>
  <si>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</si>
  <si>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</si>
  <si>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</si>
  <si>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</si>
  <si>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</si>
  <si>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</si>
  <si>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</si>
  <si>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</si>
  <si>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</si>
  <si>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</si>
  <si>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</si>
  <si>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</si>
  <si>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</si>
  <si>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</si>
  <si>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</si>
  <si>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</si>
  <si>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</si>
  <si>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</si>
  <si>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</si>
  <si>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</si>
  <si>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</si>
  <si>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</si>
  <si>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</si>
  <si>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</si>
  <si>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</si>
  <si>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</si>
  <si>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</si>
  <si>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</si>
  <si>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</si>
  <si>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</si>
  <si>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</si>
  <si>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</si>
  <si>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</si>
  <si>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</si>
  <si>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</si>
  <si>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</si>
  <si>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</si>
  <si>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</si>
  <si>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</si>
  <si>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</si>
  <si>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</si>
  <si>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</si>
  <si>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</si>
  <si>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</si>
  <si>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</si>
  <si>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</si>
  <si>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</si>
  <si>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</si>
  <si>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</si>
  <si>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</si>
  <si>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</si>
  <si>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</si>
  <si>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</si>
  <si>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</si>
  <si>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</si>
  <si>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</si>
  <si>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</si>
  <si>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</si>
  <si>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</si>
  <si>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</si>
  <si>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</si>
  <si>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</si>
  <si>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</si>
  <si>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</si>
  <si>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</si>
  <si>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</si>
  <si>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</si>
  <si>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</si>
  <si>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</si>
  <si>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</si>
  <si>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</si>
  <si>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</si>
  <si>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</si>
  <si>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</si>
  <si>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</si>
  <si>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</si>
  <si>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</si>
  <si>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</si>
  <si>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</si>
  <si>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</si>
  <si>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</si>
  <si>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</si>
  <si>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</si>
  <si>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</si>
  <si>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</si>
  <si>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</si>
  <si>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</si>
  <si>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</si>
  <si>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</si>
  <si>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</si>
  <si>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</si>
  <si>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</si>
  <si>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</si>
  <si>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</si>
  <si>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</si>
  <si>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</si>
  <si>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</si>
  <si>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</si>
  <si>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</si>
  <si>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</si>
  <si>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</si>
  <si>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</si>
  <si>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</si>
  <si>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</si>
  <si>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</si>
  <si>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</si>
  <si>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</si>
  <si>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</si>
  <si>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</si>
  <si>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</si>
  <si>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</si>
  <si>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</si>
  <si>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</si>
  <si>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</si>
  <si>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</si>
  <si>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</si>
  <si>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</si>
  <si>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</si>
  <si>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</si>
  <si>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</si>
  <si>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</si>
  <si>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</si>
  <si>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</si>
  <si>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</si>
  <si>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</si>
  <si>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</si>
  <si>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</si>
  <si>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</si>
  <si>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</si>
  <si>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</si>
  <si>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</si>
  <si>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</si>
  <si>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</si>
  <si>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</si>
  <si>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</si>
  <si>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</si>
  <si>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</si>
  <si>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</si>
  <si>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</si>
  <si>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</si>
  <si>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</si>
  <si>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</si>
  <si>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</si>
  <si>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</si>
  <si>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</si>
  <si>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</si>
  <si>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</si>
  <si>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</si>
  <si>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</si>
  <si>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</si>
  <si>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</si>
  <si>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</si>
  <si>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</si>
  <si>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</si>
  <si>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</si>
  <si>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</si>
  <si>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</si>
  <si>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</si>
  <si>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</si>
  <si>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</si>
  <si>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</si>
  <si>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</si>
  <si>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</si>
  <si>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</si>
  <si>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</si>
  <si>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</si>
  <si>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</si>
  <si>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</si>
  <si>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</si>
  <si>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</si>
  <si>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</si>
  <si>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</si>
  <si>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</si>
  <si>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</si>
  <si>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</si>
  <si>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</si>
  <si>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</si>
  <si>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</si>
  <si>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</si>
  <si>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</si>
  <si>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</si>
  <si>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</si>
  <si>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</si>
  <si>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</si>
  <si>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</si>
  <si>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</si>
  <si>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</si>
  <si>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</si>
  <si>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</si>
  <si>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</si>
  <si>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</si>
  <si>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</si>
  <si>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</si>
  <si>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</si>
  <si>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</si>
  <si>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</si>
  <si>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</si>
  <si>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</si>
  <si>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</si>
  <si>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</si>
  <si>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</si>
  <si>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</si>
  <si>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</si>
  <si>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</si>
  <si>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</si>
  <si>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</si>
  <si>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</si>
  <si>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</si>
  <si>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</si>
  <si>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</si>
  <si>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</si>
  <si>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</si>
  <si>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</si>
  <si>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</si>
  <si>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</si>
  <si>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</si>
  <si>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</si>
  <si>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</si>
  <si>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</si>
  <si>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</si>
  <si>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</si>
  <si>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</si>
  <si>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</si>
  <si>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</si>
  <si>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</si>
  <si>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</si>
  <si>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</si>
  <si>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</si>
  <si>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</si>
  <si>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</si>
  <si>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</si>
  <si>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</si>
  <si>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</si>
  <si>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</si>
  <si>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</si>
  <si>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</si>
  <si>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</si>
  <si>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</si>
  <si>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</si>
  <si>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</si>
  <si>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</si>
  <si>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</si>
  <si>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</si>
  <si>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</si>
  <si>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</si>
  <si>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</si>
  <si>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</si>
  <si>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</si>
  <si>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</si>
  <si>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</si>
  <si>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</si>
  <si>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</si>
  <si>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</si>
  <si>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</si>
  <si>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</si>
  <si>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</si>
  <si>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</si>
  <si>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</si>
  <si>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</si>
  <si>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</si>
  <si>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</si>
  <si>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</si>
  <si>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</si>
  <si>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</si>
  <si>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</si>
  <si>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</si>
  <si>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</si>
  <si>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</si>
  <si>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</si>
  <si>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</si>
  <si>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</si>
  <si>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</si>
  <si>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</si>
  <si>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</si>
  <si>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</si>
  <si>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</si>
  <si>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</si>
  <si>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</si>
  <si>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</si>
  <si>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</si>
  <si>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</si>
  <si>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</si>
  <si>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</si>
  <si>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</si>
  <si>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</si>
  <si>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</si>
  <si>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</si>
  <si>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</si>
  <si>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</si>
  <si>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</si>
  <si>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</si>
  <si>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</si>
  <si>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</si>
  <si>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</si>
  <si>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</si>
  <si>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</si>
  <si>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</si>
  <si>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</si>
  <si>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</si>
  <si>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</si>
  <si>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</si>
  <si>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</si>
  <si>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</si>
  <si>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</si>
  <si>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</si>
  <si>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</si>
  <si>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</si>
  <si>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</si>
  <si>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</si>
  <si>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</si>
  <si>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</si>
  <si>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</si>
  <si>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</si>
  <si>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</si>
  <si>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</si>
  <si>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</si>
  <si>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</si>
  <si>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</si>
  <si>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</si>
  <si>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</si>
  <si>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</si>
  <si>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</si>
  <si>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</si>
  <si>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</si>
  <si>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</si>
  <si>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</si>
  <si>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</si>
  <si>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</si>
  <si>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</si>
  <si>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</si>
  <si>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</si>
  <si>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</si>
  <si>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</si>
  <si>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</si>
  <si>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</si>
  <si>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</si>
  <si>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</si>
  <si>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</si>
  <si>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</si>
  <si>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</si>
  <si>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</si>
  <si>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</si>
  <si>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</si>
  <si>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</si>
  <si>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</si>
  <si>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</si>
  <si>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</si>
  <si>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</si>
  <si>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</si>
  <si>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</si>
  <si>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</si>
  <si>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</si>
  <si>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</si>
  <si>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</si>
  <si>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</si>
  <si>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</si>
  <si>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</si>
  <si>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</si>
  <si>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</si>
  <si>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</si>
  <si>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</si>
  <si>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</si>
  <si>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</si>
  <si>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</si>
  <si>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</si>
  <si>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</si>
  <si>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</si>
  <si>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</si>
  <si>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</si>
  <si>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</si>
  <si>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</si>
  <si>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</si>
  <si>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</si>
  <si>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</si>
  <si>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</si>
  <si>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</si>
  <si>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</si>
  <si>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</si>
  <si>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</si>
  <si>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</si>
  <si>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</si>
  <si>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</si>
  <si>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</si>
  <si>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</si>
  <si>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</si>
  <si>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</si>
  <si>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</si>
  <si>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</si>
  <si>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</si>
  <si>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</si>
  <si>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</si>
  <si>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</si>
  <si>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</si>
  <si>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</si>
  <si>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</si>
  <si>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</si>
  <si>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</si>
  <si>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</si>
  <si>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</si>
  <si>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</si>
  <si>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</si>
  <si>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</si>
  <si>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</si>
  <si>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</si>
  <si>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</si>
  <si>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</si>
  <si>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</si>
  <si>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</si>
  <si>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</si>
  <si>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</si>
  <si>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</si>
  <si>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</si>
  <si>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</si>
  <si>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</si>
  <si>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</si>
  <si>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</si>
  <si>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</si>
  <si>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</si>
  <si>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</si>
  <si>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</si>
  <si>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</si>
  <si>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</si>
  <si>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</si>
  <si>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</si>
  <si>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</si>
  <si>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</si>
  <si>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</si>
  <si>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</si>
  <si>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</si>
  <si>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</si>
  <si>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</si>
  <si>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</si>
  <si>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</si>
  <si>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</si>
  <si>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</si>
  <si>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</si>
  <si>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</si>
  <si>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</si>
  <si>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</si>
  <si>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</si>
  <si>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</si>
  <si>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</si>
  <si>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</si>
  <si>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</si>
  <si>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</si>
  <si>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</si>
  <si>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</si>
  <si>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</si>
  <si>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</si>
  <si>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</si>
  <si>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</si>
  <si>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</si>
  <si>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</si>
  <si>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</si>
  <si>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</si>
  <si>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</si>
  <si>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</si>
  <si>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</si>
  <si>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</si>
  <si>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</si>
  <si>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</si>
  <si>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</si>
  <si>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</si>
  <si>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</si>
  <si>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</si>
  <si>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</si>
  <si>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</si>
  <si>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</si>
  <si>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</si>
  <si>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</si>
  <si>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</si>
  <si>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</si>
  <si>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</si>
  <si>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</si>
  <si>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</si>
  <si>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</si>
  <si>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</si>
  <si>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</si>
  <si>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</si>
  <si>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</si>
  <si>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</si>
  <si>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</si>
  <si>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</si>
  <si>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</si>
  <si>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</si>
  <si>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</si>
  <si>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</si>
  <si>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</si>
  <si>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</si>
  <si>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</si>
  <si>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</si>
  <si>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</si>
  <si>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</si>
  <si>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</si>
  <si>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</si>
  <si>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</si>
  <si>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</si>
  <si>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</si>
  <si>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</si>
  <si>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</si>
  <si>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</si>
  <si>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</si>
  <si>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</si>
  <si>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</si>
  <si>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</si>
  <si>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</si>
  <si>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</si>
  <si>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</si>
  <si>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</si>
  <si>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</si>
  <si>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</si>
  <si>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</si>
  <si>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</si>
  <si>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</si>
  <si>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</si>
  <si>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</si>
  <si>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</si>
  <si>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</si>
  <si>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</si>
  <si>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</si>
  <si>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</si>
  <si>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</si>
  <si>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</si>
  <si>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</si>
  <si>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</si>
  <si>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</si>
  <si>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</si>
  <si>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</si>
  <si>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</si>
  <si>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</si>
  <si>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</si>
  <si>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</si>
  <si>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</si>
  <si>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</si>
  <si>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</si>
  <si>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</si>
  <si>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</si>
  <si>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</si>
  <si>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</si>
  <si>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</si>
  <si>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</si>
  <si>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</si>
  <si>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</si>
  <si>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</si>
  <si>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</si>
  <si>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</si>
  <si>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</si>
  <si>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</si>
  <si>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</si>
  <si>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</si>
  <si>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</si>
  <si>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</si>
  <si>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</si>
  <si>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</si>
  <si>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</si>
  <si>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</si>
  <si>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</si>
  <si>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</si>
  <si>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</si>
  <si>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</si>
  <si>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</si>
  <si>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</si>
  <si>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</si>
  <si>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</si>
  <si>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</si>
  <si>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</si>
  <si>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</si>
  <si>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</si>
  <si>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</si>
  <si>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</si>
  <si>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</si>
  <si>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</si>
  <si>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</si>
  <si>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</si>
  <si>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</si>
  <si>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</si>
  <si>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</si>
  <si>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</si>
  <si>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</si>
  <si>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</si>
  <si>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</si>
  <si>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</si>
  <si>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</si>
  <si>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</si>
  <si>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</si>
  <si>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</si>
  <si>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</si>
  <si>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</si>
  <si>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</si>
  <si>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</si>
  <si>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</si>
  <si>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</si>
  <si>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</si>
  <si>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</si>
  <si>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</si>
  <si>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</si>
  <si>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</si>
  <si>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</si>
  <si>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</si>
  <si>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</si>
  <si>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</si>
  <si>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</si>
  <si>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</si>
  <si>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</si>
  <si>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</si>
  <si>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</si>
  <si>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</si>
  <si>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</si>
  <si>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</si>
  <si>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</si>
  <si>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</si>
  <si>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</si>
  <si>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</si>
  <si>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</si>
  <si>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</si>
  <si>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</si>
  <si>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</si>
  <si>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</si>
  <si>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</si>
  <si>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</si>
  <si>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</si>
  <si>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</si>
  <si>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</si>
  <si>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</si>
  <si>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</si>
  <si>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</si>
  <si>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</si>
  <si>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</si>
  <si>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</si>
  <si>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</si>
  <si>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</si>
  <si>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</si>
  <si>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</si>
  <si>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</si>
  <si>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</si>
  <si>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</si>
  <si>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</si>
  <si>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</si>
  <si>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</si>
  <si>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</si>
  <si>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</si>
  <si>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</si>
  <si>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</si>
  <si>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</si>
  <si>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</si>
  <si>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</si>
  <si>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</si>
  <si>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</si>
  <si>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</si>
  <si>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</si>
  <si>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</si>
  <si>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</si>
  <si>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</si>
  <si>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</si>
  <si>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</si>
  <si>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</si>
  <si>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</si>
  <si>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</si>
  <si>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</si>
  <si>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</si>
  <si>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</si>
  <si>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</si>
  <si>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</si>
  <si>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</si>
  <si>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</si>
  <si>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</si>
  <si>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</si>
  <si>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</si>
  <si>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</si>
  <si>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</si>
  <si>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</si>
  <si>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</si>
  <si>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</si>
  <si>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</si>
  <si>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</si>
  <si>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</si>
  <si>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</si>
  <si>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</si>
  <si>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</si>
  <si>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</si>
  <si>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</si>
  <si>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</si>
  <si>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</si>
  <si>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</si>
  <si>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</si>
  <si>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</si>
  <si>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</si>
  <si>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</si>
  <si>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</si>
  <si>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</si>
  <si>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</si>
  <si>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</si>
  <si>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</si>
  <si>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</si>
  <si>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</si>
  <si>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</si>
  <si>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</si>
  <si>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</si>
  <si>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</si>
  <si>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</si>
  <si>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</si>
  <si>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</si>
  <si>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</si>
  <si>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</si>
  <si>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</si>
  <si>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</si>
  <si>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</si>
  <si>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</si>
  <si>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</si>
  <si>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</si>
  <si>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</si>
  <si>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</si>
  <si>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</si>
  <si>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</si>
  <si>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</si>
  <si>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</si>
  <si>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</si>
  <si>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</si>
  <si>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</si>
  <si>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</si>
  <si>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</si>
  <si>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</si>
  <si>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</si>
  <si>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</si>
  <si>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</si>
  <si>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</si>
  <si>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</si>
  <si>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</si>
  <si>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</si>
  <si>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</si>
  <si>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</si>
  <si>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</si>
  <si>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</si>
  <si>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</si>
  <si>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</si>
  <si>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</si>
  <si>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</si>
  <si>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</si>
  <si>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</si>
  <si>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</si>
  <si>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</si>
  <si>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</si>
  <si>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</si>
  <si>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</si>
  <si>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</si>
  <si>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</si>
  <si>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</si>
  <si>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</si>
  <si>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</si>
  <si>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</si>
  <si>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</si>
  <si>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</si>
  <si>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</si>
  <si>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</si>
  <si>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</si>
  <si>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</si>
  <si>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</si>
  <si>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</si>
  <si>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</si>
  <si>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</si>
  <si>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</si>
  <si>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</si>
  <si>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</si>
  <si>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</si>
  <si>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</si>
  <si>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</si>
  <si>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</si>
  <si>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</si>
  <si>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</si>
  <si>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</si>
  <si>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</si>
  <si>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</si>
  <si>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</si>
  <si>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</si>
  <si>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</si>
  <si>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</si>
  <si>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</si>
  <si>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</si>
  <si>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</si>
  <si>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</si>
  <si>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</si>
  <si>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</si>
  <si>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</si>
  <si>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</si>
  <si>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</si>
  <si>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</si>
  <si>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</si>
  <si>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</si>
  <si>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</si>
  <si>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</si>
  <si>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</si>
  <si>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</si>
  <si>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</si>
  <si>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</si>
  <si>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</si>
  <si>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</si>
  <si>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</si>
  <si>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</si>
  <si>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</si>
  <si>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</si>
  <si>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</si>
  <si>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</si>
  <si>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</si>
  <si>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</si>
  <si>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</si>
  <si>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</si>
  <si>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</si>
  <si>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</si>
  <si>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</si>
  <si>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</si>
  <si>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</si>
  <si>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</si>
  <si>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</si>
  <si>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</si>
  <si>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</si>
  <si>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</si>
  <si>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</si>
  <si>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</si>
  <si>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</si>
  <si>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</si>
  <si>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</si>
  <si>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</si>
  <si>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</si>
  <si>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</si>
  <si>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</si>
  <si>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</si>
  <si>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</si>
  <si>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</si>
  <si>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</si>
  <si>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</si>
  <si>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</si>
  <si>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</si>
  <si>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</si>
  <si>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</si>
  <si>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</si>
  <si>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</si>
  <si>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</si>
  <si>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</si>
  <si>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</si>
  <si>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</si>
  <si>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</si>
  <si>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</si>
  <si>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</si>
  <si>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</si>
  <si>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</si>
  <si>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</si>
  <si>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</si>
  <si>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</si>
  <si>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</si>
  <si>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</si>
  <si>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</si>
  <si>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</si>
  <si>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</si>
  <si>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</si>
  <si>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</si>
  <si>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</si>
  <si>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</si>
  <si>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</si>
  <si>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</si>
  <si>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</si>
  <si>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</si>
  <si>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</si>
  <si>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</si>
  <si>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</si>
  <si>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</si>
  <si>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</si>
  <si>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</si>
  <si>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</si>
  <si>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</si>
  <si>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</si>
  <si>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</si>
  <si>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</si>
  <si>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</si>
  <si>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</si>
  <si>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</si>
  <si>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</si>
  <si>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</si>
  <si>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</si>
  <si>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</si>
  <si>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</si>
  <si>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</si>
  <si>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</si>
  <si>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</si>
  <si>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</si>
  <si>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</si>
  <si>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</si>
  <si>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</si>
  <si>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</si>
  <si>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</si>
  <si>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</si>
  <si>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</si>
  <si>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</si>
  <si>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</si>
  <si>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</si>
  <si>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</si>
  <si>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</si>
  <si>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</si>
  <si>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</si>
  <si>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</si>
  <si>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</si>
  <si>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</si>
  <si>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</si>
  <si>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</si>
  <si>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</si>
  <si>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</si>
  <si>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</si>
  <si>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</si>
  <si>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</si>
  <si>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</si>
  <si>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</si>
  <si>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</si>
  <si>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</si>
  <si>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</si>
  <si>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</si>
  <si>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</si>
  <si>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</si>
  <si>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</si>
  <si>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</si>
  <si>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</si>
  <si>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</si>
  <si>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</si>
  <si>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</si>
  <si>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</si>
  <si>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</si>
  <si>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</si>
  <si>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</si>
  <si>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</si>
  <si>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</si>
  <si>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</si>
  <si>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</si>
  <si>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</si>
  <si>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</si>
  <si>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</si>
  <si>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</si>
  <si>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</si>
  <si>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</si>
  <si>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</si>
  <si>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</si>
  <si>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</si>
  <si>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</si>
  <si>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</si>
  <si>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</si>
  <si>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</si>
  <si>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</si>
  <si>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</si>
  <si>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</si>
  <si>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</si>
  <si>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</si>
  <si>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</si>
  <si>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</si>
  <si>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</si>
  <si>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</si>
  <si>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</si>
  <si>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</si>
  <si>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</si>
  <si>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</si>
  <si>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</si>
  <si>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</si>
  <si>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</si>
  <si>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</si>
  <si>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</si>
  <si>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</si>
  <si>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</si>
  <si>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</si>
  <si>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</si>
  <si>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</si>
  <si>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</si>
  <si>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</si>
  <si>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</si>
  <si>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</si>
  <si>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</si>
  <si>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</si>
  <si>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</si>
  <si>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</si>
  <si>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</si>
  <si>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</si>
  <si>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</si>
  <si>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</si>
  <si>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</si>
  <si>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</si>
  <si>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</si>
  <si>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</si>
  <si>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</si>
  <si>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</si>
  <si>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</si>
  <si>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</si>
  <si>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</si>
  <si>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</si>
  <si>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</si>
  <si>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</si>
  <si>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</si>
  <si>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</si>
  <si>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</si>
  <si>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</si>
  <si>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</si>
  <si>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</si>
  <si>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</si>
  <si>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</si>
  <si>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</si>
  <si>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</si>
  <si>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</si>
  <si>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</si>
  <si>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</si>
  <si>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</si>
  <si>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</si>
  <si>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</si>
  <si>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</si>
  <si>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</si>
  <si>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</si>
  <si>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</si>
  <si>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</si>
  <si>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</si>
  <si>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</si>
  <si>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</si>
  <si>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</si>
  <si>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</si>
  <si>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</si>
  <si>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</si>
  <si>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</si>
  <si>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</si>
  <si>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</si>
  <si>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</si>
  <si>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</si>
  <si>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</si>
  <si>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</si>
  <si>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</si>
  <si>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</si>
  <si>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</si>
  <si>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</si>
  <si>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</si>
  <si>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</si>
  <si>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</si>
  <si>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</si>
  <si>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</si>
  <si>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</si>
  <si>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</si>
  <si>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</si>
  <si>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</si>
  <si>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</si>
  <si>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</si>
  <si>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</si>
  <si>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</si>
  <si>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</si>
  <si>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</si>
  <si>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</si>
  <si>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</si>
  <si>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</si>
  <si>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</si>
  <si>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</si>
  <si>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</si>
  <si>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</si>
  <si>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</si>
  <si>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</si>
  <si>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</si>
  <si>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</si>
  <si>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</si>
  <si>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</si>
  <si>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</si>
  <si>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</si>
  <si>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</si>
  <si>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</si>
  <si>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</si>
  <si>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</si>
  <si>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</si>
  <si>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</si>
  <si>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</si>
  <si>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</si>
  <si>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</si>
  <si>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</si>
  <si>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</si>
  <si>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</si>
  <si>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</si>
  <si>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</si>
  <si>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</si>
  <si>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</si>
  <si>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</si>
  <si>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</si>
  <si>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</si>
  <si>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</si>
  <si>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</si>
  <si>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</si>
  <si>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</si>
  <si>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</si>
  <si>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</si>
  <si>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</si>
  <si>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</si>
  <si>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</si>
  <si>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</si>
  <si>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</si>
  <si>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</si>
  <si>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</si>
  <si>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</si>
  <si>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</si>
  <si>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</si>
  <si>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</si>
  <si>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</si>
  <si>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</si>
  <si>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</si>
  <si>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</si>
  <si>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</si>
  <si>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</si>
  <si>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</si>
  <si>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</si>
  <si>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</si>
  <si>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</si>
  <si>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</si>
  <si>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</si>
  <si>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</si>
  <si>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</si>
  <si>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</si>
  <si>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</si>
  <si>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</si>
  <si>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</si>
  <si>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</si>
  <si>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</si>
  <si>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</si>
  <si>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</si>
  <si>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</si>
  <si>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</si>
  <si>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</si>
  <si>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</si>
  <si>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</si>
  <si>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</si>
  <si>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</si>
  <si>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</si>
  <si>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</si>
  <si>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</si>
  <si>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</si>
  <si>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</si>
  <si>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</si>
  <si>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</si>
  <si>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</si>
  <si>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</si>
  <si>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</si>
  <si>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</si>
  <si>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</si>
  <si>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</si>
  <si>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</si>
  <si>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</si>
  <si>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</si>
  <si>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</si>
  <si>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</si>
  <si>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</si>
  <si>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</si>
  <si>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</si>
  <si>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</si>
  <si>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</si>
  <si>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</si>
  <si>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</si>
  <si>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</si>
  <si>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</si>
  <si>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</si>
  <si>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</si>
  <si>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</si>
  <si>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</si>
  <si>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</si>
  <si>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</si>
  <si>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</si>
  <si>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</si>
  <si>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</si>
  <si>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</si>
  <si>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</si>
  <si>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</si>
  <si>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</si>
  <si>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</si>
  <si>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</si>
  <si>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</si>
  <si>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</si>
  <si>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</si>
  <si>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</si>
  <si>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</si>
  <si>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</si>
  <si>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</si>
  <si>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</si>
  <si>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</si>
  <si>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</si>
  <si>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</si>
  <si>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</si>
  <si>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</si>
  <si>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</si>
  <si>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</si>
  <si>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</si>
  <si>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</si>
  <si>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</si>
  <si>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</si>
  <si>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</si>
  <si>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</si>
  <si>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</si>
  <si>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</si>
  <si>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</si>
  <si>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</si>
  <si>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</si>
  <si>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</si>
  <si>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</si>
  <si>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</si>
  <si>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</si>
  <si>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</si>
  <si>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</si>
  <si>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</si>
  <si>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</si>
  <si>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</si>
  <si>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</si>
  <si>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</si>
  <si>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</si>
  <si>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</si>
  <si>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</si>
  <si>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</si>
  <si>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</si>
  <si>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</si>
  <si>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</si>
  <si>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</si>
  <si>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</si>
  <si>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</si>
  <si>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</si>
  <si>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</si>
  <si>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</si>
  <si>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</si>
  <si>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</si>
  <si>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</si>
  <si>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</si>
  <si>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</si>
  <si>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</si>
  <si>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</si>
  <si>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</si>
  <si>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</si>
  <si>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</si>
  <si>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</si>
  <si>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</si>
  <si>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</si>
  <si>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</si>
  <si>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</si>
  <si>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</si>
  <si>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</si>
  <si>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</si>
  <si>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</si>
  <si>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</si>
  <si>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</si>
  <si>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</si>
  <si>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</si>
  <si>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</si>
  <si>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</si>
  <si>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</si>
  <si>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</si>
  <si>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</si>
  <si>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</si>
  <si>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</si>
  <si>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</si>
  <si>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</si>
  <si>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</si>
  <si>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</si>
  <si>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</si>
  <si>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</si>
  <si>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</si>
  <si>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</si>
  <si>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</si>
  <si>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</si>
  <si>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</si>
  <si>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</si>
  <si>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</si>
  <si>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</si>
  <si>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</si>
  <si>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</si>
  <si>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</si>
  <si>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</si>
  <si>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</si>
  <si>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</si>
  <si>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</si>
  <si>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</si>
  <si>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</si>
  <si>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</si>
  <si>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</si>
  <si>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</si>
  <si>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</si>
  <si>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</si>
  <si>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</si>
  <si>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</si>
  <si>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</si>
  <si>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</si>
  <si>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</si>
  <si>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</si>
  <si>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</si>
  <si>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</si>
  <si>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</si>
  <si>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</si>
  <si>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</si>
  <si>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</si>
  <si>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</si>
  <si>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</si>
  <si>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</si>
  <si>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</si>
  <si>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</si>
  <si>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</si>
  <si>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</si>
  <si>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</si>
  <si>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</si>
  <si>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</si>
  <si>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</si>
  <si>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</si>
  <si>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</si>
  <si>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</si>
  <si>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</si>
  <si>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</si>
  <si>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</si>
  <si>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</si>
  <si>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</si>
  <si>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</si>
  <si>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</si>
  <si>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</si>
  <si>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</si>
  <si>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</si>
  <si>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</si>
  <si>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</si>
  <si>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</si>
  <si>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</si>
  <si>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</si>
  <si>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</si>
  <si>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</si>
  <si>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</si>
  <si>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</si>
  <si>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</si>
  <si>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</si>
  <si>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</si>
  <si>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</si>
  <si>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</si>
  <si>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</si>
  <si>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</si>
  <si>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</si>
  <si>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</si>
  <si>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</si>
  <si>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</si>
  <si>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</si>
  <si>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</si>
  <si>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</si>
  <si>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</si>
  <si>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</si>
  <si>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</si>
  <si>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</si>
  <si>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</si>
  <si>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</si>
  <si>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</si>
  <si>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</si>
  <si>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</si>
  <si>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</si>
  <si>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</si>
  <si>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</si>
  <si>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</si>
  <si>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</si>
  <si>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</si>
  <si>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</si>
  <si>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</si>
  <si>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</si>
  <si>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</si>
  <si>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</si>
  <si>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</si>
  <si>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</si>
  <si>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</si>
  <si>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</si>
  <si>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</si>
  <si>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</si>
  <si>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</si>
  <si>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</si>
  <si>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</si>
  <si>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</si>
  <si>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</si>
  <si>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</si>
  <si>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</si>
  <si>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</si>
  <si>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</si>
  <si>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</si>
  <si>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</si>
  <si>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</si>
  <si>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</si>
  <si>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</si>
  <si>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</si>
  <si>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</si>
  <si>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</si>
  <si>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</si>
  <si>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</si>
  <si>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</si>
  <si>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</si>
  <si>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</si>
  <si>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</si>
  <si>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</si>
  <si>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</si>
  <si>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</si>
  <si>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</si>
  <si>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</si>
  <si>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</si>
  <si>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</si>
  <si>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</si>
  <si>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</si>
  <si>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</si>
  <si>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</si>
  <si>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</si>
  <si>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</si>
  <si>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</si>
  <si>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</si>
  <si>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</si>
  <si>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</si>
  <si>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</si>
  <si>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</si>
  <si>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</si>
  <si>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</si>
  <si>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</si>
  <si>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</si>
  <si>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</si>
  <si>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</si>
  <si>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</si>
  <si>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</si>
  <si>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</si>
  <si>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</si>
  <si>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</si>
  <si>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</si>
  <si>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</si>
  <si>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</si>
  <si>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</si>
  <si>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</si>
  <si>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</si>
  <si>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</si>
  <si>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</si>
  <si>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</si>
  <si>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</si>
  <si>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</si>
  <si>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</si>
  <si>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</si>
  <si>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</si>
  <si>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</si>
  <si>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</si>
  <si>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</si>
  <si>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</si>
  <si>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</si>
  <si>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</si>
  <si>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</si>
  <si>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</si>
  <si>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</si>
  <si>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</si>
  <si>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</si>
  <si>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</si>
  <si>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</si>
  <si>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</si>
  <si>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</si>
  <si>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</si>
  <si>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</si>
  <si>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</si>
  <si>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</si>
  <si>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</si>
  <si>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</si>
  <si>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</si>
  <si>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</si>
  <si>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</si>
  <si>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</si>
  <si>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</si>
  <si>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</si>
  <si>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</si>
  <si>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</si>
  <si>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</si>
  <si>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</si>
  <si>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</si>
  <si>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</si>
  <si>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</si>
  <si>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</si>
  <si>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</si>
  <si>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</si>
  <si>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</si>
  <si>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</si>
  <si>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</si>
  <si>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</si>
  <si>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</si>
  <si>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</si>
  <si>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</si>
  <si>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</si>
  <si>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</si>
  <si>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</si>
  <si>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</si>
  <si>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</si>
  <si>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</si>
  <si>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</si>
  <si>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</si>
  <si>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</si>
  <si>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</si>
  <si>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</si>
  <si>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</si>
  <si>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</si>
  <si>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</si>
  <si>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</si>
  <si>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</si>
  <si>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</si>
  <si>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</si>
  <si>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</si>
  <si>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</si>
  <si>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</si>
  <si>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</si>
  <si>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</si>
  <si>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</si>
  <si>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</si>
  <si>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</si>
  <si>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</si>
  <si>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</si>
  <si>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</si>
  <si>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</si>
  <si>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</si>
  <si>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</si>
  <si>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</si>
  <si>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</si>
  <si>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</si>
  <si>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</si>
  <si>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</si>
  <si>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</si>
  <si>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</si>
  <si>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</si>
  <si>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</si>
  <si>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</si>
  <si>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</si>
  <si>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</si>
  <si>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</si>
  <si>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</si>
  <si>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</si>
  <si>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</si>
  <si>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</si>
  <si>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</si>
  <si>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</si>
  <si>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</si>
  <si>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</si>
  <si>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</si>
  <si>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</si>
  <si>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</si>
  <si>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</si>
  <si>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</si>
  <si>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</si>
  <si>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</si>
  <si>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</si>
  <si>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</si>
  <si>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</si>
  <si>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</si>
  <si>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</si>
  <si>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</si>
  <si>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</si>
  <si>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</si>
  <si>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</si>
  <si>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</si>
  <si>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</si>
  <si>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</si>
  <si>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</si>
  <si>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</si>
  <si>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</si>
  <si>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</si>
  <si>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</si>
  <si>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</si>
  <si>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</si>
  <si>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</si>
  <si>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</si>
  <si>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</si>
  <si>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</si>
  <si>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</si>
  <si>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</si>
  <si>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</si>
  <si>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</si>
  <si>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</si>
  <si>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</si>
  <si>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</si>
  <si>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</si>
  <si>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</si>
  <si>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</si>
  <si>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</si>
  <si>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</si>
  <si>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</si>
  <si>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</si>
  <si>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</si>
  <si>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</si>
  <si>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</si>
  <si>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</si>
  <si>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</si>
  <si>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</si>
  <si>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</si>
  <si>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</si>
  <si>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</si>
  <si>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</si>
  <si>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</si>
  <si>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</si>
  <si>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</si>
  <si>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</si>
  <si>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</si>
  <si>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</si>
  <si>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</si>
  <si>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</si>
  <si>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</si>
  <si>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</si>
  <si>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</si>
  <si>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</si>
  <si>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</si>
  <si>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</si>
  <si>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</si>
  <si>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</si>
  <si>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</si>
  <si>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</si>
  <si>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</si>
  <si>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</si>
  <si>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</si>
  <si>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</si>
  <si>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</si>
  <si>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</si>
  <si>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</si>
  <si>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</si>
  <si>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</si>
  <si>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</si>
  <si>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</si>
  <si>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</si>
  <si>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</si>
  <si>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</si>
  <si>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</si>
  <si>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</si>
  <si>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</si>
  <si>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</si>
  <si>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</si>
  <si>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</si>
  <si>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</si>
  <si>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</si>
  <si>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</si>
  <si>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</si>
  <si>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</si>
  <si>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</si>
  <si>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</si>
  <si>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</si>
  <si>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</si>
  <si>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</si>
  <si>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</si>
  <si>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</si>
  <si>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</si>
  <si>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</si>
  <si>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</si>
  <si>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</si>
  <si>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</si>
  <si>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</si>
  <si>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</si>
  <si>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</si>
  <si>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</si>
  <si>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</si>
  <si>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</si>
  <si>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</si>
  <si>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</si>
  <si>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</si>
  <si>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</si>
  <si>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</si>
  <si>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</si>
  <si>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</si>
  <si>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</si>
  <si>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</si>
  <si>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</si>
  <si>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</si>
  <si>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</si>
  <si>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</si>
  <si>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</si>
  <si>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</si>
  <si>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</si>
  <si>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</si>
  <si>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</si>
  <si>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</si>
  <si>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</si>
  <si>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</si>
  <si>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</si>
  <si>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</si>
  <si>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</si>
  <si>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</si>
  <si>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</si>
  <si>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</si>
  <si>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</si>
  <si>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</si>
  <si>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</si>
  <si>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</si>
  <si>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</si>
  <si>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</si>
  <si>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</si>
  <si>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</si>
  <si>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</si>
  <si>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</si>
  <si>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</si>
  <si>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</si>
  <si>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</si>
  <si>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</si>
  <si>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</si>
  <si>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</si>
  <si>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</si>
  <si>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</si>
  <si>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</si>
  <si>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</si>
  <si>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</si>
  <si>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</si>
  <si>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</si>
  <si>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</si>
  <si>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</si>
  <si>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</si>
  <si>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</si>
  <si>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</si>
  <si>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</si>
  <si>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</si>
  <si>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</si>
  <si>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</si>
  <si>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</si>
  <si>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</si>
  <si>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</si>
  <si>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</si>
  <si>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</si>
  <si>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</si>
  <si>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</si>
  <si>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</si>
  <si>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</si>
  <si>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</si>
  <si>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</si>
  <si>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</si>
  <si>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</si>
  <si>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</si>
  <si>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</si>
  <si>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</si>
  <si>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</si>
  <si>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</si>
  <si>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</si>
  <si>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</si>
  <si>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</si>
  <si>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</si>
  <si>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</si>
  <si>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</si>
  <si>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</si>
  <si>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</si>
  <si>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</si>
  <si>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</si>
  <si>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</si>
  <si>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</si>
  <si>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</si>
  <si>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</si>
  <si>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</si>
  <si>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</si>
  <si>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</si>
  <si>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</si>
  <si>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</si>
  <si>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</si>
  <si>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</si>
  <si>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</si>
  <si>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</si>
  <si>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</si>
  <si>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</si>
  <si>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</si>
  <si>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</si>
  <si>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</si>
  <si>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</si>
  <si>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</si>
  <si>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</si>
  <si>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</si>
  <si>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</si>
  <si>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</si>
  <si>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</si>
  <si>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</si>
  <si>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</si>
  <si>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</si>
  <si>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</si>
  <si>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</si>
  <si>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</si>
  <si>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</si>
  <si>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</si>
  <si>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</si>
  <si>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</si>
  <si>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</si>
  <si>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</si>
  <si>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</si>
  <si>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</si>
  <si>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</si>
  <si>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</si>
  <si>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</si>
  <si>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</si>
  <si>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</si>
  <si>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</si>
  <si>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</si>
  <si>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</si>
  <si>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</si>
  <si>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</si>
  <si>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</si>
  <si>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</si>
  <si>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</si>
  <si>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</si>
  <si>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</si>
  <si>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</si>
  <si>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</si>
  <si>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</si>
  <si>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</si>
  <si>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</si>
  <si>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</si>
  <si>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</si>
  <si>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</si>
  <si>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</si>
  <si>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</si>
  <si>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</si>
  <si>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</si>
  <si>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</si>
  <si>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</si>
  <si>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</si>
  <si>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</si>
  <si>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</si>
  <si>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</si>
  <si>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</si>
  <si>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</si>
  <si>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</si>
  <si>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</si>
  <si>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</si>
  <si>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</si>
  <si>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</si>
  <si>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</si>
  <si>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</si>
  <si>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</si>
  <si>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</si>
  <si>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</si>
  <si>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</si>
  <si>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</si>
  <si>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</si>
  <si>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</si>
  <si>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</si>
  <si>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</si>
  <si>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</si>
  <si>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</si>
  <si>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</si>
  <si>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</si>
  <si>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</si>
  <si>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</si>
  <si>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</si>
  <si>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</si>
  <si>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</si>
  <si>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</si>
  <si>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</si>
  <si>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</si>
  <si>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</si>
  <si>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</si>
  <si>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</si>
  <si>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</si>
  <si>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</si>
  <si>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</si>
  <si>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</si>
  <si>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</si>
  <si>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</si>
  <si>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</si>
  <si>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</si>
  <si>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</si>
  <si>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</si>
  <si>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</si>
  <si>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</si>
  <si>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</si>
  <si>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</si>
  <si>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</si>
  <si>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</si>
  <si>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</si>
  <si>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</si>
  <si>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</si>
  <si>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</si>
  <si>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</si>
  <si>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</si>
  <si>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</si>
  <si>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</si>
  <si>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</si>
  <si>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</si>
  <si>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</si>
  <si>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</si>
  <si>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</si>
  <si>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</si>
  <si>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</si>
  <si>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</si>
  <si>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</si>
  <si>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</si>
  <si>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</si>
  <si>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</si>
  <si>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</si>
  <si>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</si>
  <si>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</si>
  <si>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</si>
  <si>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</si>
  <si>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</si>
  <si>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</si>
  <si>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</si>
  <si>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</si>
  <si>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</si>
  <si>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</si>
  <si>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</si>
  <si>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</si>
  <si>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</si>
  <si>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</si>
  <si>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</si>
  <si>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</si>
  <si>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</si>
  <si>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</si>
  <si>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</si>
  <si>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</si>
  <si>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</si>
  <si>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</si>
  <si>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</si>
  <si>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</si>
  <si>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</si>
  <si>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</si>
  <si>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</si>
  <si>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</si>
  <si>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</si>
  <si>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</si>
  <si>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</si>
  <si>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</si>
  <si>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</si>
  <si>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</si>
  <si>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</si>
  <si>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</si>
  <si>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</si>
  <si>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</si>
  <si>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</si>
  <si>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</si>
  <si>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</si>
  <si>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</si>
  <si>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</si>
  <si>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</si>
  <si>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</si>
  <si>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</si>
  <si>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</si>
  <si>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</si>
  <si>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</si>
  <si>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</si>
  <si>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</si>
  <si>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</si>
  <si>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</si>
  <si>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</si>
  <si>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</si>
  <si>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</si>
  <si>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</si>
  <si>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</si>
  <si>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</si>
  <si>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</si>
  <si>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</si>
  <si>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</si>
  <si>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</si>
  <si>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</si>
  <si>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</si>
  <si>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</si>
  <si>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</si>
  <si>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</si>
  <si>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</si>
  <si>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</si>
  <si>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</si>
  <si>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</si>
  <si>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</si>
  <si>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</si>
  <si>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</si>
  <si>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</si>
  <si>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</si>
  <si>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</si>
  <si>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</si>
  <si>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</si>
  <si>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</si>
  <si>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</si>
  <si>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</si>
  <si>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</si>
  <si>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</si>
  <si>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</si>
  <si>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</si>
  <si>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</si>
  <si>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</si>
  <si>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</si>
  <si>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</si>
  <si>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</si>
  <si>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</si>
  <si>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</si>
  <si>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</si>
  <si>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</si>
  <si>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</si>
  <si>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</si>
  <si>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</si>
  <si>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</si>
  <si>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</si>
  <si>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</si>
  <si>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</si>
  <si>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</si>
  <si>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</si>
  <si>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</si>
  <si>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</si>
  <si>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</si>
  <si>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</si>
  <si>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</si>
  <si>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</si>
  <si>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</si>
  <si>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</si>
  <si>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</si>
  <si>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</si>
  <si>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</si>
  <si>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</si>
  <si>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</si>
  <si>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</si>
  <si>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</si>
  <si>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</si>
  <si>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</si>
  <si>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</si>
  <si>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</si>
  <si>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</si>
  <si>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</si>
  <si>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</si>
  <si>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</si>
  <si>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</si>
  <si>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</si>
  <si>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</si>
  <si>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</si>
  <si>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</si>
  <si>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</si>
  <si>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</si>
  <si>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</si>
  <si>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</si>
  <si>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</si>
  <si>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</si>
  <si>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</si>
  <si>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</si>
  <si>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</si>
  <si>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</si>
  <si>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</si>
  <si>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</si>
  <si>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</si>
  <si>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</si>
  <si>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</si>
  <si>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</si>
  <si>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</si>
  <si>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</si>
  <si>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</si>
  <si>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</si>
  <si>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</si>
  <si>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</si>
  <si>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</si>
  <si>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</si>
  <si>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</si>
  <si>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</si>
  <si>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</si>
  <si>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</si>
  <si>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</si>
  <si>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</si>
  <si>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</si>
  <si>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</si>
  <si>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</si>
  <si>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</si>
  <si>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</si>
  <si>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</si>
  <si>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</si>
  <si>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</si>
  <si>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</si>
  <si>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</si>
  <si>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</si>
  <si>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</si>
  <si>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</si>
  <si>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</si>
  <si>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</si>
  <si>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</si>
  <si>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</si>
  <si>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</si>
  <si>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</si>
  <si>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</si>
  <si>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</si>
  <si>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</si>
  <si>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</si>
  <si>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</si>
  <si>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</si>
  <si>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</si>
  <si>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</si>
  <si>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</si>
  <si>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</si>
  <si>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</si>
  <si>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</si>
  <si>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</si>
  <si>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</si>
  <si>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</si>
  <si>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</si>
  <si>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</si>
  <si>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</si>
  <si>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</si>
  <si>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</si>
  <si>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</si>
  <si>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</si>
  <si>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</si>
  <si>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</si>
  <si>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</si>
  <si>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</si>
  <si>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</si>
  <si>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</si>
  <si>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</si>
  <si>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</si>
  <si>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</si>
  <si>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</si>
  <si>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</si>
  <si>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</si>
  <si>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</si>
  <si>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</si>
  <si>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</si>
  <si>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</si>
  <si>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</si>
  <si>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</si>
  <si>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</si>
  <si>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</si>
  <si>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</si>
  <si>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</si>
  <si>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</si>
  <si>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</si>
  <si>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</si>
  <si>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</si>
  <si>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</si>
  <si>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</si>
  <si>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</si>
  <si>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</si>
  <si>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</si>
  <si>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</si>
  <si>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</si>
  <si>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</si>
  <si>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</si>
  <si>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</si>
  <si>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</si>
  <si>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</si>
  <si>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</si>
  <si>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</si>
  <si>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</si>
  <si>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</si>
  <si>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</si>
  <si>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</si>
  <si>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</si>
  <si>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</si>
  <si>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</si>
  <si>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</si>
  <si>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</si>
  <si>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</si>
  <si>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</si>
  <si>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</si>
  <si>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</si>
  <si>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</si>
  <si>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</si>
  <si>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</si>
  <si>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</si>
  <si>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</si>
  <si>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</si>
  <si>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</si>
  <si>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</si>
  <si>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</si>
  <si>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</si>
  <si>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</si>
  <si>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</si>
  <si>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</si>
  <si>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</si>
  <si>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</si>
  <si>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</si>
  <si>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</si>
  <si>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</si>
  <si>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</si>
  <si>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</si>
  <si>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</si>
  <si>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</si>
  <si>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</si>
  <si>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</si>
  <si>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</si>
  <si>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</si>
  <si>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</si>
  <si>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</si>
  <si>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</si>
  <si>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</si>
  <si>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</si>
  <si>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</si>
  <si>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</si>
  <si>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</si>
  <si>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</si>
  <si>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</si>
  <si>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</si>
  <si>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</si>
  <si>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</si>
  <si>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</si>
  <si>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</si>
  <si>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</si>
  <si>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</si>
  <si>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</si>
  <si>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</si>
  <si>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</si>
  <si>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</si>
  <si>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</si>
  <si>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</si>
  <si>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</si>
  <si>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</si>
  <si>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</si>
  <si>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</si>
  <si>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</si>
  <si>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</si>
  <si>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</si>
  <si>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</si>
  <si>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</si>
  <si>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</si>
  <si>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</si>
  <si>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</si>
  <si>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</si>
  <si>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</si>
  <si>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</si>
  <si>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</si>
  <si>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</si>
  <si>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</si>
  <si>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</si>
  <si>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</si>
  <si>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</si>
  <si>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</si>
  <si>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</si>
  <si>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</si>
  <si>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</si>
  <si>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</si>
  <si>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</si>
  <si>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</si>
  <si>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</si>
  <si>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</si>
  <si>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</si>
  <si>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</si>
  <si>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</si>
  <si>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</si>
  <si>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</si>
  <si>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</si>
  <si>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</si>
  <si>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</si>
  <si>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</si>
  <si>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</si>
  <si>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</si>
  <si>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</si>
  <si>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</si>
  <si>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</si>
  <si>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</si>
  <si>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</si>
  <si>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</si>
  <si>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</si>
  <si>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</si>
  <si>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</si>
  <si>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</si>
  <si>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</si>
  <si>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</si>
  <si>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</si>
  <si>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</si>
  <si>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</si>
  <si>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</si>
  <si>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</si>
  <si>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</si>
  <si>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</si>
  <si>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</si>
  <si>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</si>
  <si>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</si>
  <si>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</si>
  <si>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</si>
  <si>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</si>
  <si>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</si>
  <si>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</si>
  <si>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</si>
  <si>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</si>
  <si>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</si>
  <si>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</si>
  <si>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</si>
  <si>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</si>
  <si>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</si>
  <si>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</si>
  <si>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</si>
  <si>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</si>
  <si>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</si>
  <si>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</si>
  <si>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</si>
  <si>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</si>
  <si>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</si>
  <si>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</si>
  <si>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</si>
  <si>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</si>
  <si>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</si>
  <si>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</si>
  <si>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</si>
  <si>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</si>
  <si>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</si>
  <si>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</si>
  <si>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</si>
  <si>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</si>
  <si>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</si>
  <si>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</si>
  <si>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</si>
  <si>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</si>
  <si>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</si>
  <si>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</si>
  <si>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</si>
  <si>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</si>
  <si>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</si>
  <si>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</si>
  <si>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</si>
  <si>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</si>
  <si>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</si>
  <si>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</si>
  <si>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</si>
  <si>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</si>
  <si>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</si>
  <si>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</si>
  <si>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</si>
  <si>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</si>
  <si>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</si>
  <si>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</si>
  <si>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</si>
  <si>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</si>
  <si>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</si>
  <si>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</si>
  <si>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</si>
  <si>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</si>
  <si>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</si>
  <si>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</si>
  <si>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</si>
  <si>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</si>
  <si>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</si>
  <si>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</si>
  <si>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</si>
  <si>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</si>
  <si>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</si>
  <si>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</si>
  <si>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</si>
  <si>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</si>
  <si>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</si>
  <si>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</si>
  <si>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</si>
  <si>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</si>
  <si>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</si>
  <si>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</si>
  <si>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</si>
  <si>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</si>
  <si>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</si>
  <si>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</si>
  <si>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</si>
  <si>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</si>
  <si>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</si>
  <si>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</si>
  <si>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</si>
  <si>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</si>
  <si>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</si>
  <si>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</si>
  <si>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</si>
  <si>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</si>
  <si>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</si>
  <si>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</si>
  <si>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</si>
  <si>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</si>
  <si>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</si>
  <si>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</si>
  <si>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</si>
  <si>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</si>
  <si>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</si>
  <si>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</si>
  <si>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</si>
  <si>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</si>
  <si>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</si>
  <si>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</si>
  <si>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</si>
  <si>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</si>
  <si>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</si>
  <si>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</si>
  <si>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</si>
  <si>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</si>
  <si>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</si>
  <si>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</si>
  <si>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</si>
  <si>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</si>
  <si>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</si>
  <si>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</si>
  <si>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</si>
  <si>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</si>
  <si>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</si>
  <si>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</si>
  <si>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</si>
  <si>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</si>
  <si>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</si>
  <si>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</si>
  <si>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</si>
  <si>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</si>
  <si>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</si>
  <si>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</si>
  <si>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</si>
  <si>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</si>
  <si>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</si>
  <si>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</si>
  <si>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</si>
  <si>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</si>
  <si>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</si>
  <si>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</si>
  <si>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</si>
  <si>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</si>
  <si>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</si>
  <si>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</si>
  <si>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</si>
  <si>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</si>
  <si>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</si>
  <si>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</si>
  <si>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</si>
  <si>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</si>
  <si>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</si>
  <si>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</si>
  <si>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</si>
  <si>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</si>
  <si>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</si>
  <si>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</si>
  <si>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</si>
  <si>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</si>
  <si>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</si>
  <si>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</si>
  <si>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</si>
  <si>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</si>
  <si>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</si>
  <si>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</si>
  <si>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</si>
  <si>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</si>
  <si>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</si>
  <si>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</si>
  <si>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</si>
  <si>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</si>
  <si>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</si>
  <si>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</si>
  <si>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</si>
  <si>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</si>
  <si>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</si>
  <si>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</si>
  <si>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</si>
  <si>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</si>
  <si>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</si>
  <si>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</si>
  <si>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</si>
  <si>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</si>
  <si>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</si>
  <si>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</si>
  <si>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</si>
  <si>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</si>
  <si>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</si>
  <si>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</si>
  <si>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</si>
  <si>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</si>
  <si>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</si>
  <si>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</si>
  <si>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</si>
  <si>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</si>
  <si>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</si>
  <si>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</si>
  <si>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</si>
  <si>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</si>
  <si>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</si>
  <si>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</si>
  <si>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</si>
  <si>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</si>
  <si>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</si>
  <si>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</si>
  <si>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</si>
  <si>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</si>
  <si>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</si>
  <si>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</si>
  <si>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</si>
  <si>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</si>
  <si>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</si>
  <si>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</si>
  <si>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</si>
  <si>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</si>
  <si>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</si>
  <si>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</si>
  <si>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</si>
  <si>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</si>
  <si>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</si>
  <si>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</si>
  <si>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</si>
  <si>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</si>
  <si>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</si>
  <si>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</si>
  <si>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</si>
  <si>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</si>
  <si>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</si>
  <si>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</si>
  <si>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</si>
  <si>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</si>
  <si>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</si>
  <si>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</si>
  <si>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</si>
  <si>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</si>
  <si>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</si>
  <si>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</si>
  <si>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</si>
  <si>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</si>
  <si>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</si>
  <si>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</si>
  <si>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</si>
  <si>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</si>
  <si>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</si>
  <si>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</si>
  <si>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</si>
  <si>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</si>
  <si>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</si>
  <si>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</si>
  <si>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</si>
  <si>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</si>
  <si>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</si>
  <si>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</si>
  <si>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</si>
  <si>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</si>
  <si>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</si>
  <si>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</si>
  <si>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</si>
  <si>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</si>
  <si>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</si>
  <si>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</si>
  <si>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</si>
  <si>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</si>
  <si>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</si>
  <si>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</si>
  <si>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</si>
  <si>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</si>
  <si>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</si>
  <si>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</si>
  <si>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</si>
  <si>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</si>
  <si>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</si>
  <si>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</si>
  <si>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</si>
  <si>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</si>
  <si>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</si>
  <si>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</si>
  <si>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</si>
  <si>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</si>
  <si>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</si>
  <si>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</si>
  <si>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</si>
  <si>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</si>
  <si>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</si>
  <si>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</si>
  <si>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</si>
  <si>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</si>
  <si>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</si>
  <si>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</si>
  <si>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</si>
  <si>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</si>
  <si>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</si>
  <si>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</si>
  <si>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</si>
  <si>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</si>
  <si>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</si>
  <si>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</si>
  <si>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</si>
  <si>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</si>
  <si>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</si>
  <si>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</si>
  <si>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</si>
  <si>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</si>
  <si>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</si>
  <si>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</si>
  <si>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</si>
  <si>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</si>
  <si>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</si>
  <si>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</si>
  <si>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</si>
  <si>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</si>
  <si>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</si>
  <si>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</si>
  <si>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</si>
  <si>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</si>
  <si>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</si>
  <si>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</si>
  <si>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</si>
  <si>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</si>
  <si>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</si>
  <si>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</si>
  <si>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</si>
  <si>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</si>
  <si>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</si>
  <si>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</si>
  <si>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</si>
  <si>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</si>
  <si>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</si>
  <si>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</si>
  <si>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</si>
  <si>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</si>
  <si>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</si>
  <si>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</si>
  <si>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</si>
  <si>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</si>
  <si>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</si>
  <si>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</si>
  <si>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</si>
  <si>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</si>
  <si>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</si>
  <si>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</si>
  <si>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</si>
  <si>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</si>
  <si>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</si>
  <si>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</si>
  <si>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</si>
  <si>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</si>
  <si>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</si>
  <si>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</si>
  <si>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</si>
  <si>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</si>
  <si>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</si>
  <si>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</si>
  <si>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</si>
  <si>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</si>
  <si>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</si>
  <si>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</si>
  <si>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</si>
  <si>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</si>
  <si>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</si>
  <si>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</si>
  <si>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</si>
  <si>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</si>
  <si>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</si>
  <si>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</si>
  <si>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</si>
  <si>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</si>
  <si>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</si>
  <si>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</si>
  <si>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</si>
  <si>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</si>
  <si>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</si>
  <si>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</si>
  <si>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</si>
  <si>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</si>
  <si>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</si>
  <si>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</si>
  <si>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</si>
  <si>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</si>
  <si>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</si>
  <si>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</si>
  <si>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</si>
  <si>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</si>
  <si>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</si>
  <si>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</si>
  <si>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</si>
  <si>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</si>
  <si>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</si>
  <si>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</si>
  <si>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</si>
  <si>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</si>
  <si>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</si>
  <si>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</si>
  <si>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</si>
  <si>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</si>
  <si>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</si>
  <si>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</si>
  <si>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</si>
  <si>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</si>
  <si>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</si>
  <si>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</si>
  <si>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</si>
  <si>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</si>
  <si>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</si>
  <si>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</si>
  <si>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</si>
  <si>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</si>
  <si>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</si>
  <si>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</si>
  <si>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</si>
  <si>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</si>
  <si>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</si>
  <si>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</si>
  <si>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</si>
  <si>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</si>
  <si>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</si>
  <si>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</si>
  <si>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</si>
  <si>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</si>
  <si>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</si>
  <si>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</si>
  <si>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</si>
  <si>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</si>
  <si>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</si>
  <si>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</si>
  <si>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</si>
  <si>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</si>
  <si>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</si>
  <si>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</si>
  <si>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</si>
  <si>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</si>
  <si>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</si>
  <si>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</si>
  <si>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</si>
  <si>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</si>
  <si>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</si>
  <si>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</si>
  <si>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</si>
  <si>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</si>
  <si>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</si>
  <si>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</si>
  <si>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</si>
  <si>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</si>
  <si>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</si>
  <si>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</si>
  <si>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</si>
  <si>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</si>
  <si>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</si>
  <si>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</si>
  <si>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</si>
  <si>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</si>
  <si>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</si>
  <si>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</si>
  <si>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</si>
  <si>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</si>
  <si>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</si>
  <si>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</si>
  <si>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</si>
  <si>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</si>
  <si>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</si>
  <si>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</si>
  <si>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</si>
  <si>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</si>
  <si>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</si>
  <si>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</si>
  <si>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</si>
  <si>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</si>
  <si>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</si>
  <si>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</si>
  <si>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</si>
  <si>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</si>
  <si>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</si>
  <si>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</si>
  <si>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</si>
  <si>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</si>
  <si>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</si>
  <si>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</si>
  <si>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</si>
  <si>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</si>
  <si>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</si>
  <si>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</si>
  <si>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</si>
  <si>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</si>
  <si>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</si>
  <si>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</si>
  <si>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</si>
  <si>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</si>
  <si>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</si>
  <si>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</si>
  <si>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</si>
  <si>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</si>
  <si>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</si>
  <si>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</si>
  <si>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</si>
  <si>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</si>
  <si>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</si>
  <si>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</si>
  <si>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</si>
  <si>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</si>
  <si>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</si>
  <si>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</si>
  <si>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</si>
  <si>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</si>
  <si>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</si>
  <si>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</si>
  <si>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</si>
  <si>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</si>
  <si>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</si>
  <si>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</si>
  <si>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</si>
  <si>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</si>
  <si>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</si>
  <si>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</si>
  <si>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</si>
  <si>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</si>
  <si>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</si>
  <si>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</si>
  <si>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</si>
  <si>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</si>
  <si>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</si>
  <si>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</si>
  <si>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</si>
  <si>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</si>
  <si>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</si>
  <si>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</si>
  <si>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</si>
  <si>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</si>
  <si>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</si>
  <si>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</si>
  <si>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</si>
  <si>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</si>
  <si>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</si>
  <si>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</si>
  <si>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</si>
  <si>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</si>
  <si>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</si>
  <si>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</si>
  <si>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</si>
  <si>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</si>
  <si>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</si>
  <si>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</si>
  <si>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</si>
  <si>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</si>
  <si>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</si>
  <si>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</si>
  <si>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</si>
  <si>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</si>
  <si>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</si>
  <si>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</si>
  <si>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</si>
  <si>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</si>
  <si>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</si>
  <si>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</si>
  <si>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</si>
  <si>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</si>
  <si>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</si>
  <si>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</si>
  <si>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</si>
  <si>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</si>
  <si>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</si>
  <si>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</si>
  <si>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</si>
  <si>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</si>
  <si>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</si>
  <si>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</si>
  <si>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</si>
  <si>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</si>
  <si>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</si>
  <si>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</si>
  <si>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</si>
  <si>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</si>
  <si>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</si>
  <si>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</si>
  <si>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</si>
  <si>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</si>
  <si>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</si>
  <si>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</si>
  <si>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</si>
  <si>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</si>
  <si>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</si>
  <si>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</si>
  <si>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</si>
  <si>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</si>
  <si>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</si>
  <si>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</si>
  <si>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</si>
  <si>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</si>
  <si>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</si>
  <si>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</si>
  <si>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</si>
  <si>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</si>
  <si>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</si>
  <si>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</si>
  <si>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</si>
  <si>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</si>
  <si>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</si>
  <si>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</si>
  <si>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</si>
  <si>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</si>
  <si>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</si>
  <si>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</si>
  <si>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</si>
  <si>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</si>
  <si>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</si>
  <si>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</si>
  <si>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</si>
  <si>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</si>
  <si>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</si>
  <si>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</si>
  <si>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</si>
  <si>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</si>
  <si>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</si>
  <si>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</si>
  <si>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</si>
  <si>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</si>
  <si>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</si>
  <si>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</si>
  <si>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</si>
  <si>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</si>
  <si>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</si>
  <si>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</si>
  <si>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</si>
  <si>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</si>
  <si>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</si>
  <si>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</si>
  <si>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</si>
  <si>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</si>
  <si>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</si>
  <si>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</si>
  <si>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</si>
  <si>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</si>
  <si>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</si>
  <si>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</si>
  <si>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</si>
  <si>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</si>
  <si>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</si>
  <si>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</si>
  <si>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</si>
  <si>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</si>
  <si>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</si>
  <si>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</si>
  <si>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</si>
  <si>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</si>
  <si>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</si>
  <si>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</si>
  <si>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</si>
  <si>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</si>
  <si>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</si>
  <si>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</si>
  <si>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</si>
  <si>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</si>
  <si>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</si>
  <si>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</si>
  <si>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</si>
  <si>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</si>
  <si>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</si>
  <si>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</si>
  <si>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</si>
  <si>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</si>
  <si>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</si>
  <si>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</si>
  <si>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</si>
  <si>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</si>
  <si>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</si>
  <si>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</si>
  <si>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</si>
  <si>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</si>
  <si>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</si>
  <si>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</si>
  <si>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</si>
  <si>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</si>
  <si>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</si>
  <si>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</si>
  <si>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</si>
  <si>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</si>
  <si>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</si>
  <si>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</si>
  <si>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</si>
  <si>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</si>
  <si>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</si>
  <si>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</si>
  <si>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</si>
  <si>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</si>
  <si>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</si>
  <si>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</si>
  <si>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</si>
  <si>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</si>
  <si>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</si>
  <si>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</si>
  <si>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</si>
  <si>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</si>
  <si>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</si>
  <si>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</si>
  <si>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</si>
  <si>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</si>
  <si>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</si>
  <si>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</si>
  <si>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</si>
  <si>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</si>
  <si>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</si>
  <si>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</si>
  <si>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</si>
  <si>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</si>
  <si>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</si>
  <si>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</si>
  <si>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</si>
  <si>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</si>
  <si>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</si>
  <si>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</si>
  <si>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</si>
  <si>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</si>
  <si>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</si>
  <si>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</si>
  <si>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</si>
  <si>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</si>
  <si>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</si>
  <si>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</si>
  <si>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</si>
  <si>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</si>
  <si>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</si>
  <si>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</si>
  <si>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</si>
  <si>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</si>
  <si>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</si>
  <si>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</si>
  <si>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</si>
  <si>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</si>
  <si>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</si>
  <si>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</si>
  <si>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</si>
  <si>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</si>
  <si>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</si>
  <si>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</si>
  <si>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</si>
  <si>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</si>
  <si>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</si>
  <si>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</si>
  <si>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</si>
  <si>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</si>
  <si>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</si>
  <si>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</si>
  <si>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</si>
  <si>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</si>
  <si>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</si>
  <si>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</si>
  <si>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</si>
  <si>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</si>
  <si>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</si>
  <si>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</si>
  <si>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</si>
  <si>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</si>
  <si>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</si>
  <si>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</si>
  <si>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</si>
  <si>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</si>
  <si>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</si>
  <si>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</si>
  <si>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</si>
  <si>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</si>
  <si>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</si>
  <si>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</si>
  <si>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</si>
  <si>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</si>
  <si>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</si>
  <si>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</si>
  <si>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</si>
  <si>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</si>
  <si>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</si>
  <si>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</si>
  <si>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</si>
  <si>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</si>
  <si>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</si>
  <si>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</si>
  <si>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</si>
  <si>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</si>
  <si>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</si>
  <si>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</si>
  <si>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</si>
  <si>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</si>
  <si>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</si>
  <si>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</si>
  <si>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</si>
  <si>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</si>
  <si>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</si>
  <si>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</si>
  <si>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</si>
  <si>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</si>
  <si>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</si>
  <si>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</si>
  <si>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</si>
  <si>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</si>
  <si>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</si>
  <si>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</si>
  <si>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</si>
  <si>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</si>
  <si>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</si>
  <si>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</si>
  <si>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</si>
  <si>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</si>
  <si>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</si>
  <si>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</si>
  <si>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</si>
  <si>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</si>
  <si>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</si>
  <si>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</si>
  <si>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</si>
  <si>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</si>
  <si>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</si>
  <si>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</si>
  <si>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</si>
  <si>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</si>
  <si>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</si>
  <si>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</si>
  <si>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</si>
  <si>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</si>
  <si>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</si>
  <si>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</si>
  <si>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</si>
  <si>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</si>
  <si>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</si>
  <si>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</si>
  <si>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</si>
  <si>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</si>
  <si>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</si>
  <si>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</si>
  <si>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</si>
  <si>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</si>
  <si>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</si>
  <si>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</si>
  <si>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</si>
  <si>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</si>
  <si>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</si>
  <si>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</si>
  <si>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</si>
  <si>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</si>
  <si>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</si>
  <si>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</si>
  <si>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</si>
  <si>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</si>
  <si>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</si>
  <si>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</si>
  <si>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</si>
  <si>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</si>
  <si>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</si>
  <si>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</si>
  <si>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</si>
  <si>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</si>
  <si>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</si>
  <si>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</si>
  <si>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</si>
  <si>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</si>
  <si>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</si>
  <si>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</si>
  <si>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</si>
  <si>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</si>
  <si>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</si>
  <si>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</si>
  <si>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</si>
  <si>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</si>
  <si>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</si>
  <si>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</si>
  <si>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</si>
  <si>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</si>
  <si>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</si>
  <si>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</si>
  <si>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</si>
  <si>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</si>
  <si>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</si>
  <si>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</si>
  <si>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</si>
  <si>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</si>
  <si>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</si>
  <si>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</si>
  <si>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</si>
  <si>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</si>
  <si>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</si>
  <si>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</si>
  <si>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</si>
  <si>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</si>
  <si>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</si>
  <si>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</si>
  <si>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</si>
  <si>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</si>
  <si>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</si>
  <si>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</si>
  <si>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</si>
  <si>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</si>
  <si>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</si>
  <si>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</si>
  <si>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</si>
  <si>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</si>
  <si>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</si>
  <si>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</si>
  <si>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</si>
  <si>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</si>
  <si>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</si>
  <si>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</si>
  <si>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</si>
  <si>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</si>
  <si>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</si>
  <si>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</si>
  <si>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</si>
  <si>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</si>
  <si>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</si>
  <si>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</si>
  <si>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</si>
  <si>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</si>
  <si>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</si>
  <si>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</si>
  <si>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</si>
  <si>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</si>
  <si>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</si>
  <si>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</si>
  <si>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</si>
  <si>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</si>
  <si>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</si>
  <si>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</si>
  <si>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</si>
  <si>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</si>
  <si>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</si>
  <si>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</si>
  <si>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</si>
  <si>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</si>
  <si>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</si>
  <si>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</si>
  <si>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</si>
  <si>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</si>
  <si>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</si>
  <si>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</si>
  <si>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</si>
  <si>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</si>
  <si>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</si>
  <si>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</si>
  <si>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</si>
  <si>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</si>
  <si>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</si>
  <si>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</si>
  <si>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</si>
  <si>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</si>
  <si>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</si>
  <si>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</si>
  <si>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</si>
  <si>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</si>
  <si>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</si>
  <si>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</si>
  <si>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</si>
  <si>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</si>
  <si>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</si>
  <si>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</si>
  <si>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</si>
  <si>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</si>
  <si>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</si>
  <si>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</si>
  <si>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</si>
  <si>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</si>
  <si>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</si>
  <si>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</si>
  <si>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</si>
  <si>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</si>
  <si>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</si>
  <si>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</si>
  <si>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</si>
  <si>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</si>
  <si>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</si>
  <si>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</si>
  <si>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</si>
  <si>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</si>
  <si>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</si>
  <si>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</si>
  <si>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</si>
  <si>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</si>
  <si>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</si>
  <si>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</si>
  <si>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</si>
  <si>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</si>
  <si>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</si>
  <si>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</si>
  <si>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</si>
  <si>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</si>
  <si>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</si>
  <si>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</si>
  <si>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</si>
  <si>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</si>
  <si>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</si>
  <si>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</si>
  <si>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</si>
  <si>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</si>
  <si>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</si>
  <si>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</si>
  <si>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</si>
  <si>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</si>
  <si>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</si>
  <si>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</si>
  <si>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</si>
  <si>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</si>
  <si>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</si>
  <si>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</si>
  <si>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</si>
  <si>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</si>
  <si>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</si>
  <si>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</si>
  <si>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</si>
  <si>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</si>
  <si>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</si>
  <si>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</si>
  <si>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</si>
  <si>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</si>
  <si>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</si>
  <si>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</si>
  <si>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</si>
  <si>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</si>
  <si>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</si>
  <si>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</si>
  <si>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</si>
  <si>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</si>
  <si>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</si>
  <si>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</si>
  <si>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</si>
  <si>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</si>
  <si>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</si>
  <si>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</si>
  <si>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</si>
  <si>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</si>
  <si>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</si>
  <si>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</si>
  <si>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</si>
  <si>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</si>
  <si>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</si>
  <si>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</si>
  <si>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</si>
  <si>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</si>
  <si>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</si>
  <si>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</si>
  <si>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</si>
  <si>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</si>
  <si>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</si>
  <si>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</si>
  <si>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</si>
  <si>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</si>
  <si>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</si>
  <si>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</si>
  <si>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</si>
  <si>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</si>
  <si>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</si>
  <si>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</si>
  <si>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</si>
  <si>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</si>
  <si>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</si>
  <si>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</si>
  <si>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</si>
  <si>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</si>
  <si>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</si>
  <si>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</si>
  <si>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</si>
  <si>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</si>
  <si>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</si>
  <si>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</si>
  <si>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</si>
  <si>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</si>
  <si>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</si>
  <si>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</si>
  <si>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</si>
  <si>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</si>
  <si>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</si>
  <si>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</si>
  <si>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</si>
  <si>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</si>
  <si>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</si>
  <si>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</si>
  <si>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</si>
  <si>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</si>
  <si>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</si>
  <si>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</si>
  <si>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</si>
  <si>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</si>
  <si>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</si>
  <si>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</si>
  <si>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</si>
  <si>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</si>
  <si>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</si>
  <si>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</si>
  <si>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</si>
  <si>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</si>
  <si>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</si>
  <si>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</si>
  <si>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</si>
  <si>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</si>
  <si>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</si>
  <si>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</si>
  <si>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</si>
  <si>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</si>
  <si>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</si>
  <si>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</si>
  <si>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</si>
  <si>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</si>
  <si>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</si>
  <si>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</si>
  <si>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</si>
  <si>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</si>
  <si>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</si>
  <si>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</si>
  <si>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</si>
  <si>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</si>
  <si>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</si>
  <si>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</si>
  <si>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</si>
  <si>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</si>
  <si>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</si>
  <si>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</si>
  <si>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</si>
  <si>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</si>
  <si>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</si>
  <si>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</si>
  <si>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</si>
  <si>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</si>
  <si>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</si>
  <si>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</si>
  <si>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</si>
  <si>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</si>
  <si>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</si>
  <si>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</si>
  <si>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</si>
  <si>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</si>
  <si>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</si>
  <si>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</si>
  <si>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</si>
  <si>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</si>
  <si>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</si>
  <si>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</si>
  <si>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</si>
  <si>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</si>
  <si>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</si>
  <si>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</si>
  <si>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</si>
  <si>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</si>
  <si>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</si>
  <si>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</si>
  <si>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</si>
  <si>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</si>
  <si>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</si>
  <si>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</si>
  <si>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</si>
  <si>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</si>
  <si>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</si>
  <si>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</si>
  <si>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</si>
  <si>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</si>
  <si>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</si>
  <si>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</si>
  <si>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</si>
  <si>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</si>
  <si>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</si>
  <si>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</si>
  <si>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</si>
  <si>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</si>
  <si>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</si>
  <si>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</si>
  <si>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</si>
  <si>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</si>
  <si>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</si>
  <si>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</si>
  <si>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</si>
  <si>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</si>
  <si>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</si>
  <si>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</si>
  <si>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</si>
  <si>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</si>
  <si>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</si>
  <si>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</si>
  <si>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</si>
  <si>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</si>
  <si>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</si>
  <si>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</si>
  <si>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</si>
  <si>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</si>
  <si>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</si>
  <si>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</si>
  <si>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</si>
  <si>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</si>
  <si>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</si>
  <si>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</si>
  <si>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</si>
  <si>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</si>
  <si>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</si>
  <si>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</si>
  <si>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</si>
  <si>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</si>
  <si>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</si>
  <si>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</si>
  <si>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</si>
  <si>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</si>
  <si>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</si>
  <si>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</si>
  <si>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</si>
  <si>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</si>
  <si>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</si>
  <si>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</si>
  <si>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</si>
  <si>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</si>
  <si>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</si>
  <si>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</si>
  <si>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</si>
  <si>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</si>
  <si>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</si>
  <si>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</si>
  <si>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</si>
  <si>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</si>
  <si>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</si>
  <si>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</si>
  <si>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</si>
  <si>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</si>
  <si>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</si>
  <si>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</si>
  <si>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</si>
  <si>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</si>
  <si>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</si>
  <si>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</si>
  <si>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</si>
  <si>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</si>
  <si>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</si>
  <si>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</si>
  <si>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</si>
  <si>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</si>
  <si>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</si>
  <si>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</si>
  <si>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</si>
  <si>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</si>
  <si>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</si>
  <si>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</si>
  <si>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</si>
  <si>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</si>
  <si>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</si>
  <si>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</si>
  <si>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</si>
  <si>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</si>
  <si>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</si>
  <si>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</si>
  <si>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</si>
  <si>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</si>
  <si>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</si>
  <si>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</si>
  <si>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</si>
  <si>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</si>
  <si>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</si>
  <si>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</si>
  <si>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</si>
  <si>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</si>
  <si>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</si>
  <si>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</si>
  <si>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</si>
  <si>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</si>
  <si>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</si>
  <si>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</si>
  <si>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</si>
  <si>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</si>
  <si>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</si>
  <si>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</si>
  <si>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</si>
  <si>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</si>
  <si>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</si>
  <si>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</si>
  <si>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</si>
  <si>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</si>
  <si>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</si>
  <si>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</si>
  <si>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</si>
  <si>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</si>
  <si>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</si>
  <si>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</si>
  <si>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</si>
  <si>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</si>
  <si>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</si>
  <si>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</si>
  <si>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</si>
  <si>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</si>
  <si>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</si>
  <si>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</si>
  <si>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</si>
  <si>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</si>
  <si>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</si>
  <si>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</si>
  <si>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</si>
  <si>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</si>
  <si>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</si>
  <si>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</si>
  <si>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</si>
  <si>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</si>
  <si>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</si>
  <si>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</si>
  <si>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</si>
  <si>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</si>
  <si>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</si>
  <si>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</si>
  <si>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</si>
  <si>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</si>
  <si>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</si>
  <si>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</si>
  <si>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</si>
  <si>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</si>
  <si>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</si>
  <si>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</si>
  <si>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</si>
  <si>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</si>
  <si>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</si>
  <si>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</si>
  <si>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</si>
  <si>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</si>
  <si>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</si>
  <si>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</si>
  <si>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</si>
  <si>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</si>
  <si>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</si>
  <si>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</si>
  <si>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</si>
  <si>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</si>
  <si>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</si>
  <si>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</si>
  <si>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</si>
  <si>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</si>
  <si>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</si>
  <si>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</si>
  <si>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</si>
  <si>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</si>
  <si>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</si>
  <si>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</si>
  <si>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</si>
  <si>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</si>
  <si>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</si>
  <si>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</si>
  <si>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</si>
  <si>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</si>
  <si>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</si>
  <si>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</si>
  <si>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</si>
  <si>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</si>
  <si>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</si>
  <si>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</si>
  <si>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</si>
  <si>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</si>
  <si>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</si>
  <si>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</si>
  <si>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</si>
  <si>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</si>
  <si>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</si>
  <si>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</si>
  <si>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</si>
  <si>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</si>
  <si>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</si>
  <si>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</si>
  <si>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</si>
  <si>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</si>
  <si>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</si>
  <si>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</si>
  <si>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</si>
  <si>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</si>
  <si>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</si>
  <si>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</si>
  <si>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</si>
  <si>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</si>
  <si>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</si>
  <si>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</si>
  <si>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</si>
  <si>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</si>
  <si>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</si>
  <si>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</si>
  <si>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</si>
  <si>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</si>
  <si>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</si>
  <si>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</si>
  <si>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</si>
  <si>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</si>
  <si>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</si>
  <si>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</si>
  <si>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</si>
  <si>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</si>
  <si>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</si>
  <si>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</si>
  <si>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</si>
  <si>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</si>
  <si>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</si>
  <si>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</si>
  <si>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</si>
  <si>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</si>
  <si>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</si>
  <si>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</si>
  <si>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</si>
  <si>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</si>
  <si>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</si>
  <si>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</si>
  <si>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</si>
  <si>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</si>
  <si>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</si>
  <si>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</si>
  <si>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</si>
  <si>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</si>
  <si>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</si>
  <si>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</si>
  <si>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</si>
  <si>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</si>
  <si>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</si>
  <si>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</si>
  <si>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</si>
  <si>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</si>
  <si>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</si>
  <si>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</si>
  <si>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</si>
  <si>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</si>
  <si>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</si>
  <si>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</si>
  <si>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</si>
  <si>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</si>
  <si>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</si>
  <si>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</si>
  <si>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</si>
  <si>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</si>
  <si>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</si>
  <si>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</si>
  <si>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</si>
  <si>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</si>
  <si>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</si>
  <si>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</si>
  <si>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</si>
  <si>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</si>
  <si>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</si>
  <si>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</si>
  <si>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</si>
  <si>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</si>
  <si>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</si>
  <si>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</si>
  <si>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</si>
  <si>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</si>
  <si>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</si>
  <si>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</si>
  <si>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</si>
  <si>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</si>
  <si>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</si>
  <si>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</si>
  <si>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</si>
  <si>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</si>
  <si>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</si>
  <si>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</si>
  <si>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</si>
  <si>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</si>
  <si>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</si>
  <si>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</si>
  <si>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</si>
  <si>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</si>
  <si>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</si>
  <si>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</si>
  <si>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</si>
  <si>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</si>
  <si>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</si>
  <si>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</si>
  <si>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</si>
  <si>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</si>
  <si>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</si>
  <si>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</si>
  <si>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</si>
  <si>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</si>
  <si>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</si>
  <si>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</si>
  <si>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</si>
  <si>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</si>
  <si>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</si>
  <si>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</si>
  <si>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</si>
  <si>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</si>
  <si>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</si>
  <si>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</si>
  <si>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</si>
  <si>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</si>
  <si>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</si>
  <si>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</si>
  <si>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</si>
  <si>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</si>
  <si>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</si>
  <si>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</si>
  <si>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</si>
  <si>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</si>
  <si>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</si>
  <si>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</si>
  <si>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</si>
  <si>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</si>
  <si>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</si>
  <si>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</si>
  <si>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</si>
  <si>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</si>
  <si>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</si>
  <si>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</si>
  <si>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</si>
  <si>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</si>
  <si>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</si>
  <si>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</si>
  <si>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</si>
  <si>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</si>
  <si>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</si>
  <si>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</si>
  <si>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</si>
  <si>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</si>
  <si>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</si>
  <si>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</si>
  <si>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</si>
  <si>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</si>
  <si>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</si>
  <si>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</si>
  <si>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</si>
  <si>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</si>
  <si>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</si>
  <si>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</si>
  <si>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</si>
  <si>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</si>
  <si>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</si>
  <si>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</si>
  <si>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</si>
  <si>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</si>
  <si>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</si>
  <si>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</si>
  <si>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</si>
  <si>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</si>
  <si>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</si>
  <si>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</si>
  <si>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</si>
  <si>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</si>
  <si>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</si>
  <si>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</si>
  <si>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</si>
  <si>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</si>
  <si>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</si>
  <si>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</si>
  <si>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</si>
  <si>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</si>
  <si>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</si>
  <si>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</si>
  <si>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</si>
  <si>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</si>
  <si>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</si>
  <si>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</si>
  <si>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</si>
  <si>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</si>
  <si>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</si>
  <si>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</si>
  <si>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</si>
  <si>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</si>
  <si>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</si>
  <si>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</si>
  <si>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</si>
  <si>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</si>
  <si>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</si>
  <si>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</si>
  <si>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</si>
  <si>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</si>
  <si>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</si>
  <si>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</si>
  <si>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</si>
  <si>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</si>
  <si>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</si>
  <si>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</si>
  <si>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</si>
  <si>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</si>
  <si>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</si>
  <si>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</si>
  <si>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</si>
  <si>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</si>
  <si>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</si>
  <si>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</si>
  <si>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</si>
  <si>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</si>
  <si>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</si>
  <si>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</si>
  <si>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</si>
  <si>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</si>
  <si>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</si>
  <si>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</si>
  <si>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</si>
  <si>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</si>
  <si>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</si>
  <si>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</si>
  <si>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</si>
  <si>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</si>
  <si>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</si>
  <si>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</si>
  <si>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</si>
  <si>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</si>
  <si>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</si>
  <si>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</si>
  <si>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</si>
  <si>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</si>
  <si>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</si>
  <si>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</si>
  <si>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</si>
  <si>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</si>
  <si>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</si>
  <si>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</si>
  <si>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</si>
  <si>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</si>
  <si>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</si>
  <si>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</si>
  <si>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</si>
  <si>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</si>
  <si>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</si>
  <si>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</si>
  <si>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</si>
  <si>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</si>
  <si>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</si>
  <si>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</si>
  <si>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</si>
  <si>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</si>
  <si>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</si>
  <si>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</si>
  <si>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</si>
  <si>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</si>
  <si>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</si>
  <si>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</si>
  <si>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</si>
  <si>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</si>
  <si>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</si>
  <si>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</si>
  <si>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</si>
  <si>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</si>
  <si>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</si>
  <si>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</si>
  <si>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</si>
  <si>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</si>
  <si>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</si>
  <si>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</si>
  <si>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</si>
  <si>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</si>
  <si>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</si>
  <si>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</si>
  <si>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</si>
  <si>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</si>
  <si>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</si>
  <si>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</si>
  <si>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</si>
  <si>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</si>
  <si>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</si>
  <si>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</si>
  <si>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</si>
  <si>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</si>
  <si>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</si>
  <si>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</si>
  <si>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</si>
  <si>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</si>
  <si>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</si>
  <si>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</si>
  <si>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</si>
  <si>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</si>
  <si>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</si>
  <si>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</si>
  <si>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</si>
  <si>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</si>
  <si>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</si>
  <si>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</si>
  <si>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</si>
  <si>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</si>
  <si>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</si>
  <si>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</si>
  <si>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</si>
  <si>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</si>
  <si>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</si>
  <si>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</si>
  <si>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</si>
  <si>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</si>
  <si>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</si>
  <si>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</si>
  <si>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</si>
  <si>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</si>
  <si>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</si>
  <si>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</si>
  <si>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</si>
  <si>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</si>
  <si>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</si>
  <si>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</si>
  <si>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</si>
  <si>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</si>
  <si>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</si>
  <si>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</si>
  <si>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</si>
  <si>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</si>
  <si>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</si>
  <si>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</si>
  <si>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</si>
  <si>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</si>
  <si>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</si>
  <si>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</si>
  <si>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</si>
  <si>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</si>
  <si>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</si>
  <si>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</si>
  <si>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</si>
  <si>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</si>
  <si>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</si>
  <si>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</si>
  <si>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</si>
  <si>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</si>
  <si>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</si>
  <si>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</si>
  <si>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</si>
  <si>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</si>
  <si>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</si>
  <si>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</si>
  <si>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</si>
  <si>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</si>
  <si>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</si>
  <si>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</si>
  <si>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</si>
  <si>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</si>
  <si>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</si>
  <si>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</si>
  <si>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</si>
  <si>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</si>
  <si>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</si>
  <si>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</si>
  <si>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</si>
  <si>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</si>
  <si>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</si>
  <si>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</si>
  <si>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</si>
  <si>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</si>
  <si>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</si>
  <si>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</si>
  <si>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</si>
  <si>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</si>
  <si>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</si>
  <si>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</si>
  <si>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</si>
  <si>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</si>
  <si>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</si>
  <si>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</si>
  <si>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</si>
  <si>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</si>
  <si>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</si>
  <si>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</si>
  <si>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</si>
  <si>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</si>
  <si>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</si>
  <si>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</si>
  <si>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</si>
  <si>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</si>
  <si>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</si>
  <si>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</si>
  <si>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</si>
  <si>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</si>
  <si>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</si>
  <si>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</si>
  <si>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</si>
  <si>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</si>
  <si>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</si>
  <si>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</si>
  <si>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</si>
  <si>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</si>
  <si>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</si>
  <si>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</si>
  <si>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</si>
  <si>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</si>
  <si>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</si>
  <si>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</si>
  <si>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</si>
  <si>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</si>
  <si>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</si>
  <si>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</si>
  <si>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</si>
  <si>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</si>
  <si>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</si>
  <si>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</si>
  <si>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</si>
  <si>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</si>
  <si>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</si>
  <si>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</si>
  <si>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</si>
  <si>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</si>
  <si>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</si>
  <si>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</si>
  <si>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</si>
  <si>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</si>
  <si>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</si>
  <si>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</si>
  <si>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</si>
  <si>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</si>
  <si>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</si>
  <si>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</si>
  <si>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</si>
  <si>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</si>
  <si>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</si>
  <si>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</si>
  <si>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</si>
  <si>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</si>
  <si>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</si>
  <si>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</si>
  <si>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</si>
  <si>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</si>
  <si>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</si>
  <si>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</si>
  <si>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</si>
  <si>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</si>
  <si>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</si>
  <si>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</si>
  <si>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</si>
  <si>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</si>
  <si>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</si>
  <si>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</si>
  <si>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</si>
  <si>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</si>
  <si>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</si>
  <si>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</si>
  <si>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</si>
  <si>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</si>
  <si>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</si>
  <si>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</si>
  <si>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</si>
  <si>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</si>
  <si>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</si>
  <si>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</si>
  <si>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</si>
  <si>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</si>
  <si>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</si>
  <si>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</si>
  <si>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</si>
  <si>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</si>
  <si>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</si>
  <si>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</si>
  <si>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</si>
  <si>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</si>
  <si>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</si>
  <si>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</si>
  <si>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</si>
  <si>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</si>
  <si>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</si>
  <si>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</si>
  <si>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</si>
  <si>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</si>
  <si>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</si>
  <si>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</si>
  <si>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</si>
  <si>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</si>
  <si>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</si>
  <si>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</si>
  <si>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</si>
  <si>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</si>
  <si>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</si>
  <si>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</si>
  <si>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</si>
  <si>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</si>
  <si>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</si>
  <si>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</si>
  <si>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</si>
  <si>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</si>
  <si>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</si>
  <si>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</si>
  <si>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</si>
  <si>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</si>
  <si>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</si>
  <si>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</si>
  <si>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</si>
  <si>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</si>
  <si>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</si>
  <si>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</si>
  <si>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</si>
  <si>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</si>
  <si>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</si>
  <si>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</si>
  <si>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</si>
  <si>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</si>
  <si>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</si>
  <si>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</si>
  <si>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</si>
  <si>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</si>
  <si>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</si>
  <si>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</si>
  <si>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</si>
  <si>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</si>
  <si>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</si>
  <si>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</si>
  <si>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</si>
  <si>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</si>
  <si>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</si>
  <si>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</si>
  <si>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</si>
  <si>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</si>
  <si>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</si>
  <si>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</si>
  <si>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</si>
  <si>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</si>
  <si>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</si>
  <si>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</si>
  <si>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</si>
  <si>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</si>
  <si>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</si>
  <si>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</si>
  <si>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</si>
  <si>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</si>
  <si>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</si>
  <si>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</si>
  <si>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</si>
  <si>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</si>
  <si>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</si>
  <si>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</si>
  <si>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</si>
  <si>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</si>
  <si>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</si>
  <si>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</si>
  <si>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</si>
  <si>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</si>
  <si>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</si>
  <si>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</si>
  <si>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</si>
  <si>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</si>
  <si>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</si>
  <si>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</si>
  <si>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</si>
  <si>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</si>
  <si>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</si>
  <si>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</si>
  <si>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</si>
  <si>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</si>
  <si>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</si>
  <si>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</si>
  <si>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</si>
  <si>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</si>
  <si>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</si>
  <si>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</si>
  <si>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</si>
  <si>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</si>
  <si>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</si>
  <si>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</si>
  <si>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</si>
  <si>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</si>
  <si>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</si>
  <si>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</si>
  <si>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</si>
  <si>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</si>
  <si>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</si>
  <si>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</si>
  <si>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</si>
  <si>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</si>
  <si>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</si>
  <si>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</si>
  <si>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</si>
  <si>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</si>
  <si>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</si>
  <si>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</si>
  <si>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</si>
  <si>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</si>
  <si>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</si>
  <si>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</si>
  <si>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</si>
  <si>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</si>
  <si>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</si>
  <si>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</si>
  <si>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</si>
  <si>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</si>
  <si>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</si>
  <si>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</si>
  <si>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</si>
  <si>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</si>
  <si>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</si>
  <si>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</si>
  <si>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</si>
  <si>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</si>
  <si>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</si>
  <si>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</si>
  <si>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</si>
  <si>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</si>
  <si>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</si>
  <si>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</si>
  <si>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</si>
  <si>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</si>
  <si>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</si>
  <si>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</si>
  <si>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</si>
  <si>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</si>
  <si>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</si>
  <si>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</si>
  <si>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</si>
  <si>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</si>
  <si>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</si>
  <si>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</si>
  <si>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</si>
  <si>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</si>
  <si>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</si>
  <si>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</si>
  <si>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</si>
  <si>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</si>
  <si>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</si>
  <si>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</si>
  <si>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</si>
  <si>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</si>
  <si>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</si>
  <si>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</si>
  <si>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</si>
  <si>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</si>
  <si>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</si>
  <si>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</si>
  <si>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</si>
  <si>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</si>
  <si>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</si>
  <si>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</si>
  <si>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</si>
  <si>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</si>
  <si>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</si>
  <si>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</si>
  <si>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</si>
  <si>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</si>
  <si>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</si>
  <si>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</si>
  <si>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</si>
  <si>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</si>
  <si>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</si>
  <si>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</si>
  <si>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</si>
  <si>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</si>
  <si>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</si>
  <si>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</si>
  <si>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</si>
  <si>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</si>
  <si>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</si>
  <si>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</si>
  <si>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</si>
  <si>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</si>
  <si>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</si>
  <si>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</si>
  <si>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</si>
  <si>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</si>
  <si>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</si>
  <si>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</si>
  <si>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</si>
  <si>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</si>
  <si>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</si>
  <si>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</si>
  <si>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</si>
  <si>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</si>
  <si>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</si>
  <si>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</si>
  <si>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</si>
  <si>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</si>
  <si>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</si>
  <si>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</si>
  <si>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</si>
  <si>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</si>
  <si>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</si>
  <si>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</si>
  <si>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</si>
  <si>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</si>
  <si>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</si>
  <si>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</si>
  <si>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</si>
  <si>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</si>
  <si>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</si>
  <si>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</si>
  <si>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</si>
  <si>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</si>
  <si>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</si>
  <si>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</si>
  <si>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</si>
  <si>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</si>
  <si>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</si>
  <si>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</si>
  <si>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</si>
  <si>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</si>
  <si>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</si>
  <si>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</si>
  <si>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</si>
  <si>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</si>
  <si>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</si>
  <si>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</si>
  <si>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</si>
  <si>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</si>
  <si>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</si>
  <si>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</si>
  <si>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</si>
  <si>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</si>
  <si>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</si>
  <si>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</si>
  <si>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</si>
  <si>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</si>
  <si>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</si>
  <si>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</si>
  <si>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</si>
  <si>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</si>
  <si>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</si>
  <si>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</si>
  <si>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</si>
  <si>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</si>
  <si>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</si>
  <si>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</si>
  <si>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</si>
  <si>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</si>
  <si>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</si>
  <si>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</si>
  <si>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</si>
  <si>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</si>
  <si>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</si>
  <si>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</si>
  <si>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</si>
  <si>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</si>
  <si>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</si>
  <si>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</si>
  <si>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</si>
  <si>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</si>
  <si>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</si>
  <si>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</si>
  <si>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</si>
  <si>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</si>
  <si>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</si>
  <si>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</si>
  <si>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</si>
  <si>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</si>
  <si>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</si>
  <si>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</si>
  <si>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</si>
  <si>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</si>
  <si>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</si>
  <si>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</si>
  <si>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</si>
  <si>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</si>
  <si>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</si>
  <si>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</si>
  <si>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</si>
  <si>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</si>
  <si>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</si>
  <si>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</si>
  <si>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</si>
  <si>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</si>
  <si>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</si>
  <si>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</si>
  <si>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</si>
  <si>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</si>
  <si>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</si>
  <si>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</si>
  <si>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</si>
  <si>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</si>
  <si>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</si>
  <si>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</si>
  <si>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</si>
  <si>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</si>
  <si>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</si>
  <si>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</si>
  <si>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</si>
  <si>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</si>
  <si>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</si>
  <si>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</si>
  <si>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</si>
  <si>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</si>
  <si>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</si>
  <si>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</si>
  <si>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</si>
  <si>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</si>
  <si>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</si>
  <si>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</si>
  <si>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</si>
  <si>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</si>
  <si>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</si>
  <si>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</si>
  <si>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</si>
  <si>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</si>
  <si>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</si>
  <si>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</si>
  <si>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</si>
  <si>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</si>
  <si>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</si>
  <si>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</si>
  <si>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</si>
  <si>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</si>
  <si>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</si>
  <si>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</si>
  <si>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</si>
  <si>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</si>
  <si>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</si>
  <si>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</si>
  <si>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</si>
  <si>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</si>
  <si>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</si>
  <si>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</si>
  <si>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</si>
  <si>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</si>
  <si>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</si>
  <si>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</si>
  <si>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</si>
  <si>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</si>
  <si>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</si>
  <si>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</si>
  <si>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</si>
  <si>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</si>
  <si>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</si>
  <si>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</si>
  <si>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</si>
  <si>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</si>
  <si>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</si>
  <si>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</si>
  <si>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</si>
  <si>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</si>
  <si>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</si>
  <si>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</si>
  <si>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</si>
  <si>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</si>
  <si>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</si>
  <si>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</si>
  <si>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</si>
  <si>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</si>
  <si>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</si>
  <si>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</si>
  <si>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</si>
  <si>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</si>
  <si>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</si>
  <si>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</si>
  <si>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</si>
  <si>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</si>
  <si>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</si>
  <si>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</si>
  <si>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</si>
  <si>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</si>
  <si>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</si>
  <si>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</si>
  <si>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</si>
  <si>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</si>
  <si>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</si>
  <si>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</si>
  <si>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</si>
  <si>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</si>
  <si>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</si>
  <si>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</si>
  <si>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</si>
  <si>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</si>
  <si>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</si>
  <si>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</si>
  <si>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</si>
  <si>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</si>
  <si>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</si>
  <si>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</si>
  <si>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</si>
  <si>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</si>
  <si>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</si>
  <si>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</si>
  <si>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</si>
  <si>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</si>
  <si>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</si>
  <si>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</si>
  <si>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</si>
  <si>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</si>
  <si>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</si>
  <si>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</si>
  <si>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</si>
  <si>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</si>
  <si>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</si>
  <si>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</si>
  <si>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</si>
  <si>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</si>
  <si>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</si>
  <si>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</si>
  <si>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</si>
  <si>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</si>
  <si>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</si>
  <si>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</si>
  <si>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</si>
  <si>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</si>
  <si>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</si>
  <si>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</si>
  <si>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</si>
  <si>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</si>
  <si>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</si>
  <si>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</si>
  <si>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</si>
  <si>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</si>
  <si>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</si>
  <si>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</si>
  <si>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</si>
  <si>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</si>
  <si>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</si>
  <si>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</si>
  <si>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</si>
  <si>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</si>
  <si>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</si>
  <si>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</si>
  <si>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</si>
  <si>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</si>
  <si>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</si>
  <si>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</si>
  <si>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</si>
  <si>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</si>
  <si>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</si>
  <si>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</si>
  <si>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</si>
  <si>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</si>
  <si>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</si>
  <si>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</si>
  <si>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</si>
  <si>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</si>
  <si>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</si>
  <si>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</si>
  <si>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</si>
  <si>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</si>
  <si>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</si>
  <si>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</si>
  <si>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</si>
  <si>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</si>
  <si>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</si>
  <si>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</si>
  <si>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</si>
  <si>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</si>
  <si>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</si>
  <si>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</si>
  <si>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</si>
  <si>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</si>
  <si>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</si>
  <si>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</si>
  <si>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</si>
  <si>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</si>
  <si>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</si>
  <si>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</si>
  <si>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</si>
  <si>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</si>
  <si>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</si>
  <si>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</si>
  <si>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</si>
  <si>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</si>
  <si>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</si>
  <si>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</si>
  <si>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</si>
  <si>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</si>
  <si>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</si>
  <si>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</si>
  <si>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</si>
  <si>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</si>
  <si>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</si>
  <si>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</si>
  <si>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</si>
  <si>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</si>
  <si>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</si>
  <si>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</si>
  <si>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</si>
  <si>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</si>
  <si>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</si>
  <si>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</si>
  <si>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</si>
  <si>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</si>
  <si>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</si>
  <si>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</si>
  <si>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</si>
  <si>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</si>
  <si>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</si>
  <si>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</si>
  <si>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</si>
  <si>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</si>
  <si>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</si>
  <si>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</si>
  <si>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</si>
  <si>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</si>
  <si>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</si>
  <si>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</si>
  <si>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</si>
  <si>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</si>
  <si>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</si>
  <si>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</si>
  <si>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</si>
  <si>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</si>
  <si>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</si>
  <si>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</si>
  <si>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</si>
  <si>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</si>
  <si>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</si>
  <si>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</si>
  <si>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</si>
  <si>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</si>
  <si>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</si>
  <si>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</si>
  <si>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</si>
  <si>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</si>
  <si>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</si>
  <si>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</si>
  <si>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</si>
  <si>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</si>
  <si>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</si>
  <si>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</si>
  <si>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</si>
  <si>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</si>
  <si>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</si>
  <si>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</si>
  <si>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</si>
  <si>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</si>
  <si>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</si>
  <si>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</si>
  <si>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</si>
  <si>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</si>
  <si>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</si>
  <si>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</si>
  <si>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</si>
  <si>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</si>
  <si>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</si>
  <si>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</si>
  <si>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</si>
  <si>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</si>
  <si>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</si>
  <si>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</si>
  <si>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</si>
  <si>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</si>
  <si>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</si>
  <si>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</si>
  <si>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</si>
  <si>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</si>
  <si>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</si>
  <si>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</si>
  <si>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</si>
  <si>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</si>
  <si>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</si>
  <si>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</si>
  <si>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</si>
  <si>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</si>
  <si>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</si>
  <si>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</si>
  <si>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</si>
  <si>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</si>
  <si>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</si>
  <si>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</si>
  <si>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</si>
  <si>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</si>
  <si>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</si>
  <si>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</si>
  <si>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</si>
  <si>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</si>
  <si>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</si>
  <si>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</si>
  <si>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</si>
  <si>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</si>
  <si>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</si>
  <si>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</si>
  <si>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</si>
  <si>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</si>
  <si>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</si>
  <si>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</si>
  <si>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</si>
  <si>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</si>
  <si>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</si>
  <si>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</si>
  <si>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</si>
  <si>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</si>
  <si>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</si>
  <si>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</si>
  <si>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</si>
  <si>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</si>
  <si>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</si>
  <si>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</si>
  <si>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</si>
  <si>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</si>
  <si>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</si>
  <si>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</si>
  <si>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</si>
  <si>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</si>
  <si>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</si>
  <si>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</si>
  <si>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</si>
  <si>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</si>
  <si>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</si>
  <si>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</si>
  <si>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</si>
  <si>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</si>
  <si>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</si>
  <si>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</si>
  <si>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</si>
  <si>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</si>
  <si>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</si>
  <si>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</si>
  <si>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</si>
  <si>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</si>
  <si>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</si>
  <si>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</si>
  <si>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</si>
  <si>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</si>
  <si>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</si>
  <si>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</si>
  <si>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</si>
  <si>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</si>
  <si>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</si>
  <si>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</si>
  <si>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</si>
  <si>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</si>
  <si>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</si>
  <si>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</si>
  <si>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</si>
  <si>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</si>
  <si>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</si>
  <si>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</si>
  <si>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</si>
  <si>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</si>
  <si>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</si>
  <si>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</si>
  <si>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</si>
  <si>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</si>
  <si>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</si>
  <si>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</si>
  <si>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</si>
  <si>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</si>
  <si>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</si>
  <si>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</si>
  <si>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</si>
  <si>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</si>
  <si>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</si>
  <si>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</si>
  <si>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</si>
  <si>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</si>
  <si>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</si>
  <si>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</si>
  <si>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</si>
  <si>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</si>
  <si>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</si>
  <si>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</si>
  <si>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</si>
  <si>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</si>
  <si>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</si>
  <si>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</si>
  <si>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</si>
  <si>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</si>
  <si>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</si>
  <si>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</si>
  <si>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</si>
  <si>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</si>
  <si>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</si>
  <si>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</si>
  <si>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</si>
  <si>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</si>
  <si>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</si>
  <si>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</si>
  <si>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</si>
  <si>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</si>
  <si>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</si>
  <si>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</si>
  <si>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</si>
  <si>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</si>
  <si>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</si>
  <si>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</si>
  <si>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</si>
  <si>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</si>
  <si>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</si>
  <si>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</si>
  <si>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</si>
  <si>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</si>
  <si>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</si>
  <si>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</si>
  <si>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</si>
  <si>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</si>
  <si>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</si>
  <si>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</si>
  <si>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</si>
  <si>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</si>
  <si>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</si>
  <si>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</si>
  <si>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</si>
  <si>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</si>
  <si>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</si>
  <si>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</si>
  <si>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</si>
  <si>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</si>
  <si>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</si>
  <si>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</si>
  <si>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</si>
  <si>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</si>
  <si>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</si>
  <si>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</si>
  <si>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</si>
  <si>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</si>
  <si>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</si>
  <si>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</si>
  <si>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</si>
  <si>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</si>
  <si>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</si>
  <si>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</si>
  <si>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</si>
  <si>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</si>
  <si>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</si>
  <si>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</si>
  <si>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</si>
  <si>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</si>
  <si>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</si>
  <si>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</si>
  <si>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</si>
  <si>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</si>
  <si>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</si>
  <si>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</si>
  <si>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</si>
  <si>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</si>
  <si>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</si>
  <si>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</si>
  <si>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</si>
  <si>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</si>
  <si>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</si>
  <si>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</si>
  <si>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</si>
  <si>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</si>
  <si>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</si>
  <si>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</si>
  <si>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</si>
  <si>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</si>
  <si>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</si>
  <si>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</si>
  <si>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</si>
  <si>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</si>
  <si>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</si>
  <si>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</si>
  <si>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</si>
  <si>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</si>
  <si>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</si>
  <si>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</si>
  <si>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</si>
  <si>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</si>
  <si>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</si>
  <si>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</si>
  <si>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</si>
  <si>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</si>
  <si>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</si>
  <si>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</si>
  <si>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</si>
  <si>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</si>
  <si>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</si>
  <si>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</si>
  <si>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</si>
  <si>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</si>
  <si>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</si>
  <si>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</si>
  <si>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</si>
  <si>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</si>
  <si>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</si>
  <si>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</si>
  <si>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</si>
  <si>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</si>
  <si>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</si>
  <si>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</si>
  <si>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</si>
  <si>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</si>
  <si>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</si>
  <si>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</si>
  <si>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</si>
  <si>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</si>
  <si>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</si>
  <si>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</si>
  <si>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</si>
  <si>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</si>
  <si>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</si>
  <si>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</si>
  <si>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</si>
  <si>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</si>
  <si>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</si>
  <si>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</si>
  <si>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</si>
  <si>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</si>
  <si>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</si>
  <si>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</si>
  <si>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</si>
  <si>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</si>
  <si>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</si>
  <si>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</si>
  <si>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</si>
  <si>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</si>
  <si>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</si>
  <si>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</si>
  <si>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</si>
  <si>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</si>
  <si>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</si>
  <si>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</si>
  <si>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</si>
  <si>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</si>
  <si>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</si>
  <si>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</si>
  <si>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</si>
  <si>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</si>
  <si>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</si>
  <si>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</si>
  <si>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</si>
  <si>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</si>
  <si>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</si>
  <si>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</si>
  <si>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</si>
  <si>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</si>
  <si>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</si>
  <si>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</si>
  <si>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</si>
  <si>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</si>
  <si>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</si>
  <si>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</si>
  <si>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</si>
  <si>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</si>
  <si>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</si>
  <si>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</si>
  <si>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</si>
  <si>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</si>
  <si>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</si>
  <si>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</si>
  <si>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</si>
  <si>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</si>
  <si>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</si>
  <si>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</si>
  <si>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</si>
  <si>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</si>
  <si>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</si>
  <si>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</si>
  <si>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</si>
  <si>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</si>
  <si>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</si>
  <si>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</si>
  <si>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</si>
  <si>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</si>
  <si>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</si>
  <si>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</si>
  <si>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</si>
  <si>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</si>
  <si>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</si>
  <si>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</si>
  <si>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</si>
  <si>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</si>
  <si>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</si>
  <si>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</si>
  <si>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</si>
  <si>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</si>
  <si>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</si>
  <si>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</si>
  <si>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</si>
  <si>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</si>
  <si>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</si>
  <si>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</si>
  <si>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</si>
  <si>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</si>
  <si>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</si>
  <si>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</si>
  <si>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</si>
  <si>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</si>
  <si>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</si>
  <si>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</si>
  <si>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</si>
  <si>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</si>
  <si>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</si>
  <si>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</si>
  <si>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</si>
  <si>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</si>
  <si>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</si>
  <si>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</si>
  <si>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</si>
  <si>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</si>
  <si>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</si>
  <si>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</si>
  <si>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</si>
  <si>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</si>
  <si>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</si>
  <si>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</si>
  <si>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</si>
  <si>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</si>
  <si>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</si>
  <si>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</si>
  <si>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</si>
  <si>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</si>
  <si>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</si>
  <si>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</si>
  <si>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</si>
  <si>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</si>
  <si>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</si>
  <si>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</si>
  <si>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</si>
  <si>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</si>
  <si>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</si>
  <si>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</si>
  <si>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</si>
  <si>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</si>
  <si>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</si>
  <si>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</si>
  <si>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</si>
  <si>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</si>
  <si>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</si>
  <si>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</si>
  <si>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</si>
  <si>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</si>
  <si>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</si>
  <si>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</si>
  <si>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</si>
  <si>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</si>
  <si>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</si>
  <si>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</si>
  <si>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</si>
  <si>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</si>
  <si>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</si>
  <si>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</si>
  <si>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</si>
  <si>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</si>
  <si>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</si>
  <si>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</si>
  <si>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</si>
  <si>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</si>
  <si>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</si>
  <si>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</si>
  <si>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</si>
  <si>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</si>
  <si>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</si>
  <si>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</si>
  <si>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</si>
  <si>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</si>
  <si>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</si>
  <si>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</si>
  <si>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</si>
  <si>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</si>
  <si>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</si>
  <si>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</si>
  <si>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</si>
  <si>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</si>
  <si>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</si>
  <si>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</si>
  <si>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</si>
  <si>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</si>
  <si>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</si>
  <si>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</si>
  <si>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</si>
  <si>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</si>
  <si>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</si>
  <si>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</si>
  <si>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</si>
  <si>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</si>
  <si>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</si>
  <si>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</si>
  <si>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</si>
  <si>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</si>
  <si>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</si>
  <si>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</si>
  <si>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</si>
  <si>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</si>
  <si>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</si>
  <si>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</si>
  <si>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</si>
  <si>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</si>
  <si>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</si>
  <si>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</si>
  <si>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</si>
  <si>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</si>
  <si>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</si>
  <si>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</si>
  <si>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</si>
  <si>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</si>
  <si>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</si>
  <si>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</si>
  <si>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</si>
  <si>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</si>
  <si>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</si>
  <si>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</si>
  <si>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</si>
  <si>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</si>
  <si>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</si>
  <si>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</si>
  <si>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</si>
  <si>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</si>
  <si>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</si>
  <si>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</si>
  <si>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</si>
  <si>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</si>
  <si>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</si>
  <si>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</si>
  <si>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</si>
  <si>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</si>
  <si>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</si>
  <si>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</si>
  <si>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</si>
  <si>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</si>
  <si>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</si>
  <si>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</si>
  <si>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</si>
  <si>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</si>
  <si>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</si>
  <si>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</si>
  <si>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</si>
  <si>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</si>
  <si>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</si>
  <si>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</si>
  <si>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</si>
  <si>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</si>
  <si>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</si>
  <si>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</si>
  <si>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</si>
  <si>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</si>
  <si>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</si>
  <si>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</si>
  <si>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</si>
  <si>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</si>
  <si>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</si>
  <si>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</si>
  <si>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</si>
  <si>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</si>
  <si>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</si>
  <si>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</si>
  <si>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</si>
  <si>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</si>
  <si>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</si>
  <si>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</si>
  <si>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</si>
  <si>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</si>
  <si>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</si>
  <si>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</si>
  <si>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</si>
  <si>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</si>
  <si>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</si>
  <si>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</si>
  <si>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</si>
  <si>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</si>
  <si>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</si>
  <si>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</si>
  <si>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</si>
  <si>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</si>
  <si>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</si>
  <si>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</si>
  <si>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</si>
  <si>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</si>
  <si>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</si>
  <si>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</si>
  <si>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</si>
  <si>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</si>
  <si>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</si>
  <si>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</si>
  <si>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</si>
  <si>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</si>
  <si>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</si>
  <si>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</si>
  <si>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</si>
  <si>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</si>
  <si>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</si>
  <si>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</si>
  <si>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</si>
  <si>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</si>
  <si>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</si>
  <si>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</si>
  <si>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</si>
  <si>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</si>
  <si>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</si>
  <si>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</si>
  <si>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</si>
  <si>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</si>
  <si>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</si>
  <si>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</si>
  <si>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</si>
  <si>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</si>
  <si>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</si>
  <si>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</si>
  <si>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</si>
  <si>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</si>
  <si>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</si>
  <si>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</si>
  <si>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</si>
  <si>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</si>
  <si>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</si>
  <si>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</si>
  <si>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</si>
  <si>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</si>
  <si>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</si>
  <si>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</si>
  <si>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</si>
  <si>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</si>
  <si>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</si>
  <si>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</si>
  <si>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</si>
  <si>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</si>
  <si>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</si>
  <si>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</si>
  <si>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</si>
  <si>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</si>
  <si>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</si>
  <si>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</si>
  <si>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</si>
  <si>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</si>
  <si>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</si>
  <si>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</si>
  <si>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</si>
  <si>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</si>
  <si>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</si>
  <si>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</si>
  <si>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</si>
  <si>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</si>
  <si>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</si>
  <si>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</si>
  <si>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</si>
  <si>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</si>
  <si>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</si>
  <si>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</si>
  <si>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</si>
  <si>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</si>
  <si>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</si>
  <si>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</si>
  <si>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</si>
  <si>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</si>
  <si>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</si>
  <si>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</si>
  <si>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</si>
  <si>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</si>
  <si>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</si>
  <si>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</si>
  <si>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</si>
  <si>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</si>
  <si>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</si>
  <si>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</si>
  <si>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</si>
  <si>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</si>
  <si>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</si>
  <si>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</si>
  <si>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</si>
  <si>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</si>
  <si>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</si>
  <si>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</si>
  <si>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</si>
  <si>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</si>
  <si>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</si>
  <si>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</si>
  <si>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</si>
  <si>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</si>
  <si>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</si>
  <si>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</si>
  <si>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</si>
  <si>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</si>
  <si>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</si>
  <si>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</si>
  <si>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</si>
  <si>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</si>
  <si>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</si>
  <si>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</si>
  <si>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</si>
  <si>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</si>
  <si>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</si>
  <si>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</si>
  <si>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</si>
  <si>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</si>
  <si>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</si>
  <si>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</si>
  <si>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</si>
  <si>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</si>
  <si>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</si>
  <si>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</si>
  <si>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</si>
  <si>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</si>
  <si>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</si>
  <si>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</si>
  <si>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</si>
  <si>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</si>
  <si>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</si>
  <si>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</si>
  <si>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</si>
  <si>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</si>
  <si>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</si>
  <si>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</si>
  <si>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</si>
  <si>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</si>
  <si>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</si>
  <si>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</si>
  <si>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</si>
  <si>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</si>
  <si>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</si>
  <si>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</si>
  <si>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</si>
  <si>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</si>
  <si>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</si>
  <si>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</si>
  <si>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</si>
  <si>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</si>
  <si>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</si>
  <si>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</si>
  <si>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</si>
  <si>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</si>
  <si>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</si>
  <si>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</si>
  <si>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</si>
  <si>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</si>
  <si>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</si>
  <si>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</si>
  <si>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</si>
  <si>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</si>
  <si>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</si>
  <si>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</si>
  <si>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</si>
  <si>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</si>
  <si>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</si>
  <si>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</si>
  <si>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</si>
  <si>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</si>
  <si>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</si>
  <si>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</si>
  <si>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</si>
  <si>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</si>
  <si>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</si>
  <si>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</si>
  <si>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</si>
  <si>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</si>
  <si>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</si>
  <si>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</si>
  <si>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</si>
  <si>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</si>
  <si>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Categories</t>
  </si>
  <si>
    <t>States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</si>
  <si>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</si>
  <si>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</si>
  <si>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</si>
  <si>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</si>
  <si>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</si>
  <si>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</si>
  <si>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</si>
  <si>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</si>
  <si>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</si>
  <si>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</si>
  <si>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</si>
  <si>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</si>
  <si>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</si>
  <si>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</si>
  <si>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</si>
  <si>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</si>
  <si>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</si>
  <si>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</si>
  <si>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</si>
  <si>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</si>
  <si>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</si>
  <si>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</si>
  <si>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</si>
  <si>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</si>
  <si>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</si>
  <si>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</si>
  <si>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</si>
  <si>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</si>
  <si>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</si>
  <si>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</si>
  <si>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</si>
  <si>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</si>
  <si>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</si>
  <si>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</si>
  <si>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</si>
  <si>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</si>
  <si>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</si>
  <si>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</si>
  <si>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</si>
  <si>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</si>
  <si>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</si>
  <si>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</si>
  <si>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 xml:space="preserve">Country </t>
  </si>
  <si>
    <t>Sub-Categories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</si>
  <si>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</si>
  <si>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</si>
  <si>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</si>
  <si>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</si>
  <si>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</si>
  <si>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</si>
  <si>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</si>
  <si>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</si>
  <si>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</si>
  <si>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</si>
  <si>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</si>
  <si>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</si>
  <si>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</si>
  <si>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</si>
  <si>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</si>
  <si>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Dates</t>
  </si>
  <si>
    <t>Country of Outcome</t>
  </si>
  <si>
    <t>Count of Outcome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</si>
  <si>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</si>
  <si>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</si>
  <si>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</si>
  <si>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</si>
  <si>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</si>
  <si>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</si>
  <si>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</si>
  <si>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</si>
  <si>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</si>
  <si>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</si>
  <si>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</si>
  <si>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</si>
  <si>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</si>
  <si>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</si>
  <si>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Percentage Failed</t>
  </si>
  <si>
    <t>Number Successful</t>
  </si>
  <si>
    <t>Number Failed</t>
  </si>
  <si>
    <t>Number Canceled</t>
  </si>
  <si>
    <t>Total Projects</t>
  </si>
  <si>
    <t>Percentage Successful</t>
  </si>
  <si>
    <t>Count of state</t>
  </si>
  <si>
    <t>Not picked by the staff</t>
  </si>
  <si>
    <t>Picked by the staff</t>
  </si>
  <si>
    <t>Is Staff-picked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</si>
</sst>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pivotButton="1" applyFont="1"/>
    <xf numFmtId="0" fontId="0" fillId="0" borderId="0" xfId="0" applyAlignment="1">
      <alignment horizontal="center"/>
    </xf>
    <xf numFmtId="0" fontId="0" fillId="0" borderId="0" xfId="0" pivotButton="1" applyAlignment="1">
      <alignment horizontal="left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0" fontId="2" fillId="0" borderId="0" xfId="0" pivotButton="1" applyFont="1"/>
    <xf numFmtId="2" fontId="0" fillId="0" borderId="0" xfId="0" applyNumberFormat="1"/>
    <xf numFmtId="10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14">
    <dxf>
      <font>
        <b/>
      </font>
    </dxf>
    <dxf>
      <font>
        <b/>
        <charset val="204"/>
      </font>
    </dxf>
    <dxf>
      <font>
        <b/>
        <charset val="204"/>
      </font>
    </dxf>
    <dxf>
      <font>
        <b/>
      </font>
    </dxf>
    <dxf>
      <font>
        <b/>
      </font>
    </dxf>
    <dxf>
      <alignment horizontal="center"/>
    </dxf>
    <dxf>
      <alignment horizontal="left"/>
    </dxf>
    <dxf>
      <alignment horizontal="center"/>
    </dxf>
    <dxf>
      <alignment horizontal="center"/>
    </dxf>
    <dxf>
      <font>
        <b/>
      </font>
    </dxf>
    <dxf>
      <font>
        <color theme="0"/>
      </font>
      <fill>
        <patternFill>
          <bgColor rgb="FFFF5050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  <vertical/>
        <horizontal/>
      </border>
    </dxf>
    <dxf>
      <fill>
        <patternFill>
          <bgColor rgb="FFFFCC99"/>
        </patternFill>
      </fill>
      <border>
        <left style="thin">
          <color rgb="FFFFC000"/>
        </left>
        <right style="thin">
          <color rgb="FFFFC000"/>
        </right>
        <top style="thin">
          <color rgb="FFFFC000"/>
        </top>
        <bottom style="thin">
          <color rgb="FFFFC000"/>
        </bottom>
        <vertical/>
        <horizontal/>
      </border>
    </dxf>
    <dxf>
      <font>
        <color theme="0"/>
      </font>
      <fill>
        <patternFill>
          <bgColor rgb="FF00B050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color theme="0"/>
      </font>
      <fill>
        <patternFill>
          <bgColor rgb="FF00B0F0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vertical/>
        <horizontal/>
      </border>
    </dxf>
  </dxfs>
  <tableStyles count="0" defaultTableStyle="TableStyleMedium2" defaultPivotStyle="PivotStyleLight16"/>
  <colors>
    <mruColors>
      <color rgb="FFFFCC99"/>
      <color rgb="FFFF5050"/>
      <color rgb="FFFF0000"/>
      <color rgb="FF0594FF"/>
      <color rgb="FF03F31A"/>
      <color rgb="FFFFFF00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Analysis.xlsx]Outcomes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2-4C20-902F-F63044578CD7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2-4C20-902F-F63044578CD7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B2-4C20-902F-F63044578CD7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B2-4C20-902F-F63044578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79408"/>
        <c:axId val="493879736"/>
      </c:barChart>
      <c:catAx>
        <c:axId val="49387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79736"/>
        <c:crosses val="autoZero"/>
        <c:auto val="1"/>
        <c:lblAlgn val="ctr"/>
        <c:lblOffset val="100"/>
        <c:noMultiLvlLbl val="0"/>
      </c:catAx>
      <c:valAx>
        <c:axId val="49387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7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>
      <a:outerShdw blurRad="63500" dist="63500" dir="2700000" algn="ctr" rotWithShape="0">
        <a:srgbClr val="000000">
          <a:alpha val="40000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Analysis.xlsx]Outcomes by 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Outcomes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C-4F48-B218-55BCE8B31637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7C-4F48-B218-55BCE8B31637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7C-4F48-B218-55BCE8B31637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7C-4F48-B218-55BCE8B31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942032"/>
        <c:axId val="585949248"/>
      </c:barChart>
      <c:catAx>
        <c:axId val="58594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949248"/>
        <c:crosses val="autoZero"/>
        <c:auto val="1"/>
        <c:lblAlgn val="ctr"/>
        <c:lblOffset val="100"/>
        <c:noMultiLvlLbl val="0"/>
      </c:catAx>
      <c:valAx>
        <c:axId val="58594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9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Analysis.xlsx]Outcomes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3-4EB5-9341-CD630DB5C7F5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3-4EB5-9341-CD630DB5C7F5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3-4EB5-9341-CD630DB5C7F5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93-4EB5-9341-CD630DB5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86040"/>
        <c:axId val="493390632"/>
      </c:lineChart>
      <c:catAx>
        <c:axId val="493386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90632"/>
        <c:crosses val="autoZero"/>
        <c:auto val="1"/>
        <c:lblAlgn val="ctr"/>
        <c:lblOffset val="100"/>
        <c:noMultiLvlLbl val="0"/>
      </c:catAx>
      <c:valAx>
        <c:axId val="49339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8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by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D-4246-8F55-4AF541B048BD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1D-4246-8F55-4AF541B048BD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1D-4246-8F55-4AF541B04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796288"/>
        <c:axId val="606800224"/>
      </c:lineChart>
      <c:catAx>
        <c:axId val="60679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00224"/>
        <c:crosses val="autoZero"/>
        <c:auto val="1"/>
        <c:lblAlgn val="ctr"/>
        <c:lblOffset val="100"/>
        <c:noMultiLvlLbl val="0"/>
      </c:catAx>
      <c:valAx>
        <c:axId val="60680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79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Analysis.xlsx]Success by Extra Attention!PivotTable3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Influence</a:t>
            </a:r>
            <a:r>
              <a:rPr lang="en-US" b="1" baseline="0"/>
              <a:t> of Staff-pick on Project State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'Success by Extra Attention'!$B$3:$B$4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Extra Attention'!$A$5:$A$7</c:f>
              <c:strCache>
                <c:ptCount val="2"/>
                <c:pt idx="0">
                  <c:v>Not picked by the staff</c:v>
                </c:pt>
                <c:pt idx="1">
                  <c:v>Picked by the staff</c:v>
                </c:pt>
              </c:strCache>
            </c:strRef>
          </c:cat>
          <c:val>
            <c:numRef>
              <c:f>'Success by Extra Attention'!$B$5:$B$7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45-4509-864F-3F1C54B79AE0}"/>
            </c:ext>
          </c:extLst>
        </c:ser>
        <c:ser>
          <c:idx val="1"/>
          <c:order val="1"/>
          <c:tx>
            <c:strRef>
              <c:f>'Success by Extra Attention'!$C$3:$C$4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Extra Attention'!$A$5:$A$7</c:f>
              <c:strCache>
                <c:ptCount val="2"/>
                <c:pt idx="0">
                  <c:v>Not picked by the staff</c:v>
                </c:pt>
                <c:pt idx="1">
                  <c:v>Picked by the staff</c:v>
                </c:pt>
              </c:strCache>
            </c:strRef>
          </c:cat>
          <c:val>
            <c:numRef>
              <c:f>'Success by Extra Attention'!$C$5:$C$7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45-4509-864F-3F1C54B79AE0}"/>
            </c:ext>
          </c:extLst>
        </c:ser>
        <c:ser>
          <c:idx val="2"/>
          <c:order val="2"/>
          <c:tx>
            <c:strRef>
              <c:f>'Success by Extra Attention'!$D$3:$D$4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Extra Attention'!$A$5:$A$7</c:f>
              <c:strCache>
                <c:ptCount val="2"/>
                <c:pt idx="0">
                  <c:v>Not picked by the staff</c:v>
                </c:pt>
                <c:pt idx="1">
                  <c:v>Picked by the staff</c:v>
                </c:pt>
              </c:strCache>
            </c:strRef>
          </c:cat>
          <c:val>
            <c:numRef>
              <c:f>'Success by Extra Attention'!$D$5:$D$7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45-4509-864F-3F1C54B79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0762416"/>
        <c:axId val="670762744"/>
      </c:barChart>
      <c:catAx>
        <c:axId val="67076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62744"/>
        <c:crosses val="autoZero"/>
        <c:auto val="1"/>
        <c:lblAlgn val="ctr"/>
        <c:lblOffset val="100"/>
        <c:noMultiLvlLbl val="0"/>
      </c:catAx>
      <c:valAx>
        <c:axId val="67076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6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21</xdr:col>
      <xdr:colOff>38100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C98A4-1816-429C-BFD8-7F7B43DF9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4761</xdr:rowOff>
    </xdr:from>
    <xdr:to>
      <xdr:col>24</xdr:col>
      <xdr:colOff>11114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D151A-68B2-4360-BEB7-49F8B81E4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3</xdr:row>
      <xdr:rowOff>14287</xdr:rowOff>
    </xdr:from>
    <xdr:to>
      <xdr:col>20</xdr:col>
      <xdr:colOff>609599</xdr:colOff>
      <xdr:row>29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66C22-6FB1-42A7-8AA7-9FAB1914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</xdr:row>
      <xdr:rowOff>4761</xdr:rowOff>
    </xdr:from>
    <xdr:to>
      <xdr:col>5</xdr:col>
      <xdr:colOff>1343024</xdr:colOff>
      <xdr:row>37</xdr:row>
      <xdr:rowOff>52386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D0562-80C5-4D8B-9D53-3EF16E870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</xdr:colOff>
      <xdr:row>8</xdr:row>
      <xdr:rowOff>4762</xdr:rowOff>
    </xdr:from>
    <xdr:to>
      <xdr:col>10</xdr:col>
      <xdr:colOff>0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A9A44-F98C-4189-BB0F-EAF4CDB8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 Chaplygin" refreshedDate="43308.792150578702" createdVersion="6" refreshedVersion="6" minRefreshableVersion="3" recordCount="4114" xr:uid="{058FFF54-A91D-40C7-9885-768EC1B5FC4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 Chaplygin" refreshedDate="43309.000240740737" createdVersion="6" refreshedVersion="6" minRefreshableVersion="3" recordCount="4114" xr:uid="{F3C63CA8-1712-442B-9C86-5AD1101B6C50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2" base="18">
        <rangePr groupBy="months" startDate="2009-05-16T19:55:13" endDate="2017-03-15T07:30:07"/>
        <groupItems count="14">
          <s v="&lt;16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19:55:13" endDate="2017-03-15T07:30:07"/>
        <groupItems count="6">
          <s v="&lt;16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16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 pivotCacheId="13342814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 Chaplygin" refreshedDate="43310.991063310183" createdVersion="6" refreshedVersion="6" minRefreshableVersion="3" recordCount="4114" xr:uid="{A144C4AA-4922-4D53-B52C-F04A5045A86C}">
  <cacheSource type="worksheet">
    <worksheetSource name="Data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x v="0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x v="1"/>
    <x v="0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x v="2"/>
    <x v="0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x v="3"/>
    <x v="0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x v="4"/>
    <x v="0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x v="5"/>
    <x v="0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x v="6"/>
    <x v="0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x v="7"/>
    <x v="0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x v="8"/>
    <x v="0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x v="9"/>
    <x v="0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x v="10"/>
    <x v="0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x v="11"/>
    <x v="0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x v="12"/>
    <x v="0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x v="13"/>
    <x v="0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x v="14"/>
    <x v="0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x v="15"/>
    <x v="0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x v="16"/>
    <x v="0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x v="17"/>
    <x v="0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x v="18"/>
    <x v="0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x v="19"/>
    <x v="0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x v="20"/>
    <x v="0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x v="21"/>
    <x v="0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x v="22"/>
    <x v="0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x v="23"/>
    <x v="0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x v="24"/>
    <x v="0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x v="25"/>
    <x v="0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x v="10"/>
    <x v="0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x v="3"/>
    <x v="0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x v="26"/>
    <x v="0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x v="27"/>
    <x v="0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x v="28"/>
    <x v="0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x v="29"/>
    <x v="0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x v="30"/>
    <x v="0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x v="31"/>
    <x v="0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x v="32"/>
    <x v="0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x v="33"/>
    <x v="0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x v="34"/>
    <x v="0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x v="35"/>
    <x v="0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x v="36"/>
    <x v="0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x v="37"/>
    <x v="0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x v="38"/>
    <x v="0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x v="10"/>
    <x v="0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x v="39"/>
    <x v="0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x v="40"/>
    <x v="0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x v="41"/>
    <x v="0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x v="42"/>
    <x v="0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x v="43"/>
    <x v="0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x v="16"/>
    <x v="0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x v="44"/>
    <x v="0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x v="45"/>
    <x v="0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x v="19"/>
    <x v="0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x v="46"/>
    <x v="0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x v="47"/>
    <x v="0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x v="27"/>
    <x v="0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x v="47"/>
    <x v="0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x v="48"/>
    <x v="0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x v="49"/>
    <x v="0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x v="50"/>
    <x v="0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x v="11"/>
    <x v="0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x v="51"/>
    <x v="0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x v="52"/>
    <x v="0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x v="23"/>
    <x v="0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x v="53"/>
    <x v="0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x v="31"/>
    <x v="0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x v="54"/>
    <x v="0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x v="7"/>
    <x v="0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x v="55"/>
    <x v="0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x v="9"/>
    <x v="0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x v="17"/>
    <x v="0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x v="56"/>
    <x v="0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x v="57"/>
    <x v="0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x v="58"/>
    <x v="0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x v="14"/>
    <x v="0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x v="59"/>
    <x v="0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x v="60"/>
    <x v="0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x v="5"/>
    <x v="0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x v="41"/>
    <x v="0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x v="55"/>
    <x v="0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x v="2"/>
    <x v="0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x v="14"/>
    <x v="0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x v="5"/>
    <x v="0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x v="33"/>
    <x v="0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x v="61"/>
    <x v="0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x v="62"/>
    <x v="0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x v="63"/>
    <x v="0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x v="64"/>
    <x v="0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x v="57"/>
    <x v="0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x v="20"/>
    <x v="0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x v="65"/>
    <x v="0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x v="66"/>
    <x v="0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x v="38"/>
    <x v="0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x v="67"/>
    <x v="0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x v="68"/>
    <x v="0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x v="41"/>
    <x v="0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x v="8"/>
    <x v="0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x v="64"/>
    <x v="0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x v="69"/>
    <x v="0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x v="22"/>
    <x v="0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x v="65"/>
    <x v="0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x v="70"/>
    <x v="0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x v="55"/>
    <x v="0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x v="2"/>
    <x v="0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x v="71"/>
    <x v="0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x v="72"/>
    <x v="0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x v="73"/>
    <x v="0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x v="65"/>
    <x v="0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x v="0"/>
    <x v="74"/>
    <x v="0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x v="50"/>
    <x v="0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x v="5"/>
    <x v="0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x v="5"/>
    <x v="0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x v="55"/>
    <x v="0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x v="28"/>
    <x v="0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x v="75"/>
    <x v="0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x v="76"/>
    <x v="0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x v="2"/>
    <x v="0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x v="19"/>
    <x v="0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x v="7"/>
    <x v="0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x v="74"/>
    <x v="0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x v="70"/>
    <x v="0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x v="77"/>
    <x v="0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x v="29"/>
    <x v="1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x v="29"/>
    <x v="1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x v="78"/>
    <x v="1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x v="79"/>
    <x v="1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x v="78"/>
    <x v="1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x v="79"/>
    <x v="1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x v="62"/>
    <x v="1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x v="80"/>
    <x v="1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x v="79"/>
    <x v="1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x v="78"/>
    <x v="1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x v="78"/>
    <x v="1"/>
    <s v="film &amp; video/science fiction"/>
    <n v="0"/>
    <n v="0"/>
    <s v="film &amp; video"/>
    <x v="2"/>
  </r>
  <r>
    <n v="131"/>
    <s v="I (Canceled)"/>
    <s v="I"/>
    <n v="1200"/>
    <n v="0"/>
    <x v="1"/>
    <s v="US"/>
    <s v="USD"/>
    <n v="1467763200"/>
    <n v="1466453161"/>
    <x v="0"/>
    <x v="78"/>
    <x v="1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x v="75"/>
    <x v="1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x v="78"/>
    <x v="1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x v="78"/>
    <x v="1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x v="81"/>
    <x v="1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x v="78"/>
    <x v="1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x v="78"/>
    <x v="1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x v="6"/>
    <x v="1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x v="29"/>
    <x v="1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x v="78"/>
    <x v="1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x v="33"/>
    <x v="1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x v="29"/>
    <x v="1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x v="78"/>
    <x v="1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x v="77"/>
    <x v="1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x v="82"/>
    <x v="1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x v="83"/>
    <x v="1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x v="78"/>
    <x v="1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x v="84"/>
    <x v="1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x v="79"/>
    <x v="1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x v="85"/>
    <x v="1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x v="81"/>
    <x v="1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x v="84"/>
    <x v="1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x v="73"/>
    <x v="1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x v="83"/>
    <x v="1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x v="80"/>
    <x v="1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x v="41"/>
    <x v="1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x v="84"/>
    <x v="1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x v="78"/>
    <x v="1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x v="29"/>
    <x v="1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x v="78"/>
    <x v="1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x v="29"/>
    <x v="1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x v="73"/>
    <x v="1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x v="78"/>
    <x v="1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x v="63"/>
    <x v="1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x v="78"/>
    <x v="1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x v="29"/>
    <x v="1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x v="84"/>
    <x v="1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x v="83"/>
    <x v="1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x v="73"/>
    <x v="1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x v="73"/>
    <x v="1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x v="29"/>
    <x v="1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x v="78"/>
    <x v="1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x v="78"/>
    <x v="1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x v="78"/>
    <x v="1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x v="55"/>
    <x v="1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x v="78"/>
    <x v="1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x v="63"/>
    <x v="1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x v="78"/>
    <x v="1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x v="84"/>
    <x v="1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x v="62"/>
    <x v="1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x v="80"/>
    <x v="1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x v="78"/>
    <x v="1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x v="0"/>
    <x v="8"/>
    <x v="1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x v="84"/>
    <x v="1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x v="0"/>
    <x v="73"/>
    <x v="1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x v="78"/>
    <x v="1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x v="81"/>
    <x v="1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x v="78"/>
    <x v="1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x v="81"/>
    <x v="1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x v="0"/>
    <x v="29"/>
    <x v="1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x v="83"/>
    <x v="1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x v="83"/>
    <x v="1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x v="78"/>
    <x v="1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x v="83"/>
    <x v="1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x v="78"/>
    <x v="1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x v="10"/>
    <x v="1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x v="22"/>
    <x v="1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x v="79"/>
    <x v="1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x v="78"/>
    <x v="1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x v="59"/>
    <x v="1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x v="63"/>
    <x v="1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x v="0"/>
    <x v="78"/>
    <x v="1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x v="22"/>
    <x v="1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x v="86"/>
    <x v="1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x v="57"/>
    <x v="1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x v="78"/>
    <x v="1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x v="62"/>
    <x v="1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x v="78"/>
    <x v="1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x v="78"/>
    <x v="1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x v="51"/>
    <x v="1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x v="8"/>
    <x v="1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x v="29"/>
    <x v="1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x v="29"/>
    <x v="1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x v="29"/>
    <x v="1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x v="29"/>
    <x v="1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x v="87"/>
    <x v="1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s v="SE"/>
    <s v="SEK"/>
    <n v="1419780149"/>
    <n v="1417101749"/>
    <x v="0"/>
    <x v="44"/>
    <x v="1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x v="29"/>
    <x v="1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x v="88"/>
    <x v="1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x v="83"/>
    <x v="1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x v="0"/>
    <x v="78"/>
    <x v="1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x v="84"/>
    <x v="1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x v="78"/>
    <x v="1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x v="78"/>
    <x v="1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x v="78"/>
    <x v="1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x v="84"/>
    <x v="1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x v="78"/>
    <x v="1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x v="78"/>
    <x v="1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x v="78"/>
    <x v="1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x v="84"/>
    <x v="1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x v="78"/>
    <x v="1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x v="63"/>
    <x v="1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x v="78"/>
    <x v="1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x v="81"/>
    <x v="1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x v="78"/>
    <x v="1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x v="78"/>
    <x v="1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x v="29"/>
    <x v="1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x v="78"/>
    <x v="1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x v="81"/>
    <x v="1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x v="89"/>
    <x v="0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x v="90"/>
    <x v="0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x v="91"/>
    <x v="0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x v="92"/>
    <x v="0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x v="87"/>
    <x v="0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x v="93"/>
    <x v="0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x v="94"/>
    <x v="0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x v="95"/>
    <x v="0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x v="96"/>
    <x v="0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x v="97"/>
    <x v="0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x v="98"/>
    <x v="0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x v="99"/>
    <x v="0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x v="52"/>
    <x v="0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x v="63"/>
    <x v="0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x v="100"/>
    <x v="0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x v="101"/>
    <x v="0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x v="102"/>
    <x v="0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x v="103"/>
    <x v="0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x v="104"/>
    <x v="0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x v="105"/>
    <x v="0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x v="106"/>
    <x v="0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x v="107"/>
    <x v="0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x v="108"/>
    <x v="0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x v="109"/>
    <x v="0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x v="110"/>
    <x v="0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x v="6"/>
    <x v="0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x v="17"/>
    <x v="0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x v="111"/>
    <x v="0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x v="112"/>
    <x v="0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x v="113"/>
    <x v="0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x v="42"/>
    <x v="0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x v="114"/>
    <x v="0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x v="71"/>
    <x v="0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x v="115"/>
    <x v="0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x v="116"/>
    <x v="0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x v="117"/>
    <x v="0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x v="95"/>
    <x v="0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x v="118"/>
    <x v="0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x v="119"/>
    <x v="0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x v="120"/>
    <x v="0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x v="121"/>
    <x v="0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x v="1"/>
    <x v="0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x v="122"/>
    <x v="0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x v="91"/>
    <x v="0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x v="123"/>
    <x v="0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x v="124"/>
    <x v="0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x v="125"/>
    <x v="0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x v="126"/>
    <x v="0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x v="127"/>
    <x v="0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x v="128"/>
    <x v="0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x v="129"/>
    <x v="0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x v="130"/>
    <x v="0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x v="131"/>
    <x v="0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x v="132"/>
    <x v="0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x v="133"/>
    <x v="0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x v="134"/>
    <x v="0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x v="135"/>
    <x v="0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x v="136"/>
    <x v="0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x v="137"/>
    <x v="0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x v="138"/>
    <x v="0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x v="139"/>
    <x v="0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x v="140"/>
    <x v="0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x v="52"/>
    <x v="0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x v="141"/>
    <x v="0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x v="142"/>
    <x v="0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x v="143"/>
    <x v="0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x v="144"/>
    <x v="0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x v="1"/>
    <x v="145"/>
    <x v="0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x v="91"/>
    <x v="0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x v="146"/>
    <x v="0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x v="17"/>
    <x v="0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x v="3"/>
    <x v="0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x v="96"/>
    <x v="0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x v="147"/>
    <x v="0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x v="148"/>
    <x v="0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x v="149"/>
    <x v="0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x v="150"/>
    <x v="0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x v="151"/>
    <x v="0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x v="4"/>
    <x v="0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x v="13"/>
    <x v="0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x v="150"/>
    <x v="0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x v="152"/>
    <x v="0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x v="153"/>
    <x v="0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x v="6"/>
    <x v="0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x v="141"/>
    <x v="0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x v="154"/>
    <x v="0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x v="155"/>
    <x v="0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x v="69"/>
    <x v="0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x v="156"/>
    <x v="0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x v="157"/>
    <x v="0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x v="158"/>
    <x v="0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x v="159"/>
    <x v="0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x v="160"/>
    <x v="0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x v="161"/>
    <x v="0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x v="50"/>
    <x v="0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x v="144"/>
    <x v="0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x v="131"/>
    <x v="0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x v="162"/>
    <x v="0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x v="163"/>
    <x v="0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x v="30"/>
    <x v="0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x v="164"/>
    <x v="0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x v="165"/>
    <x v="0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x v="166"/>
    <x v="0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x v="167"/>
    <x v="0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x v="168"/>
    <x v="0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x v="122"/>
    <x v="0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x v="101"/>
    <x v="0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x v="169"/>
    <x v="0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x v="46"/>
    <x v="0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x v="157"/>
    <x v="0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x v="170"/>
    <x v="0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x v="171"/>
    <x v="0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x v="172"/>
    <x v="0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x v="173"/>
    <x v="0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x v="60"/>
    <x v="0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x v="111"/>
    <x v="0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x v="174"/>
    <x v="0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x v="175"/>
    <x v="0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x v="176"/>
    <x v="0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x v="177"/>
    <x v="0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x v="45"/>
    <x v="0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x v="178"/>
    <x v="0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x v="48"/>
    <x v="0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x v="55"/>
    <x v="0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x v="116"/>
    <x v="0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x v="71"/>
    <x v="0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x v="179"/>
    <x v="0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x v="46"/>
    <x v="0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x v="180"/>
    <x v="0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x v="157"/>
    <x v="0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x v="68"/>
    <x v="0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x v="181"/>
    <x v="0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x v="82"/>
    <x v="0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x v="30"/>
    <x v="0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x v="49"/>
    <x v="0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x v="25"/>
    <x v="0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x v="53"/>
    <x v="0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x v="182"/>
    <x v="0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x v="183"/>
    <x v="0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x v="184"/>
    <x v="0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x v="72"/>
    <x v="0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x v="140"/>
    <x v="0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x v="19"/>
    <x v="0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x v="53"/>
    <x v="0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x v="185"/>
    <x v="0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x v="186"/>
    <x v="0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x v="62"/>
    <x v="0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x v="187"/>
    <x v="0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x v="26"/>
    <x v="0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x v="188"/>
    <x v="0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x v="25"/>
    <x v="0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x v="189"/>
    <x v="0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x v="190"/>
    <x v="0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x v="191"/>
    <x v="0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x v="133"/>
    <x v="0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x v="192"/>
    <x v="0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x v="193"/>
    <x v="0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x v="194"/>
    <x v="0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x v="85"/>
    <x v="0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x v="195"/>
    <x v="0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x v="95"/>
    <x v="0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x v="196"/>
    <x v="0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x v="68"/>
    <x v="0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x v="16"/>
    <x v="0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x v="197"/>
    <x v="0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x v="165"/>
    <x v="0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x v="2"/>
    <x v="0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x v="19"/>
    <x v="0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x v="44"/>
    <x v="0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x v="41"/>
    <x v="0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x v="63"/>
    <x v="0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x v="198"/>
    <x v="0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x v="165"/>
    <x v="0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x v="199"/>
    <x v="0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x v="200"/>
    <x v="0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x v="64"/>
    <x v="0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x v="20"/>
    <x v="0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x v="47"/>
    <x v="0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x v="201"/>
    <x v="0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x v="196"/>
    <x v="0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x v="83"/>
    <x v="1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79"/>
    <x v="1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x v="8"/>
    <x v="1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x v="62"/>
    <x v="1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x v="81"/>
    <x v="1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x v="84"/>
    <x v="1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x v="22"/>
    <x v="1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x v="78"/>
    <x v="1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x v="62"/>
    <x v="1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x v="78"/>
    <x v="1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x v="81"/>
    <x v="1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x v="22"/>
    <x v="1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x v="22"/>
    <x v="1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x v="78"/>
    <x v="1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x v="84"/>
    <x v="1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x v="83"/>
    <x v="1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x v="78"/>
    <x v="1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x v="78"/>
    <x v="1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x v="202"/>
    <x v="1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x v="78"/>
    <x v="1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x v="29"/>
    <x v="1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x v="78"/>
    <x v="1"/>
    <s v="film &amp; video/animation"/>
    <n v="0"/>
    <n v="0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x v="0"/>
    <x v="57"/>
    <x v="1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x v="84"/>
    <x v="1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x v="29"/>
    <x v="1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x v="84"/>
    <x v="1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x v="38"/>
    <x v="1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x v="29"/>
    <x v="1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x v="80"/>
    <x v="1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x v="81"/>
    <x v="1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x v="63"/>
    <x v="1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x v="78"/>
    <x v="1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x v="8"/>
    <x v="1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x v="84"/>
    <x v="1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x v="81"/>
    <x v="1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x v="84"/>
    <x v="1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x v="83"/>
    <x v="1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x v="78"/>
    <x v="1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x v="72"/>
    <x v="1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x v="29"/>
    <x v="1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x v="84"/>
    <x v="1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x v="78"/>
    <x v="1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x v="78"/>
    <x v="1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x v="202"/>
    <x v="1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x v="29"/>
    <x v="1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x v="22"/>
    <x v="1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x v="81"/>
    <x v="1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x v="70"/>
    <x v="1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x v="78"/>
    <x v="1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x v="78"/>
    <x v="1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x v="84"/>
    <x v="1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x v="203"/>
    <x v="1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x v="81"/>
    <x v="1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x v="25"/>
    <x v="1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x v="29"/>
    <x v="1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x v="78"/>
    <x v="1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x v="204"/>
    <x v="1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x v="78"/>
    <x v="1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x v="78"/>
    <x v="1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x v="165"/>
    <x v="1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x v="205"/>
    <x v="1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x v="64"/>
    <x v="1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x v="29"/>
    <x v="1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x v="206"/>
    <x v="1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x v="202"/>
    <x v="1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x v="207"/>
    <x v="1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x v="29"/>
    <x v="1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x v="78"/>
    <x v="1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x v="78"/>
    <x v="1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x v="83"/>
    <x v="1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s v="US"/>
    <s v="USD"/>
    <n v="1345677285"/>
    <n v="1343085285"/>
    <x v="0"/>
    <x v="78"/>
    <x v="1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x v="78"/>
    <x v="1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x v="78"/>
    <x v="1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x v="78"/>
    <x v="1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x v="83"/>
    <x v="1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x v="78"/>
    <x v="1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x v="29"/>
    <x v="1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x v="0"/>
    <x v="83"/>
    <x v="1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x v="19"/>
    <x v="1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x v="55"/>
    <x v="1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x v="80"/>
    <x v="1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x v="78"/>
    <x v="1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x v="80"/>
    <x v="1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x v="82"/>
    <x v="1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x v="81"/>
    <x v="1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x v="25"/>
    <x v="1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x v="29"/>
    <x v="1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x v="73"/>
    <x v="1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x v="83"/>
    <x v="1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x v="29"/>
    <x v="1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x v="78"/>
    <x v="1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x v="81"/>
    <x v="1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x v="84"/>
    <x v="1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x v="32"/>
    <x v="1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x v="83"/>
    <x v="1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x v="69"/>
    <x v="1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x v="78"/>
    <x v="1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x v="83"/>
    <x v="1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x v="78"/>
    <x v="1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x v="16"/>
    <x v="1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x v="69"/>
    <x v="0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x v="66"/>
    <x v="0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x v="162"/>
    <x v="0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x v="87"/>
    <x v="0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x v="208"/>
    <x v="0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x v="8"/>
    <x v="0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x v="23"/>
    <x v="0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x v="150"/>
    <x v="0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x v="209"/>
    <x v="0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x v="59"/>
    <x v="0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x v="60"/>
    <x v="0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x v="162"/>
    <x v="0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x v="210"/>
    <x v="0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x v="57"/>
    <x v="0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x v="53"/>
    <x v="0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x v="211"/>
    <x v="0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x v="70"/>
    <x v="0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x v="211"/>
    <x v="0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x v="65"/>
    <x v="0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x v="9"/>
    <x v="0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x v="29"/>
    <x v="1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x v="29"/>
    <x v="1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x v="29"/>
    <x v="1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x v="84"/>
    <x v="1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x v="84"/>
    <x v="1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x v="69"/>
    <x v="1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x v="84"/>
    <x v="1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x v="78"/>
    <x v="1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x v="29"/>
    <x v="1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x v="22"/>
    <x v="1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x v="80"/>
    <x v="1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x v="33"/>
    <x v="1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x v="78"/>
    <x v="1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x v="79"/>
    <x v="1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x v="19"/>
    <x v="1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x v="78"/>
    <x v="1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x v="29"/>
    <x v="1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x v="9"/>
    <x v="1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x v="78"/>
    <x v="1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x v="29"/>
    <x v="1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x v="83"/>
    <x v="1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x v="84"/>
    <x v="1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x v="78"/>
    <x v="1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x v="84"/>
    <x v="1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x v="29"/>
    <x v="1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x v="78"/>
    <x v="1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x v="29"/>
    <x v="1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x v="78"/>
    <x v="1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x v="81"/>
    <x v="1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x v="29"/>
    <x v="1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x v="29"/>
    <x v="1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x v="84"/>
    <x v="1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x v="78"/>
    <x v="1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x v="82"/>
    <x v="1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x v="80"/>
    <x v="1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x v="80"/>
    <x v="1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x v="29"/>
    <x v="1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x v="29"/>
    <x v="1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x v="63"/>
    <x v="1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x v="81"/>
    <x v="1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x v="29"/>
    <x v="1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x v="78"/>
    <x v="1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x v="78"/>
    <x v="1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x v="29"/>
    <x v="1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x v="84"/>
    <x v="1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x v="78"/>
    <x v="1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x v="80"/>
    <x v="1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x v="63"/>
    <x v="1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x v="84"/>
    <x v="1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x v="0"/>
    <x v="29"/>
    <x v="1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x v="82"/>
    <x v="1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84"/>
    <x v="1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x v="29"/>
    <x v="1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x v="63"/>
    <x v="1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x v="84"/>
    <x v="1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x v="22"/>
    <x v="1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x v="84"/>
    <x v="1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x v="84"/>
    <x v="1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x v="63"/>
    <x v="1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x v="84"/>
    <x v="1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x v="29"/>
    <x v="1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x v="79"/>
    <x v="1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x v="78"/>
    <x v="1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x v="62"/>
    <x v="1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x v="78"/>
    <x v="1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x v="22"/>
    <x v="1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x v="29"/>
    <x v="1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x v="78"/>
    <x v="1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x v="81"/>
    <x v="1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x v="29"/>
    <x v="1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x v="78"/>
    <x v="1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x v="78"/>
    <x v="1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x v="78"/>
    <x v="1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x v="212"/>
    <x v="1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x v="78"/>
    <x v="1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x v="78"/>
    <x v="1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x v="78"/>
    <x v="1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x v="83"/>
    <x v="1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x v="78"/>
    <x v="1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x v="29"/>
    <x v="1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x v="29"/>
    <x v="1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x v="83"/>
    <x v="1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x v="82"/>
    <x v="1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x v="78"/>
    <x v="1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x v="78"/>
    <x v="1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x v="78"/>
    <x v="1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x v="70"/>
    <x v="1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x v="29"/>
    <x v="1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x v="78"/>
    <x v="1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x v="83"/>
    <x v="1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x v="29"/>
    <x v="1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x v="82"/>
    <x v="1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x v="78"/>
    <x v="1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x v="20"/>
    <x v="1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x v="29"/>
    <x v="1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x v="29"/>
    <x v="1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x v="29"/>
    <x v="1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x v="78"/>
    <x v="1"/>
    <s v="technology/web"/>
    <n v="0"/>
    <n v="0"/>
    <s v="technology"/>
    <x v="7"/>
  </r>
  <r>
    <n v="638"/>
    <s v="W (Canceled)"/>
    <s v="O0"/>
    <n v="200000"/>
    <n v="18"/>
    <x v="1"/>
    <s v="DE"/>
    <s v="EUR"/>
    <n v="1490447662"/>
    <n v="1485267262"/>
    <x v="0"/>
    <x v="79"/>
    <x v="1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x v="29"/>
    <x v="1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x v="84"/>
    <x v="0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x v="213"/>
    <x v="0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x v="214"/>
    <x v="0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x v="215"/>
    <x v="0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x v="216"/>
    <x v="0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x v="186"/>
    <x v="0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x v="74"/>
    <x v="0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x v="57"/>
    <x v="0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x v="74"/>
    <x v="0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x v="141"/>
    <x v="0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x v="53"/>
    <x v="0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x v="217"/>
    <x v="0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x v="33"/>
    <x v="0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x v="218"/>
    <x v="0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x v="219"/>
    <x v="0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x v="220"/>
    <x v="0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x v="45"/>
    <x v="0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x v="221"/>
    <x v="0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x v="222"/>
    <x v="0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x v="0"/>
    <x v="64"/>
    <x v="0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x v="59"/>
    <x v="1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x v="82"/>
    <x v="1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x v="80"/>
    <x v="1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x v="63"/>
    <x v="1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x v="60"/>
    <x v="1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x v="8"/>
    <x v="1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x v="80"/>
    <x v="1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x v="33"/>
    <x v="1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x v="20"/>
    <x v="1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x v="33"/>
    <x v="1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x v="223"/>
    <x v="1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x v="41"/>
    <x v="1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x v="224"/>
    <x v="1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x v="83"/>
    <x v="1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x v="84"/>
    <x v="1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x v="55"/>
    <x v="1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x v="54"/>
    <x v="1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x v="93"/>
    <x v="1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x v="57"/>
    <x v="1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x v="225"/>
    <x v="1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x v="135"/>
    <x v="1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x v="29"/>
    <x v="1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x v="80"/>
    <x v="1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x v="83"/>
    <x v="1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x v="125"/>
    <x v="1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x v="73"/>
    <x v="1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x v="78"/>
    <x v="1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x v="79"/>
    <x v="1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x v="17"/>
    <x v="1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x v="226"/>
    <x v="1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x v="69"/>
    <x v="1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x v="73"/>
    <x v="1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x v="227"/>
    <x v="1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x v="228"/>
    <x v="1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x v="63"/>
    <x v="1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x v="63"/>
    <x v="1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x v="29"/>
    <x v="1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x v="229"/>
    <x v="1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x v="60"/>
    <x v="1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x v="230"/>
    <x v="1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x v="162"/>
    <x v="1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x v="64"/>
    <x v="1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x v="77"/>
    <x v="1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x v="63"/>
    <x v="1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x v="80"/>
    <x v="1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x v="81"/>
    <x v="1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x v="78"/>
    <x v="1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x v="231"/>
    <x v="1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x v="232"/>
    <x v="1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x v="84"/>
    <x v="1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x v="78"/>
    <x v="1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x v="233"/>
    <x v="1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x v="80"/>
    <x v="1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x v="29"/>
    <x v="1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x v="33"/>
    <x v="1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x v="8"/>
    <x v="1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x v="38"/>
    <x v="1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x v="0"/>
    <x v="80"/>
    <x v="1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x v="80"/>
    <x v="1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x v="73"/>
    <x v="1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x v="14"/>
    <x v="0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x v="46"/>
    <x v="0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x v="234"/>
    <x v="0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x v="61"/>
    <x v="0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x v="235"/>
    <x v="0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x v="205"/>
    <x v="0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x v="2"/>
    <x v="0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x v="184"/>
    <x v="0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x v="208"/>
    <x v="0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x v="148"/>
    <x v="0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x v="236"/>
    <x v="0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x v="26"/>
    <x v="0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x v="62"/>
    <x v="0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x v="39"/>
    <x v="0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x v="7"/>
    <x v="0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x v="194"/>
    <x v="0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x v="52"/>
    <x v="0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x v="52"/>
    <x v="0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x v="14"/>
    <x v="0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x v="237"/>
    <x v="0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x v="10"/>
    <x v="0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x v="225"/>
    <x v="0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x v="23"/>
    <x v="0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x v="41"/>
    <x v="0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x v="95"/>
    <x v="0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x v="142"/>
    <x v="0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x v="174"/>
    <x v="0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x v="165"/>
    <x v="0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x v="34"/>
    <x v="0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x v="238"/>
    <x v="0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x v="211"/>
    <x v="0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x v="95"/>
    <x v="0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x v="217"/>
    <x v="0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x v="55"/>
    <x v="0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x v="72"/>
    <x v="0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x v="32"/>
    <x v="0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x v="19"/>
    <x v="0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x v="59"/>
    <x v="0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x v="10"/>
    <x v="0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x v="221"/>
    <x v="0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x v="78"/>
    <x v="1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x v="79"/>
    <x v="1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x v="78"/>
    <x v="1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x v="29"/>
    <x v="1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x v="78"/>
    <x v="1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x v="34"/>
    <x v="1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x v="78"/>
    <x v="1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x v="83"/>
    <x v="1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x v="78"/>
    <x v="1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x v="47"/>
    <x v="1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x v="78"/>
    <x v="1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x v="29"/>
    <x v="1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x v="29"/>
    <x v="1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x v="84"/>
    <x v="1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x v="82"/>
    <x v="1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x v="81"/>
    <x v="1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x v="7"/>
    <x v="1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x v="83"/>
    <x v="1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x v="29"/>
    <x v="1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x v="79"/>
    <x v="1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x v="74"/>
    <x v="0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x v="20"/>
    <x v="0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x v="25"/>
    <x v="0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x v="2"/>
    <x v="0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x v="73"/>
    <x v="0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x v="60"/>
    <x v="0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x v="34"/>
    <x v="0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x v="57"/>
    <x v="0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x v="69"/>
    <x v="0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x v="25"/>
    <x v="0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x v="239"/>
    <x v="0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x v="130"/>
    <x v="0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x v="65"/>
    <x v="0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x v="58"/>
    <x v="0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x v="28"/>
    <x v="0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x v="192"/>
    <x v="0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x v="240"/>
    <x v="0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x v="26"/>
    <x v="0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x v="45"/>
    <x v="0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x v="33"/>
    <x v="0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x v="66"/>
    <x v="0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x v="13"/>
    <x v="0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x v="11"/>
    <x v="0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x v="44"/>
    <x v="0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x v="59"/>
    <x v="0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x v="241"/>
    <x v="0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x v="26"/>
    <x v="0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x v="7"/>
    <x v="0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x v="68"/>
    <x v="0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x v="47"/>
    <x v="0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x v="74"/>
    <x v="0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x v="8"/>
    <x v="0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x v="51"/>
    <x v="0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x v="93"/>
    <x v="0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x v="33"/>
    <x v="0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x v="68"/>
    <x v="0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x v="242"/>
    <x v="0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x v="23"/>
    <x v="0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x v="10"/>
    <x v="0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x v="0"/>
    <x v="25"/>
    <x v="0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x v="44"/>
    <x v="0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x v="76"/>
    <x v="0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x v="50"/>
    <x v="0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x v="51"/>
    <x v="0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x v="241"/>
    <x v="0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x v="221"/>
    <x v="0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x v="72"/>
    <x v="0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x v="202"/>
    <x v="0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x v="44"/>
    <x v="0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x v="38"/>
    <x v="0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x v="58"/>
    <x v="0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x v="9"/>
    <x v="0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x v="243"/>
    <x v="0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n v="1395349475"/>
    <x v="0"/>
    <x v="14"/>
    <x v="0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x v="11"/>
    <x v="0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x v="244"/>
    <x v="0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x v="67"/>
    <x v="0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x v="95"/>
    <x v="0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x v="42"/>
    <x v="0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x v="93"/>
    <x v="0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x v="245"/>
    <x v="0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x v="225"/>
    <x v="0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x v="70"/>
    <x v="0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x v="246"/>
    <x v="0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x v="180"/>
    <x v="0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x v="247"/>
    <x v="0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x v="5"/>
    <x v="0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x v="0"/>
    <x v="29"/>
    <x v="0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x v="38"/>
    <x v="0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x v="248"/>
    <x v="0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x v="182"/>
    <x v="0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x v="16"/>
    <x v="0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x v="95"/>
    <x v="0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x v="73"/>
    <x v="0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x v="249"/>
    <x v="0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x v="5"/>
    <x v="0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x v="33"/>
    <x v="0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x v="54"/>
    <x v="0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x v="88"/>
    <x v="0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x v="15"/>
    <x v="0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x v="53"/>
    <x v="1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x v="84"/>
    <x v="1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x v="80"/>
    <x v="1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x v="81"/>
    <x v="1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x v="1"/>
    <x v="1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x v="84"/>
    <x v="1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x v="202"/>
    <x v="1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x v="202"/>
    <x v="1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x v="29"/>
    <x v="1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x v="83"/>
    <x v="1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x v="81"/>
    <x v="1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x v="8"/>
    <x v="1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x v="84"/>
    <x v="1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x v="81"/>
    <x v="1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x v="64"/>
    <x v="1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x v="78"/>
    <x v="1"/>
    <s v="music/jazz"/>
    <n v="0"/>
    <n v="0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x v="0"/>
    <x v="43"/>
    <x v="1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x v="60"/>
    <x v="1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x v="84"/>
    <x v="1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x v="209"/>
    <x v="1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x v="22"/>
    <x v="1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x v="29"/>
    <x v="1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x v="25"/>
    <x v="1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x v="54"/>
    <x v="1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x v="84"/>
    <x v="1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x v="64"/>
    <x v="1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x v="63"/>
    <x v="1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x v="78"/>
    <x v="1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x v="80"/>
    <x v="1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x v="58"/>
    <x v="1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x v="80"/>
    <x v="1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x v="82"/>
    <x v="1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x v="57"/>
    <x v="1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x v="81"/>
    <x v="1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x v="28"/>
    <x v="1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x v="63"/>
    <x v="1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x v="250"/>
    <x v="1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x v="78"/>
    <x v="1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x v="84"/>
    <x v="1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x v="22"/>
    <x v="1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x v="84"/>
    <x v="1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x v="78"/>
    <x v="1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x v="83"/>
    <x v="1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x v="80"/>
    <x v="1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x v="83"/>
    <x v="1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x v="79"/>
    <x v="1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x v="78"/>
    <x v="1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x v="78"/>
    <x v="1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x v="78"/>
    <x v="1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x v="22"/>
    <x v="1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x v="81"/>
    <x v="1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x v="78"/>
    <x v="1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x v="84"/>
    <x v="1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x v="54"/>
    <x v="1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x v="78"/>
    <x v="1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x v="82"/>
    <x v="1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x v="78"/>
    <x v="1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x v="29"/>
    <x v="1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x v="73"/>
    <x v="1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x v="0"/>
    <x v="29"/>
    <x v="1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x v="78"/>
    <x v="1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x v="9"/>
    <x v="1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x v="209"/>
    <x v="1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x v="79"/>
    <x v="1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x v="41"/>
    <x v="1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x v="81"/>
    <x v="1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x v="78"/>
    <x v="1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x v="78"/>
    <x v="1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x v="33"/>
    <x v="1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x v="78"/>
    <x v="1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x v="81"/>
    <x v="1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x v="63"/>
    <x v="1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x v="209"/>
    <x v="1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x v="84"/>
    <x v="1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x v="209"/>
    <x v="1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x v="84"/>
    <x v="1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x v="78"/>
    <x v="1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x v="84"/>
    <x v="1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x v="29"/>
    <x v="1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x v="84"/>
    <x v="1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x v="25"/>
    <x v="1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x v="162"/>
    <x v="1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x v="38"/>
    <x v="1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x v="8"/>
    <x v="1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x v="93"/>
    <x v="1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x v="38"/>
    <x v="1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x v="81"/>
    <x v="1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x v="78"/>
    <x v="1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x v="22"/>
    <x v="1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x v="63"/>
    <x v="1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x v="54"/>
    <x v="1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x v="0"/>
    <x v="212"/>
    <x v="1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x v="193"/>
    <x v="1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x v="81"/>
    <x v="1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x v="196"/>
    <x v="1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x v="251"/>
    <x v="1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x v="57"/>
    <x v="1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x v="63"/>
    <x v="1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x v="57"/>
    <x v="1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x v="199"/>
    <x v="1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x v="101"/>
    <x v="1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x v="238"/>
    <x v="1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x v="77"/>
    <x v="1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x v="82"/>
    <x v="1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x v="60"/>
    <x v="1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x v="79"/>
    <x v="1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x v="209"/>
    <x v="1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x v="75"/>
    <x v="1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x v="80"/>
    <x v="1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x v="202"/>
    <x v="1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x v="25"/>
    <x v="1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x v="81"/>
    <x v="1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x v="43"/>
    <x v="1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x v="22"/>
    <x v="1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x v="83"/>
    <x v="1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x v="54"/>
    <x v="1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x v="59"/>
    <x v="1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x v="8"/>
    <x v="1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x v="252"/>
    <x v="1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x v="93"/>
    <x v="1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x v="162"/>
    <x v="1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x v="80"/>
    <x v="1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x v="83"/>
    <x v="1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x v="122"/>
    <x v="1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x v="83"/>
    <x v="1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x v="23"/>
    <x v="1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x v="23"/>
    <x v="1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x v="14"/>
    <x v="1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x v="78"/>
    <x v="1"/>
    <s v="technology/wearables"/>
    <n v="0"/>
    <n v="0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x v="0"/>
    <x v="58"/>
    <x v="1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x v="84"/>
    <x v="1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x v="63"/>
    <x v="1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x v="80"/>
    <x v="1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x v="193"/>
    <x v="1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x v="202"/>
    <x v="1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x v="82"/>
    <x v="1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x v="81"/>
    <x v="1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x v="22"/>
    <x v="1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x v="194"/>
    <x v="1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x v="244"/>
    <x v="1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x v="79"/>
    <x v="1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x v="80"/>
    <x v="1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x v="19"/>
    <x v="1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x v="41"/>
    <x v="1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x v="195"/>
    <x v="1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x v="253"/>
    <x v="1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x v="22"/>
    <x v="1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x v="88"/>
    <x v="1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x v="29"/>
    <x v="1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x v="21"/>
    <x v="1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x v="80"/>
    <x v="1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x v="29"/>
    <x v="1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x v="254"/>
    <x v="1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x v="240"/>
    <x v="1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x v="38"/>
    <x v="1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x v="79"/>
    <x v="1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x v="44"/>
    <x v="1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x v="255"/>
    <x v="1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x v="63"/>
    <x v="1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x v="256"/>
    <x v="1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x v="209"/>
    <x v="0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x v="257"/>
    <x v="0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x v="142"/>
    <x v="0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x v="132"/>
    <x v="0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x v="42"/>
    <x v="0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x v="258"/>
    <x v="0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x v="259"/>
    <x v="0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x v="112"/>
    <x v="0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x v="260"/>
    <x v="0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x v="261"/>
    <x v="0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x v="180"/>
    <x v="0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x v="221"/>
    <x v="0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x v="93"/>
    <x v="0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x v="74"/>
    <x v="0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x v="262"/>
    <x v="0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x v="88"/>
    <x v="0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x v="263"/>
    <x v="0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x v="64"/>
    <x v="0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x v="42"/>
    <x v="0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x v="209"/>
    <x v="0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x v="29"/>
    <x v="1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x v="78"/>
    <x v="1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x v="29"/>
    <x v="1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x v="264"/>
    <x v="1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x v="84"/>
    <x v="1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x v="22"/>
    <x v="1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x v="78"/>
    <x v="1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x v="29"/>
    <x v="1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x v="80"/>
    <x v="1"/>
    <s v="journalism/audio"/>
    <n v="1.4133333333333333E-2"/>
    <n v="53"/>
    <s v="journalism"/>
    <x v="16"/>
  </r>
  <r>
    <n v="1049"/>
    <s v="J1 (Canceled)"/>
    <s v="------"/>
    <n v="12000"/>
    <n v="0"/>
    <x v="1"/>
    <s v="US"/>
    <s v="USD"/>
    <n v="1455272445"/>
    <n v="1452680445"/>
    <x v="0"/>
    <x v="78"/>
    <x v="1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x v="78"/>
    <x v="1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x v="78"/>
    <x v="1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x v="78"/>
    <x v="1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x v="29"/>
    <x v="1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x v="78"/>
    <x v="1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x v="78"/>
    <x v="1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x v="78"/>
    <x v="1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x v="78"/>
    <x v="1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x v="78"/>
    <x v="1"/>
    <s v="journalism/audio"/>
    <n v="0"/>
    <n v="0"/>
    <s v="journalism"/>
    <x v="16"/>
  </r>
  <r>
    <n v="1059"/>
    <s v="Voice Over Artist (Canceled)"/>
    <s v="Turning myself into a vocal artist."/>
    <n v="1100"/>
    <n v="0"/>
    <x v="1"/>
    <s v="US"/>
    <s v="USD"/>
    <n v="1426269456"/>
    <n v="1423681056"/>
    <x v="0"/>
    <x v="78"/>
    <x v="1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x v="29"/>
    <x v="1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x v="78"/>
    <x v="1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s v="US"/>
    <s v="USD"/>
    <n v="1468351341"/>
    <n v="1467746541"/>
    <x v="0"/>
    <x v="80"/>
    <x v="1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x v="78"/>
    <x v="1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x v="252"/>
    <x v="1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x v="81"/>
    <x v="1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x v="265"/>
    <x v="1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x v="73"/>
    <x v="1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x v="80"/>
    <x v="1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x v="64"/>
    <x v="1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x v="84"/>
    <x v="1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x v="78"/>
    <x v="1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x v="80"/>
    <x v="1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x v="29"/>
    <x v="1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x v="209"/>
    <x v="1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x v="83"/>
    <x v="1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x v="266"/>
    <x v="1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x v="157"/>
    <x v="1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x v="81"/>
    <x v="1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x v="59"/>
    <x v="1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x v="15"/>
    <x v="1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x v="80"/>
    <x v="1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x v="83"/>
    <x v="1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x v="29"/>
    <x v="1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s v="US"/>
    <s v="USD"/>
    <n v="1407534804"/>
    <n v="1404942804"/>
    <x v="0"/>
    <x v="78"/>
    <x v="1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x v="82"/>
    <x v="1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s v="US"/>
    <s v="USD"/>
    <n v="1408913291"/>
    <n v="1406321291"/>
    <x v="0"/>
    <x v="84"/>
    <x v="1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x v="78"/>
    <x v="1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x v="206"/>
    <x v="1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x v="72"/>
    <x v="1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x v="29"/>
    <x v="1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x v="84"/>
    <x v="1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x v="63"/>
    <x v="1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x v="80"/>
    <x v="1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x v="74"/>
    <x v="1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x v="225"/>
    <x v="1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x v="60"/>
    <x v="1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x v="63"/>
    <x v="1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x v="19"/>
    <x v="1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x v="29"/>
    <x v="1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x v="73"/>
    <x v="1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x v="79"/>
    <x v="1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x v="54"/>
    <x v="1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x v="41"/>
    <x v="1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x v="77"/>
    <x v="1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x v="9"/>
    <x v="1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x v="63"/>
    <x v="1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x v="78"/>
    <x v="1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x v="64"/>
    <x v="1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x v="83"/>
    <x v="1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x v="202"/>
    <x v="1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x v="29"/>
    <x v="1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x v="267"/>
    <x v="1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x v="29"/>
    <x v="1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x v="83"/>
    <x v="1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x v="80"/>
    <x v="1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x v="73"/>
    <x v="1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x v="22"/>
    <x v="1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x v="83"/>
    <x v="1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x v="29"/>
    <x v="1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x v="78"/>
    <x v="1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x v="81"/>
    <x v="1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x v="78"/>
    <x v="1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x v="83"/>
    <x v="1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x v="63"/>
    <x v="1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x v="78"/>
    <x v="1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x v="84"/>
    <x v="1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x v="23"/>
    <x v="1"/>
    <s v="games/mobile games"/>
    <n v="1.6714285714285713E-2"/>
    <n v="25.434782608695652"/>
    <s v="games"/>
    <x v="18"/>
  </r>
  <r>
    <n v="1128"/>
    <s v="Flying Turds"/>
    <s v="#havingfunFTW"/>
    <n v="1000"/>
    <n v="1"/>
    <x v="2"/>
    <s v="GB"/>
    <s v="GBP"/>
    <n v="1407425717"/>
    <n v="1404833717"/>
    <x v="0"/>
    <x v="29"/>
    <x v="1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x v="84"/>
    <x v="1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x v="83"/>
    <x v="1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x v="78"/>
    <x v="1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x v="62"/>
    <x v="1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x v="29"/>
    <x v="1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x v="29"/>
    <x v="1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x v="29"/>
    <x v="1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x v="79"/>
    <x v="1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x v="70"/>
    <x v="1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x v="80"/>
    <x v="1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x v="29"/>
    <x v="1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x v="78"/>
    <x v="1"/>
    <s v="games/mobile games"/>
    <n v="0"/>
    <n v="0"/>
    <s v="games"/>
    <x v="18"/>
  </r>
  <r>
    <n v="1141"/>
    <s v="Arena Z - Zombie Survival"/>
    <s v="I think this will be a great game!"/>
    <n v="500"/>
    <n v="0"/>
    <x v="2"/>
    <s v="DE"/>
    <s v="EUR"/>
    <n v="1436460450"/>
    <n v="1433868450"/>
    <x v="0"/>
    <x v="78"/>
    <x v="1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x v="78"/>
    <x v="1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x v="22"/>
    <x v="1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x v="78"/>
    <x v="1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x v="29"/>
    <x v="1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x v="8"/>
    <x v="1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x v="78"/>
    <x v="1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x v="83"/>
    <x v="1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x v="84"/>
    <x v="1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x v="79"/>
    <x v="1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x v="78"/>
    <x v="1"/>
    <s v="food/food trucks"/>
    <n v="0"/>
    <n v="0"/>
    <s v="food"/>
    <x v="19"/>
  </r>
  <r>
    <n v="1152"/>
    <s v="Peruvian King Food Truck"/>
    <s v="Peruvian food truck with an LA twist."/>
    <n v="16000"/>
    <n v="911"/>
    <x v="2"/>
    <s v="US"/>
    <s v="USD"/>
    <n v="1431709312"/>
    <n v="1429117312"/>
    <x v="0"/>
    <x v="41"/>
    <x v="1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x v="29"/>
    <x v="1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x v="83"/>
    <x v="1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x v="22"/>
    <x v="1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x v="78"/>
    <x v="1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x v="83"/>
    <x v="1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x v="83"/>
    <x v="1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x v="78"/>
    <x v="1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x v="10"/>
    <x v="1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x v="78"/>
    <x v="1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x v="84"/>
    <x v="1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x v="78"/>
    <x v="1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x v="78"/>
    <x v="1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x v="20"/>
    <x v="1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x v="22"/>
    <x v="1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x v="38"/>
    <x v="1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x v="83"/>
    <x v="1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x v="83"/>
    <x v="1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x v="84"/>
    <x v="1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x v="29"/>
    <x v="1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x v="78"/>
    <x v="1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x v="29"/>
    <x v="1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x v="10"/>
    <x v="1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x v="82"/>
    <x v="1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x v="29"/>
    <x v="1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x v="78"/>
    <x v="1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x v="29"/>
    <x v="1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x v="81"/>
    <x v="1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x v="268"/>
    <x v="1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x v="83"/>
    <x v="1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x v="80"/>
    <x v="1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x v="83"/>
    <x v="1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x v="269"/>
    <x v="0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x v="112"/>
    <x v="0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x v="252"/>
    <x v="0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x v="16"/>
    <x v="0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x v="268"/>
    <x v="0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x v="48"/>
    <x v="0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x v="62"/>
    <x v="0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x v="51"/>
    <x v="0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x v="41"/>
    <x v="0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x v="270"/>
    <x v="0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x v="271"/>
    <x v="0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x v="203"/>
    <x v="0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x v="272"/>
    <x v="0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x v="100"/>
    <x v="0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x v="157"/>
    <x v="0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x v="82"/>
    <x v="0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x v="273"/>
    <x v="0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x v="112"/>
    <x v="0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x v="197"/>
    <x v="0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x v="21"/>
    <x v="0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x v="7"/>
    <x v="0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x v="95"/>
    <x v="0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x v="58"/>
    <x v="0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x v="261"/>
    <x v="0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x v="11"/>
    <x v="0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x v="67"/>
    <x v="0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x v="273"/>
    <x v="0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x v="79"/>
    <x v="0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x v="183"/>
    <x v="0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x v="52"/>
    <x v="0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x v="20"/>
    <x v="0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x v="274"/>
    <x v="0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x v="147"/>
    <x v="0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x v="275"/>
    <x v="0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x v="30"/>
    <x v="0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x v="35"/>
    <x v="0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x v="205"/>
    <x v="0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x v="273"/>
    <x v="0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x v="276"/>
    <x v="0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x v="277"/>
    <x v="0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x v="59"/>
    <x v="1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x v="83"/>
    <x v="1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x v="244"/>
    <x v="1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x v="78"/>
    <x v="1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x v="54"/>
    <x v="1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x v="29"/>
    <x v="1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x v="78"/>
    <x v="1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x v="78"/>
    <x v="1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x v="29"/>
    <x v="1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x v="79"/>
    <x v="1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x v="78"/>
    <x v="1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x v="79"/>
    <x v="1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x v="78"/>
    <x v="1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x v="78"/>
    <x v="1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x v="83"/>
    <x v="1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x v="78"/>
    <x v="1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x v="22"/>
    <x v="1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x v="69"/>
    <x v="1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x v="29"/>
    <x v="1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x v="44"/>
    <x v="1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x v="43"/>
    <x v="0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x v="57"/>
    <x v="0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x v="162"/>
    <x v="0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x v="133"/>
    <x v="0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x v="211"/>
    <x v="0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x v="75"/>
    <x v="0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x v="278"/>
    <x v="0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x v="142"/>
    <x v="0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x v="261"/>
    <x v="0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x v="279"/>
    <x v="0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x v="261"/>
    <x v="0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x v="280"/>
    <x v="0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x v="281"/>
    <x v="0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x v="282"/>
    <x v="0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x v="283"/>
    <x v="0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x v="93"/>
    <x v="0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x v="142"/>
    <x v="0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x v="47"/>
    <x v="0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x v="217"/>
    <x v="0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x v="14"/>
    <x v="0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x v="69"/>
    <x v="0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x v="36"/>
    <x v="0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x v="133"/>
    <x v="0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x v="180"/>
    <x v="0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x v="0"/>
    <x v="0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x v="190"/>
    <x v="0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x v="39"/>
    <x v="0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x v="162"/>
    <x v="0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x v="33"/>
    <x v="0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x v="241"/>
    <x v="0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x v="284"/>
    <x v="0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x v="285"/>
    <x v="0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x v="32"/>
    <x v="0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x v="286"/>
    <x v="0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x v="245"/>
    <x v="0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x v="143"/>
    <x v="0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x v="208"/>
    <x v="0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x v="142"/>
    <x v="0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x v="220"/>
    <x v="0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x v="19"/>
    <x v="0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x v="162"/>
    <x v="0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x v="287"/>
    <x v="0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x v="9"/>
    <x v="0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x v="20"/>
    <x v="0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x v="42"/>
    <x v="0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x v="47"/>
    <x v="0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x v="48"/>
    <x v="0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x v="288"/>
    <x v="0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x v="47"/>
    <x v="0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x v="148"/>
    <x v="0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x v="19"/>
    <x v="0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x v="31"/>
    <x v="0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x v="23"/>
    <x v="0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x v="146"/>
    <x v="0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x v="51"/>
    <x v="0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x v="58"/>
    <x v="0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x v="54"/>
    <x v="0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x v="60"/>
    <x v="0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x v="133"/>
    <x v="0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x v="52"/>
    <x v="0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x v="201"/>
    <x v="1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x v="48"/>
    <x v="1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x v="289"/>
    <x v="1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x v="43"/>
    <x v="1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x v="44"/>
    <x v="1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x v="2"/>
    <x v="1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x v="54"/>
    <x v="1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x v="61"/>
    <x v="1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x v="29"/>
    <x v="1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x v="259"/>
    <x v="1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x v="202"/>
    <x v="1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x v="290"/>
    <x v="1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x v="29"/>
    <x v="1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x v="10"/>
    <x v="1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x v="125"/>
    <x v="1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x v="82"/>
    <x v="1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x v="83"/>
    <x v="1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x v="63"/>
    <x v="1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x v="80"/>
    <x v="1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x v="34"/>
    <x v="1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x v="240"/>
    <x v="1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x v="22"/>
    <x v="1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x v="202"/>
    <x v="1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x v="14"/>
    <x v="1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x v="41"/>
    <x v="1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x v="82"/>
    <x v="1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x v="133"/>
    <x v="1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x v="69"/>
    <x v="1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x v="78"/>
    <x v="1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x v="78"/>
    <x v="1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x v="222"/>
    <x v="1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x v="38"/>
    <x v="1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x v="291"/>
    <x v="1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x v="205"/>
    <x v="1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x v="41"/>
    <x v="1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x v="77"/>
    <x v="1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x v="78"/>
    <x v="1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x v="67"/>
    <x v="1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x v="29"/>
    <x v="1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x v="292"/>
    <x v="1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x v="237"/>
    <x v="0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x v="63"/>
    <x v="0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x v="184"/>
    <x v="0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x v="162"/>
    <x v="0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x v="55"/>
    <x v="0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x v="293"/>
    <x v="0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x v="76"/>
    <x v="0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x v="148"/>
    <x v="0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x v="294"/>
    <x v="0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x v="288"/>
    <x v="0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x v="31"/>
    <x v="0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x v="212"/>
    <x v="0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x v="45"/>
    <x v="0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x v="71"/>
    <x v="0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x v="72"/>
    <x v="0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x v="10"/>
    <x v="0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x v="75"/>
    <x v="0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x v="295"/>
    <x v="0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x v="20"/>
    <x v="0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x v="81"/>
    <x v="0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x v="296"/>
    <x v="0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x v="297"/>
    <x v="0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x v="206"/>
    <x v="0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x v="240"/>
    <x v="0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x v="45"/>
    <x v="0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x v="298"/>
    <x v="0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x v="9"/>
    <x v="0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x v="16"/>
    <x v="0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x v="38"/>
    <x v="0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x v="47"/>
    <x v="0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x v="36"/>
    <x v="0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x v="280"/>
    <x v="0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x v="129"/>
    <x v="0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x v="162"/>
    <x v="0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x v="0"/>
    <x v="182"/>
    <x v="0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x v="299"/>
    <x v="0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x v="81"/>
    <x v="0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x v="196"/>
    <x v="0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x v="265"/>
    <x v="0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x v="251"/>
    <x v="0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x v="287"/>
    <x v="0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x v="179"/>
    <x v="0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x v="25"/>
    <x v="0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x v="76"/>
    <x v="0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x v="300"/>
    <x v="0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x v="69"/>
    <x v="0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x v="10"/>
    <x v="0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x v="62"/>
    <x v="0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x v="201"/>
    <x v="0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x v="47"/>
    <x v="0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x v="57"/>
    <x v="0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x v="141"/>
    <x v="0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x v="196"/>
    <x v="0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x v="150"/>
    <x v="0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x v="71"/>
    <x v="0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x v="192"/>
    <x v="0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x v="69"/>
    <x v="0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x v="301"/>
    <x v="0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x v="116"/>
    <x v="0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x v="36"/>
    <x v="0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x v="81"/>
    <x v="1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x v="57"/>
    <x v="1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x v="83"/>
    <x v="1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x v="84"/>
    <x v="1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x v="79"/>
    <x v="1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x v="78"/>
    <x v="1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x v="29"/>
    <x v="1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x v="83"/>
    <x v="1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x v="62"/>
    <x v="1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x v="29"/>
    <x v="1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x v="29"/>
    <x v="1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x v="82"/>
    <x v="1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x v="78"/>
    <x v="1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x v="84"/>
    <x v="1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x v="29"/>
    <x v="1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x v="73"/>
    <x v="1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x v="83"/>
    <x v="1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x v="84"/>
    <x v="1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x v="84"/>
    <x v="1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x v="29"/>
    <x v="1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x v="25"/>
    <x v="1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x v="78"/>
    <x v="1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x v="78"/>
    <x v="1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x v="80"/>
    <x v="1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x v="83"/>
    <x v="1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x v="78"/>
    <x v="1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x v="81"/>
    <x v="1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x v="5"/>
    <x v="1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x v="78"/>
    <x v="1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x v="73"/>
    <x v="1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x v="202"/>
    <x v="1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x v="84"/>
    <x v="1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x v="84"/>
    <x v="1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x v="19"/>
    <x v="1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x v="22"/>
    <x v="1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x v="79"/>
    <x v="1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x v="29"/>
    <x v="1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x v="83"/>
    <x v="1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x v="78"/>
    <x v="1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x v="78"/>
    <x v="1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x v="78"/>
    <x v="1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x v="78"/>
    <x v="1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x v="78"/>
    <x v="1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x v="83"/>
    <x v="1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x v="78"/>
    <x v="1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x v="78"/>
    <x v="1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x v="29"/>
    <x v="1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x v="84"/>
    <x v="1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x v="78"/>
    <x v="1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x v="78"/>
    <x v="1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x v="29"/>
    <x v="1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x v="63"/>
    <x v="1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x v="83"/>
    <x v="1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x v="78"/>
    <x v="1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x v="78"/>
    <x v="1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x v="78"/>
    <x v="1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x v="78"/>
    <x v="1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x v="158"/>
    <x v="0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x v="3"/>
    <x v="0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x v="20"/>
    <x v="0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s v="US"/>
    <s v="USD"/>
    <n v="1361029958"/>
    <n v="1358437958"/>
    <x v="1"/>
    <x v="302"/>
    <x v="0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x v="303"/>
    <x v="0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x v="290"/>
    <x v="0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x v="304"/>
    <x v="0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x v="305"/>
    <x v="0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x v="306"/>
    <x v="0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x v="75"/>
    <x v="0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x v="307"/>
    <x v="0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x v="226"/>
    <x v="0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s v="US"/>
    <s v="USD"/>
    <n v="1330644639"/>
    <n v="1328052639"/>
    <x v="1"/>
    <x v="5"/>
    <x v="0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x v="88"/>
    <x v="0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x v="308"/>
    <x v="0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x v="309"/>
    <x v="0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x v="232"/>
    <x v="0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x v="310"/>
    <x v="0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x v="26"/>
    <x v="0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x v="311"/>
    <x v="0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x v="79"/>
    <x v="1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x v="29"/>
    <x v="1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x v="84"/>
    <x v="1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x v="78"/>
    <x v="1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x v="83"/>
    <x v="1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x v="83"/>
    <x v="1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x v="78"/>
    <x v="1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x v="79"/>
    <x v="1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x v="78"/>
    <x v="1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x v="10"/>
    <x v="1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x v="29"/>
    <x v="1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x v="84"/>
    <x v="1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x v="78"/>
    <x v="1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x v="202"/>
    <x v="1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x v="78"/>
    <x v="1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x v="78"/>
    <x v="1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x v="29"/>
    <x v="1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x v="83"/>
    <x v="1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x v="29"/>
    <x v="1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x v="41"/>
    <x v="1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x v="312"/>
    <x v="0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x v="313"/>
    <x v="0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x v="26"/>
    <x v="0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x v="314"/>
    <x v="0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x v="315"/>
    <x v="0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x v="68"/>
    <x v="0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x v="51"/>
    <x v="0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x v="263"/>
    <x v="0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x v="193"/>
    <x v="0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x v="316"/>
    <x v="0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x v="190"/>
    <x v="0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x v="317"/>
    <x v="0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x v="224"/>
    <x v="0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x v="282"/>
    <x v="0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x v="160"/>
    <x v="0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x v="318"/>
    <x v="0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x v="319"/>
    <x v="0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x v="163"/>
    <x v="0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x v="108"/>
    <x v="0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x v="157"/>
    <x v="0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x v="97"/>
    <x v="0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x v="320"/>
    <x v="0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x v="198"/>
    <x v="0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x v="33"/>
    <x v="0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x v="205"/>
    <x v="0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x v="321"/>
    <x v="0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x v="16"/>
    <x v="0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x v="322"/>
    <x v="0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x v="261"/>
    <x v="0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x v="323"/>
    <x v="0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x v="196"/>
    <x v="0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x v="324"/>
    <x v="0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x v="325"/>
    <x v="0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x v="232"/>
    <x v="0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x v="238"/>
    <x v="0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x v="326"/>
    <x v="0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x v="291"/>
    <x v="0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x v="67"/>
    <x v="0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x v="4"/>
    <x v="0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x v="15"/>
    <x v="0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x v="84"/>
    <x v="1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x v="29"/>
    <x v="1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x v="29"/>
    <x v="1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x v="78"/>
    <x v="1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x v="29"/>
    <x v="1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x v="202"/>
    <x v="1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x v="78"/>
    <x v="1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x v="29"/>
    <x v="1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x v="79"/>
    <x v="1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x v="63"/>
    <x v="1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x v="78"/>
    <x v="1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x v="38"/>
    <x v="1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x v="78"/>
    <x v="1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x v="78"/>
    <x v="1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x v="78"/>
    <x v="1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x v="8"/>
    <x v="1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x v="29"/>
    <x v="1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x v="83"/>
    <x v="1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x v="29"/>
    <x v="1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x v="80"/>
    <x v="1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x v="29"/>
    <x v="1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x v="78"/>
    <x v="1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x v="84"/>
    <x v="1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x v="29"/>
    <x v="1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x v="29"/>
    <x v="1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x v="211"/>
    <x v="1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x v="62"/>
    <x v="1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x v="19"/>
    <x v="1"/>
    <s v="publishing/art books"/>
    <n v="0.13639999999999999"/>
    <n v="155"/>
    <s v="publishing"/>
    <x v="25"/>
  </r>
  <r>
    <n v="1569"/>
    <s v="to be removed (Canceled)"/>
    <s v="to be removed"/>
    <n v="30000"/>
    <n v="0"/>
    <x v="1"/>
    <s v="US"/>
    <s v="USD"/>
    <n v="1369498714"/>
    <n v="1366906714"/>
    <x v="0"/>
    <x v="78"/>
    <x v="1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x v="47"/>
    <x v="1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x v="80"/>
    <x v="1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x v="83"/>
    <x v="1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x v="83"/>
    <x v="1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x v="79"/>
    <x v="1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x v="2"/>
    <x v="1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x v="73"/>
    <x v="1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x v="84"/>
    <x v="1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x v="80"/>
    <x v="1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x v="84"/>
    <x v="1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x v="78"/>
    <x v="1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x v="29"/>
    <x v="1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x v="83"/>
    <x v="1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x v="29"/>
    <x v="1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x v="78"/>
    <x v="1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x v="8"/>
    <x v="1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x v="78"/>
    <x v="1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x v="29"/>
    <x v="1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x v="78"/>
    <x v="1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x v="78"/>
    <x v="1"/>
    <s v="photography/places"/>
    <n v="0"/>
    <n v="0"/>
    <s v="photography"/>
    <x v="26"/>
  </r>
  <r>
    <n v="1590"/>
    <s v="An Italian Adventure"/>
    <s v="Discover Italy through photography."/>
    <n v="60000"/>
    <n v="1020"/>
    <x v="2"/>
    <s v="IT"/>
    <s v="EUR"/>
    <n v="1443040464"/>
    <n v="1440448464"/>
    <x v="0"/>
    <x v="84"/>
    <x v="1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x v="297"/>
    <x v="1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x v="78"/>
    <x v="1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x v="83"/>
    <x v="1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x v="73"/>
    <x v="1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x v="63"/>
    <x v="1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x v="83"/>
    <x v="1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x v="78"/>
    <x v="1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x v="29"/>
    <x v="1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x v="78"/>
    <x v="1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x v="82"/>
    <x v="1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x v="66"/>
    <x v="0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x v="58"/>
    <x v="0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x v="209"/>
    <x v="0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x v="16"/>
    <x v="0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x v="34"/>
    <x v="0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x v="297"/>
    <x v="0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x v="242"/>
    <x v="0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x v="23"/>
    <x v="0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x v="80"/>
    <x v="0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x v="300"/>
    <x v="0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x v="74"/>
    <x v="0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x v="202"/>
    <x v="0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x v="55"/>
    <x v="0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x v="99"/>
    <x v="0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x v="327"/>
    <x v="0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x v="328"/>
    <x v="0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x v="150"/>
    <x v="0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x v="74"/>
    <x v="0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x v="23"/>
    <x v="0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x v="57"/>
    <x v="0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x v="77"/>
    <x v="0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x v="71"/>
    <x v="0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x v="59"/>
    <x v="0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x v="20"/>
    <x v="0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x v="201"/>
    <x v="0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x v="52"/>
    <x v="0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x v="44"/>
    <x v="0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x v="106"/>
    <x v="0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x v="141"/>
    <x v="0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x v="149"/>
    <x v="0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x v="182"/>
    <x v="0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x v="5"/>
    <x v="0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x v="6"/>
    <x v="0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x v="58"/>
    <x v="0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x v="77"/>
    <x v="0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x v="45"/>
    <x v="0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x v="41"/>
    <x v="0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x v="74"/>
    <x v="0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x v="10"/>
    <x v="0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x v="57"/>
    <x v="0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x v="55"/>
    <x v="0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x v="33"/>
    <x v="0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x v="77"/>
    <x v="0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x v="130"/>
    <x v="0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x v="73"/>
    <x v="0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x v="183"/>
    <x v="0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x v="67"/>
    <x v="0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x v="240"/>
    <x v="0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x v="75"/>
    <x v="0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x v="58"/>
    <x v="0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x v="9"/>
    <x v="0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x v="16"/>
    <x v="0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x v="129"/>
    <x v="0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x v="69"/>
    <x v="0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x v="53"/>
    <x v="0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x v="53"/>
    <x v="0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x v="170"/>
    <x v="0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x v="329"/>
    <x v="0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x v="43"/>
    <x v="0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x v="17"/>
    <x v="0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x v="21"/>
    <x v="0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x v="95"/>
    <x v="0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x v="58"/>
    <x v="0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x v="30"/>
    <x v="0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x v="251"/>
    <x v="0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x v="15"/>
    <x v="0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x v="141"/>
    <x v="0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x v="318"/>
    <x v="0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x v="47"/>
    <x v="0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x v="23"/>
    <x v="0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x v="99"/>
    <x v="0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x v="72"/>
    <x v="0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x v="211"/>
    <x v="0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x v="116"/>
    <x v="0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x v="69"/>
    <x v="0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x v="288"/>
    <x v="0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x v="288"/>
    <x v="0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x v="72"/>
    <x v="0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x v="66"/>
    <x v="0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x v="20"/>
    <x v="0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x v="330"/>
    <x v="1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x v="78"/>
    <x v="1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x v="73"/>
    <x v="1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x v="21"/>
    <x v="1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x v="41"/>
    <x v="1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x v="29"/>
    <x v="1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x v="70"/>
    <x v="1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x v="63"/>
    <x v="1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s v="US"/>
    <s v="USD"/>
    <n v="1489700230"/>
    <n v="1487111830"/>
    <x v="0"/>
    <x v="25"/>
    <x v="1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x v="202"/>
    <x v="1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x v="44"/>
    <x v="1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x v="41"/>
    <x v="1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x v="22"/>
    <x v="1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x v="29"/>
    <x v="1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x v="23"/>
    <x v="1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x v="78"/>
    <x v="1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x v="19"/>
    <x v="1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x v="78"/>
    <x v="1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x v="80"/>
    <x v="1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x v="1"/>
    <x v="1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x v="84"/>
    <x v="1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x v="29"/>
    <x v="1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x v="84"/>
    <x v="1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x v="202"/>
    <x v="1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x v="78"/>
    <x v="1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x v="78"/>
    <x v="1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x v="82"/>
    <x v="1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x v="78"/>
    <x v="1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x v="80"/>
    <x v="1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x v="29"/>
    <x v="1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x v="84"/>
    <x v="1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x v="78"/>
    <x v="1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x v="29"/>
    <x v="1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x v="57"/>
    <x v="1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x v="84"/>
    <x v="1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x v="83"/>
    <x v="1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x v="14"/>
    <x v="1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s v="US"/>
    <s v="USD"/>
    <n v="1463201940"/>
    <n v="1459435149"/>
    <x v="0"/>
    <x v="84"/>
    <x v="1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x v="83"/>
    <x v="1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x v="22"/>
    <x v="1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x v="78"/>
    <x v="1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x v="29"/>
    <x v="1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x v="83"/>
    <x v="1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x v="80"/>
    <x v="1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x v="82"/>
    <x v="1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x v="38"/>
    <x v="1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x v="29"/>
    <x v="1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x v="63"/>
    <x v="1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x v="78"/>
    <x v="1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x v="78"/>
    <x v="1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x v="78"/>
    <x v="1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x v="78"/>
    <x v="1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x v="78"/>
    <x v="1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x v="29"/>
    <x v="1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x v="84"/>
    <x v="1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x v="29"/>
    <x v="1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x v="41"/>
    <x v="1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x v="29"/>
    <x v="1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x v="29"/>
    <x v="1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x v="78"/>
    <x v="1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x v="47"/>
    <x v="0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x v="69"/>
    <x v="0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x v="85"/>
    <x v="0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x v="16"/>
    <x v="0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x v="30"/>
    <x v="0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x v="329"/>
    <x v="0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x v="180"/>
    <x v="0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x v="331"/>
    <x v="0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x v="132"/>
    <x v="0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x v="207"/>
    <x v="0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x v="42"/>
    <x v="0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x v="240"/>
    <x v="0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x v="2"/>
    <x v="0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x v="240"/>
    <x v="0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x v="80"/>
    <x v="0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x v="148"/>
    <x v="0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x v="25"/>
    <x v="0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x v="74"/>
    <x v="0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x v="72"/>
    <x v="0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x v="332"/>
    <x v="0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x v="83"/>
    <x v="0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x v="20"/>
    <x v="0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x v="115"/>
    <x v="0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x v="70"/>
    <x v="1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x v="273"/>
    <x v="1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x v="78"/>
    <x v="1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x v="70"/>
    <x v="1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x v="41"/>
    <x v="1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x v="19"/>
    <x v="1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x v="297"/>
    <x v="1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x v="20"/>
    <x v="1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x v="10"/>
    <x v="1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x v="10"/>
    <x v="1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x v="62"/>
    <x v="1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x v="204"/>
    <x v="1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x v="80"/>
    <x v="1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x v="73"/>
    <x v="1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x v="41"/>
    <x v="1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x v="44"/>
    <x v="1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x v="215"/>
    <x v="1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x v="54"/>
    <x v="1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x v="88"/>
    <x v="1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x v="333"/>
    <x v="1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x v="51"/>
    <x v="1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x v="52"/>
    <x v="1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x v="60"/>
    <x v="1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x v="54"/>
    <x v="1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x v="80"/>
    <x v="1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x v="80"/>
    <x v="1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x v="41"/>
    <x v="1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x v="80"/>
    <x v="1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x v="237"/>
    <x v="1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x v="84"/>
    <x v="1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x v="59"/>
    <x v="1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x v="75"/>
    <x v="1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x v="48"/>
    <x v="1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x v="205"/>
    <x v="1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x v="77"/>
    <x v="1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x v="79"/>
    <x v="1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x v="116"/>
    <x v="1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x v="77"/>
    <x v="1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x v="59"/>
    <x v="1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x v="11"/>
    <x v="1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x v="47"/>
    <x v="1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x v="259"/>
    <x v="1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x v="22"/>
    <x v="1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x v="22"/>
    <x v="1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x v="93"/>
    <x v="1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x v="82"/>
    <x v="1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x v="84"/>
    <x v="1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x v="55"/>
    <x v="1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x v="23"/>
    <x v="1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x v="78"/>
    <x v="1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x v="205"/>
    <x v="1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x v="78"/>
    <x v="1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x v="79"/>
    <x v="1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x v="61"/>
    <x v="1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x v="78"/>
    <x v="1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x v="80"/>
    <x v="1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x v="22"/>
    <x v="1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x v="7"/>
    <x v="0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x v="202"/>
    <x v="0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x v="51"/>
    <x v="0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n v="1387403967"/>
    <x v="0"/>
    <x v="244"/>
    <x v="0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x v="133"/>
    <x v="0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x v="44"/>
    <x v="0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x v="93"/>
    <x v="0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x v="53"/>
    <x v="0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x v="51"/>
    <x v="0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x v="334"/>
    <x v="0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x v="25"/>
    <x v="0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x v="9"/>
    <x v="0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x v="20"/>
    <x v="0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x v="240"/>
    <x v="0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x v="202"/>
    <x v="0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x v="165"/>
    <x v="0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x v="209"/>
    <x v="0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x v="33"/>
    <x v="0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x v="43"/>
    <x v="0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x v="62"/>
    <x v="0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x v="244"/>
    <x v="0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x v="64"/>
    <x v="0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x v="179"/>
    <x v="0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x v="9"/>
    <x v="0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x v="10"/>
    <x v="0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x v="335"/>
    <x v="0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x v="44"/>
    <x v="0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x v="54"/>
    <x v="0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x v="22"/>
    <x v="0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x v="122"/>
    <x v="0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x v="55"/>
    <x v="0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x v="132"/>
    <x v="0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x v="25"/>
    <x v="0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x v="49"/>
    <x v="0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x v="277"/>
    <x v="0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x v="44"/>
    <x v="0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x v="19"/>
    <x v="0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x v="184"/>
    <x v="0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x v="66"/>
    <x v="0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x v="10"/>
    <x v="0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x v="78"/>
    <x v="1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x v="38"/>
    <x v="1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x v="84"/>
    <x v="1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x v="53"/>
    <x v="1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x v="84"/>
    <x v="1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x v="84"/>
    <x v="1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x v="29"/>
    <x v="1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x v="57"/>
    <x v="1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x v="78"/>
    <x v="1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x v="202"/>
    <x v="1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x v="195"/>
    <x v="1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x v="62"/>
    <x v="1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x v="84"/>
    <x v="1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x v="84"/>
    <x v="1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x v="83"/>
    <x v="1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x v="78"/>
    <x v="1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x v="78"/>
    <x v="1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x v="78"/>
    <x v="1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x v="84"/>
    <x v="1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x v="54"/>
    <x v="1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x v="16"/>
    <x v="0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x v="75"/>
    <x v="0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x v="58"/>
    <x v="0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x v="55"/>
    <x v="0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x v="217"/>
    <x v="0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x v="60"/>
    <x v="0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x v="22"/>
    <x v="0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x v="30"/>
    <x v="0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x v="34"/>
    <x v="0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x v="336"/>
    <x v="0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x v="148"/>
    <x v="0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x v="55"/>
    <x v="0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x v="43"/>
    <x v="0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x v="9"/>
    <x v="0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x v="5"/>
    <x v="0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x v="62"/>
    <x v="0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x v="275"/>
    <x v="0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x v="64"/>
    <x v="0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x v="288"/>
    <x v="0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x v="241"/>
    <x v="0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x v="20"/>
    <x v="1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x v="83"/>
    <x v="1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x v="14"/>
    <x v="1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x v="84"/>
    <x v="1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x v="80"/>
    <x v="1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x v="221"/>
    <x v="1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x v="80"/>
    <x v="1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x v="80"/>
    <x v="1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x v="44"/>
    <x v="1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x v="168"/>
    <x v="1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x v="29"/>
    <x v="1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x v="288"/>
    <x v="1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x v="55"/>
    <x v="1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x v="84"/>
    <x v="1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x v="80"/>
    <x v="1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x v="79"/>
    <x v="1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x v="16"/>
    <x v="1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x v="82"/>
    <x v="1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x v="22"/>
    <x v="1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x v="217"/>
    <x v="1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x v="44"/>
    <x v="0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x v="31"/>
    <x v="0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x v="62"/>
    <x v="0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x v="51"/>
    <x v="0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x v="47"/>
    <x v="0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x v="329"/>
    <x v="0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x v="0"/>
    <x v="202"/>
    <x v="0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x v="69"/>
    <x v="0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x v="11"/>
    <x v="0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x v="55"/>
    <x v="0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x v="133"/>
    <x v="0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x v="144"/>
    <x v="0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x v="238"/>
    <x v="0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x v="99"/>
    <x v="0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x v="133"/>
    <x v="0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x v="108"/>
    <x v="0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x v="60"/>
    <x v="0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x v="229"/>
    <x v="0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x v="93"/>
    <x v="0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x v="162"/>
    <x v="0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x v="337"/>
    <x v="0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x v="195"/>
    <x v="0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x v="338"/>
    <x v="0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x v="339"/>
    <x v="0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x v="340"/>
    <x v="0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x v="16"/>
    <x v="0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x v="23"/>
    <x v="0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x v="341"/>
    <x v="0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x v="342"/>
    <x v="0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x v="343"/>
    <x v="0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x v="344"/>
    <x v="0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x v="345"/>
    <x v="0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x v="206"/>
    <x v="0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x v="119"/>
    <x v="0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x v="126"/>
    <x v="0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x v="346"/>
    <x v="0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x v="347"/>
    <x v="0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x v="348"/>
    <x v="0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x v="349"/>
    <x v="0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x v="51"/>
    <x v="0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x v="350"/>
    <x v="0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x v="351"/>
    <x v="0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x v="242"/>
    <x v="0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x v="352"/>
    <x v="0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x v="273"/>
    <x v="0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x v="353"/>
    <x v="0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x v="316"/>
    <x v="0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x v="354"/>
    <x v="0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x v="355"/>
    <x v="0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x v="356"/>
    <x v="0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x v="357"/>
    <x v="0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x v="146"/>
    <x v="0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x v="358"/>
    <x v="0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x v="359"/>
    <x v="0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x v="35"/>
    <x v="0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x v="360"/>
    <x v="0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x v="361"/>
    <x v="0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x v="362"/>
    <x v="0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x v="363"/>
    <x v="0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x v="364"/>
    <x v="0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x v="8"/>
    <x v="1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x v="78"/>
    <x v="1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x v="38"/>
    <x v="1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x v="63"/>
    <x v="1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x v="80"/>
    <x v="1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x v="29"/>
    <x v="1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x v="33"/>
    <x v="1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s v="US"/>
    <s v="USD"/>
    <n v="1440094742"/>
    <n v="1437502742"/>
    <x v="0"/>
    <x v="29"/>
    <x v="1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x v="29"/>
    <x v="1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x v="81"/>
    <x v="1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x v="83"/>
    <x v="1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x v="84"/>
    <x v="1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x v="78"/>
    <x v="1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x v="78"/>
    <x v="1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x v="83"/>
    <x v="1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x v="78"/>
    <x v="1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x v="78"/>
    <x v="1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x v="83"/>
    <x v="1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x v="63"/>
    <x v="1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x v="20"/>
    <x v="1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x v="365"/>
    <x v="0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x v="366"/>
    <x v="0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x v="57"/>
    <x v="0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x v="178"/>
    <x v="0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x v="277"/>
    <x v="0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x v="175"/>
    <x v="0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x v="89"/>
    <x v="0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x v="14"/>
    <x v="0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x v="367"/>
    <x v="0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x v="368"/>
    <x v="0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x v="369"/>
    <x v="0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x v="275"/>
    <x v="0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x v="370"/>
    <x v="0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x v="371"/>
    <x v="0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x v="372"/>
    <x v="0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x v="373"/>
    <x v="0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x v="374"/>
    <x v="0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x v="375"/>
    <x v="0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x v="376"/>
    <x v="0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x v="259"/>
    <x v="0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x v="195"/>
    <x v="0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x v="166"/>
    <x v="0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x v="377"/>
    <x v="0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x v="217"/>
    <x v="0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x v="378"/>
    <x v="0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x v="379"/>
    <x v="0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x v="380"/>
    <x v="0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x v="1"/>
    <x v="0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x v="225"/>
    <x v="0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x v="381"/>
    <x v="0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x v="278"/>
    <x v="0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x v="382"/>
    <x v="0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x v="150"/>
    <x v="0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x v="278"/>
    <x v="0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x v="383"/>
    <x v="0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x v="384"/>
    <x v="0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x v="385"/>
    <x v="0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x v="386"/>
    <x v="0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x v="169"/>
    <x v="0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x v="197"/>
    <x v="0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x v="148"/>
    <x v="0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x v="205"/>
    <x v="0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x v="189"/>
    <x v="0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x v="387"/>
    <x v="0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x v="40"/>
    <x v="0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x v="37"/>
    <x v="0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x v="388"/>
    <x v="0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x v="389"/>
    <x v="0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x v="390"/>
    <x v="0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x v="203"/>
    <x v="0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x v="391"/>
    <x v="0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x v="392"/>
    <x v="0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x v="212"/>
    <x v="0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x v="393"/>
    <x v="0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x v="21"/>
    <x v="0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x v="394"/>
    <x v="0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x v="395"/>
    <x v="0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x v="396"/>
    <x v="0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x v="269"/>
    <x v="0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x v="397"/>
    <x v="0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x v="2"/>
    <x v="0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x v="398"/>
    <x v="0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x v="72"/>
    <x v="0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x v="399"/>
    <x v="0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x v="400"/>
    <x v="0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x v="71"/>
    <x v="0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x v="73"/>
    <x v="0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x v="88"/>
    <x v="0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x v="40"/>
    <x v="0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x v="401"/>
    <x v="0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x v="402"/>
    <x v="0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x v="403"/>
    <x v="0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x v="404"/>
    <x v="0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x v="83"/>
    <x v="0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x v="405"/>
    <x v="0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x v="406"/>
    <x v="0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x v="101"/>
    <x v="0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x v="53"/>
    <x v="0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x v="407"/>
    <x v="0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x v="133"/>
    <x v="0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x v="165"/>
    <x v="0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x v="44"/>
    <x v="0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x v="20"/>
    <x v="0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x v="67"/>
    <x v="0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x v="183"/>
    <x v="0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x v="2"/>
    <x v="0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x v="20"/>
    <x v="0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x v="11"/>
    <x v="0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x v="95"/>
    <x v="0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x v="322"/>
    <x v="0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x v="336"/>
    <x v="0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x v="165"/>
    <x v="0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x v="23"/>
    <x v="0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x v="250"/>
    <x v="0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x v="19"/>
    <x v="0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x v="25"/>
    <x v="0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x v="44"/>
    <x v="0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x v="58"/>
    <x v="0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x v="0"/>
    <x v="287"/>
    <x v="0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x v="74"/>
    <x v="0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x v="34"/>
    <x v="0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x v="44"/>
    <x v="0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x v="248"/>
    <x v="0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x v="77"/>
    <x v="0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x v="221"/>
    <x v="0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x v="34"/>
    <x v="0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x v="6"/>
    <x v="0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x v="277"/>
    <x v="0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x v="244"/>
    <x v="0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x v="44"/>
    <x v="0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x v="70"/>
    <x v="0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x v="202"/>
    <x v="0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x v="329"/>
    <x v="0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x v="206"/>
    <x v="0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x v="17"/>
    <x v="0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x v="297"/>
    <x v="0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x v="2"/>
    <x v="0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x v="57"/>
    <x v="0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x v="19"/>
    <x v="0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x v="50"/>
    <x v="0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x v="73"/>
    <x v="1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x v="83"/>
    <x v="1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x v="81"/>
    <x v="1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x v="81"/>
    <x v="1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x v="74"/>
    <x v="1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x v="84"/>
    <x v="1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x v="163"/>
    <x v="1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x v="29"/>
    <x v="1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x v="8"/>
    <x v="1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x v="80"/>
    <x v="1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x v="83"/>
    <x v="1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x v="221"/>
    <x v="1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x v="83"/>
    <x v="1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x v="83"/>
    <x v="1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x v="19"/>
    <x v="1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x v="80"/>
    <x v="1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x v="408"/>
    <x v="1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x v="8"/>
    <x v="1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x v="66"/>
    <x v="1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x v="202"/>
    <x v="1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x v="78"/>
    <x v="1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x v="8"/>
    <x v="1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x v="81"/>
    <x v="1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x v="54"/>
    <x v="1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x v="30"/>
    <x v="1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x v="29"/>
    <x v="1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x v="0"/>
    <x v="165"/>
    <x v="1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x v="84"/>
    <x v="1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x v="78"/>
    <x v="1"/>
    <s v="games/video games"/>
    <n v="0"/>
    <n v="0"/>
    <s v="games"/>
    <x v="17"/>
  </r>
  <r>
    <n v="2150"/>
    <s v="The Unknown Door"/>
    <s v="A pixel styled open world detective game."/>
    <n v="50000"/>
    <n v="405"/>
    <x v="2"/>
    <s v="NO"/>
    <s v="NOK"/>
    <n v="1468392599"/>
    <n v="1465800599"/>
    <x v="0"/>
    <x v="80"/>
    <x v="1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x v="79"/>
    <x v="1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x v="80"/>
    <x v="1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x v="80"/>
    <x v="1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x v="84"/>
    <x v="1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x v="81"/>
    <x v="1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x v="183"/>
    <x v="1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x v="7"/>
    <x v="1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x v="409"/>
    <x v="1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x v="84"/>
    <x v="1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x v="38"/>
    <x v="1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x v="62"/>
    <x v="0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x v="6"/>
    <x v="0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x v="34"/>
    <x v="0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x v="183"/>
    <x v="0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x v="27"/>
    <x v="0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x v="58"/>
    <x v="0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x v="22"/>
    <x v="0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x v="158"/>
    <x v="0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x v="63"/>
    <x v="0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x v="10"/>
    <x v="0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x v="5"/>
    <x v="0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x v="62"/>
    <x v="0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x v="240"/>
    <x v="0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x v="287"/>
    <x v="0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x v="55"/>
    <x v="0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x v="26"/>
    <x v="0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x v="44"/>
    <x v="0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x v="410"/>
    <x v="0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x v="64"/>
    <x v="0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x v="76"/>
    <x v="0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x v="28"/>
    <x v="0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x v="289"/>
    <x v="0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x v="411"/>
    <x v="0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x v="161"/>
    <x v="0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x v="412"/>
    <x v="0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x v="413"/>
    <x v="0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x v="414"/>
    <x v="0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x v="415"/>
    <x v="0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x v="106"/>
    <x v="0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x v="416"/>
    <x v="0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x v="20"/>
    <x v="0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x v="417"/>
    <x v="0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x v="418"/>
    <x v="0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x v="419"/>
    <x v="0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x v="248"/>
    <x v="0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x v="302"/>
    <x v="0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x v="420"/>
    <x v="0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x v="421"/>
    <x v="0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x v="140"/>
    <x v="0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x v="40"/>
    <x v="0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x v="33"/>
    <x v="0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x v="422"/>
    <x v="0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x v="133"/>
    <x v="0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x v="196"/>
    <x v="0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x v="74"/>
    <x v="0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x v="69"/>
    <x v="0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x v="63"/>
    <x v="0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x v="54"/>
    <x v="0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x v="41"/>
    <x v="0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x v="250"/>
    <x v="0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x v="148"/>
    <x v="0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x v="252"/>
    <x v="0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x v="29"/>
    <x v="0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x v="54"/>
    <x v="0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x v="51"/>
    <x v="0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x v="25"/>
    <x v="0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x v="82"/>
    <x v="0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x v="88"/>
    <x v="0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x v="10"/>
    <x v="0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x v="50"/>
    <x v="0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x v="423"/>
    <x v="0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x v="209"/>
    <x v="0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x v="61"/>
    <x v="0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x v="228"/>
    <x v="0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x v="424"/>
    <x v="0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x v="306"/>
    <x v="0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x v="425"/>
    <x v="0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x v="296"/>
    <x v="0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x v="380"/>
    <x v="0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x v="156"/>
    <x v="0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x v="426"/>
    <x v="0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x v="427"/>
    <x v="0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x v="428"/>
    <x v="0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x v="33"/>
    <x v="0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x v="206"/>
    <x v="0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x v="340"/>
    <x v="0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x v="429"/>
    <x v="0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x v="1"/>
    <x v="0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x v="374"/>
    <x v="0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x v="93"/>
    <x v="0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x v="430"/>
    <x v="0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x v="431"/>
    <x v="0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x v="432"/>
    <x v="0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x v="126"/>
    <x v="0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x v="433"/>
    <x v="0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x v="7"/>
    <x v="0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x v="434"/>
    <x v="0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x v="130"/>
    <x v="0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x v="387"/>
    <x v="0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x v="435"/>
    <x v="0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x v="436"/>
    <x v="0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x v="437"/>
    <x v="0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x v="87"/>
    <x v="0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x v="438"/>
    <x v="0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x v="197"/>
    <x v="0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x v="133"/>
    <x v="0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x v="39"/>
    <x v="0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x v="242"/>
    <x v="0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x v="190"/>
    <x v="0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x v="87"/>
    <x v="0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x v="439"/>
    <x v="0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x v="331"/>
    <x v="0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x v="65"/>
    <x v="0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x v="440"/>
    <x v="0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x v="57"/>
    <x v="0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x v="441"/>
    <x v="0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x v="442"/>
    <x v="0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x v="441"/>
    <x v="0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x v="443"/>
    <x v="0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x v="444"/>
    <x v="0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x v="445"/>
    <x v="0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x v="446"/>
    <x v="0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x v="206"/>
    <x v="0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x v="221"/>
    <x v="0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x v="1"/>
    <x v="0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x v="11"/>
    <x v="0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x v="447"/>
    <x v="0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x v="332"/>
    <x v="0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x v="58"/>
    <x v="0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x v="436"/>
    <x v="0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x v="202"/>
    <x v="0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x v="8"/>
    <x v="0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x v="53"/>
    <x v="0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x v="211"/>
    <x v="0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x v="1"/>
    <x v="0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x v="25"/>
    <x v="0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x v="448"/>
    <x v="0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x v="20"/>
    <x v="0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x v="20"/>
    <x v="0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x v="60"/>
    <x v="0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x v="68"/>
    <x v="0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x v="67"/>
    <x v="0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x v="74"/>
    <x v="0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x v="300"/>
    <x v="0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x v="69"/>
    <x v="0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x v="108"/>
    <x v="0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x v="10"/>
    <x v="0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x v="449"/>
    <x v="0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x v="25"/>
    <x v="0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x v="63"/>
    <x v="0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x v="263"/>
    <x v="0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x v="268"/>
    <x v="0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x v="273"/>
    <x v="0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x v="116"/>
    <x v="0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x v="157"/>
    <x v="0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x v="196"/>
    <x v="0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x v="11"/>
    <x v="0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x v="450"/>
    <x v="0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x v="329"/>
    <x v="0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x v="451"/>
    <x v="0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x v="201"/>
    <x v="0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x v="1"/>
    <x v="0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x v="328"/>
    <x v="0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x v="133"/>
    <x v="0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x v="31"/>
    <x v="0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x v="452"/>
    <x v="0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x v="19"/>
    <x v="0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x v="430"/>
    <x v="0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x v="99"/>
    <x v="0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x v="30"/>
    <x v="0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x v="31"/>
    <x v="1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x v="80"/>
    <x v="1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x v="80"/>
    <x v="1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x v="42"/>
    <x v="1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x v="63"/>
    <x v="1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x v="29"/>
    <x v="1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x v="453"/>
    <x v="0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x v="416"/>
    <x v="0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x v="207"/>
    <x v="0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x v="430"/>
    <x v="0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x v="454"/>
    <x v="0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x v="455"/>
    <x v="0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x v="225"/>
    <x v="0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x v="85"/>
    <x v="0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x v="170"/>
    <x v="0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x v="456"/>
    <x v="0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x v="122"/>
    <x v="0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x v="252"/>
    <x v="0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x v="457"/>
    <x v="0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x v="458"/>
    <x v="0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x v="78"/>
    <x v="1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x v="78"/>
    <x v="1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x v="29"/>
    <x v="1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x v="29"/>
    <x v="1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x v="78"/>
    <x v="1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x v="83"/>
    <x v="1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x v="29"/>
    <x v="1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x v="81"/>
    <x v="1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x v="78"/>
    <x v="1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x v="78"/>
    <x v="1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x v="63"/>
    <x v="1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x v="78"/>
    <x v="1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x v="78"/>
    <x v="1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x v="29"/>
    <x v="1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x v="84"/>
    <x v="1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x v="78"/>
    <x v="1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x v="78"/>
    <x v="1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x v="78"/>
    <x v="1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x v="83"/>
    <x v="1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x v="29"/>
    <x v="1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x v="78"/>
    <x v="1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x v="84"/>
    <x v="1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x v="78"/>
    <x v="1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x v="78"/>
    <x v="1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x v="78"/>
    <x v="1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x v="74"/>
    <x v="1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x v="25"/>
    <x v="1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x v="84"/>
    <x v="1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x v="78"/>
    <x v="1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x v="80"/>
    <x v="1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x v="78"/>
    <x v="1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x v="79"/>
    <x v="1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x v="29"/>
    <x v="1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x v="29"/>
    <x v="1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x v="78"/>
    <x v="1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x v="80"/>
    <x v="1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x v="78"/>
    <x v="1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x v="78"/>
    <x v="1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x v="78"/>
    <x v="1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x v="83"/>
    <x v="1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x v="63"/>
    <x v="1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x v="84"/>
    <x v="1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x v="83"/>
    <x v="1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x v="22"/>
    <x v="1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x v="63"/>
    <x v="1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x v="78"/>
    <x v="1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x v="83"/>
    <x v="1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x v="22"/>
    <x v="1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x v="29"/>
    <x v="1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x v="78"/>
    <x v="1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x v="29"/>
    <x v="1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x v="78"/>
    <x v="1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x v="29"/>
    <x v="1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x v="84"/>
    <x v="1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x v="78"/>
    <x v="1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x v="29"/>
    <x v="1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x v="78"/>
    <x v="1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x v="78"/>
    <x v="1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x v="78"/>
    <x v="1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x v="78"/>
    <x v="1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x v="82"/>
    <x v="1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x v="29"/>
    <x v="1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x v="8"/>
    <x v="1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x v="78"/>
    <x v="1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x v="9"/>
    <x v="1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x v="38"/>
    <x v="1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x v="51"/>
    <x v="1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x v="84"/>
    <x v="1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x v="79"/>
    <x v="1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x v="78"/>
    <x v="1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x v="83"/>
    <x v="1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x v="78"/>
    <x v="1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x v="83"/>
    <x v="1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x v="62"/>
    <x v="1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x v="79"/>
    <x v="1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x v="29"/>
    <x v="1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x v="78"/>
    <x v="1"/>
    <s v="food/food trucks"/>
    <n v="0"/>
    <n v="0"/>
    <s v="food"/>
    <x v="19"/>
  </r>
  <r>
    <n v="2418"/>
    <s v="Mexican food truck"/>
    <s v="I want to start my food truck business."/>
    <n v="25000"/>
    <n v="5"/>
    <x v="2"/>
    <s v="US"/>
    <s v="USD"/>
    <n v="1427225644"/>
    <n v="1422045244"/>
    <x v="0"/>
    <x v="81"/>
    <x v="1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x v="78"/>
    <x v="1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x v="17"/>
    <x v="1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x v="29"/>
    <x v="1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x v="29"/>
    <x v="1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x v="29"/>
    <x v="1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x v="82"/>
    <x v="1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x v="29"/>
    <x v="1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x v="78"/>
    <x v="1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x v="29"/>
    <x v="1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x v="29"/>
    <x v="1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x v="80"/>
    <x v="1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x v="84"/>
    <x v="1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x v="84"/>
    <x v="1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x v="84"/>
    <x v="1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x v="78"/>
    <x v="1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x v="84"/>
    <x v="1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x v="80"/>
    <x v="1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x v="84"/>
    <x v="1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x v="78"/>
    <x v="1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x v="29"/>
    <x v="1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x v="78"/>
    <x v="1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x v="84"/>
    <x v="1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x v="280"/>
    <x v="0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x v="459"/>
    <x v="0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x v="409"/>
    <x v="0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x v="42"/>
    <x v="0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x v="248"/>
    <x v="0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x v="112"/>
    <x v="0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x v="152"/>
    <x v="0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x v="82"/>
    <x v="0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x v="148"/>
    <x v="0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x v="332"/>
    <x v="0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x v="153"/>
    <x v="0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x v="41"/>
    <x v="0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x v="85"/>
    <x v="0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x v="208"/>
    <x v="0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x v="38"/>
    <x v="0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x v="85"/>
    <x v="0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x v="204"/>
    <x v="0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x v="144"/>
    <x v="0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x v="460"/>
    <x v="0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x v="32"/>
    <x v="0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x v="48"/>
    <x v="0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x v="248"/>
    <x v="0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x v="11"/>
    <x v="0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x v="68"/>
    <x v="0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x v="53"/>
    <x v="0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x v="47"/>
    <x v="0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x v="68"/>
    <x v="0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x v="6"/>
    <x v="0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x v="5"/>
    <x v="0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x v="17"/>
    <x v="0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x v="57"/>
    <x v="0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x v="201"/>
    <x v="0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x v="5"/>
    <x v="0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x v="44"/>
    <x v="0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x v="75"/>
    <x v="0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x v="165"/>
    <x v="0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x v="14"/>
    <x v="0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x v="1"/>
    <x v="0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x v="38"/>
    <x v="0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x v="22"/>
    <x v="0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x v="195"/>
    <x v="0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x v="20"/>
    <x v="0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x v="10"/>
    <x v="0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x v="240"/>
    <x v="0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x v="14"/>
    <x v="0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x v="209"/>
    <x v="0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x v="44"/>
    <x v="0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x v="71"/>
    <x v="0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x v="11"/>
    <x v="0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x v="38"/>
    <x v="0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x v="73"/>
    <x v="0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x v="74"/>
    <x v="0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x v="461"/>
    <x v="0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x v="70"/>
    <x v="0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x v="288"/>
    <x v="0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x v="73"/>
    <x v="0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x v="66"/>
    <x v="0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x v="9"/>
    <x v="0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x v="203"/>
    <x v="0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x v="60"/>
    <x v="0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x v="63"/>
    <x v="1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x v="81"/>
    <x v="1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x v="78"/>
    <x v="1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x v="78"/>
    <x v="1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x v="78"/>
    <x v="1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x v="84"/>
    <x v="1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x v="78"/>
    <x v="1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x v="78"/>
    <x v="1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x v="33"/>
    <x v="1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x v="84"/>
    <x v="1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x v="78"/>
    <x v="1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x v="78"/>
    <x v="1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x v="78"/>
    <x v="1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x v="80"/>
    <x v="1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x v="8"/>
    <x v="1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x v="78"/>
    <x v="1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x v="51"/>
    <x v="1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x v="78"/>
    <x v="1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x v="80"/>
    <x v="1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x v="78"/>
    <x v="1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x v="462"/>
    <x v="0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x v="74"/>
    <x v="0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x v="55"/>
    <x v="0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x v="68"/>
    <x v="0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x v="144"/>
    <x v="0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x v="51"/>
    <x v="0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x v="26"/>
    <x v="0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x v="75"/>
    <x v="0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s v="US"/>
    <s v="USD"/>
    <n v="1332636975"/>
    <n v="1328752575"/>
    <x v="0"/>
    <x v="88"/>
    <x v="0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x v="53"/>
    <x v="0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x v="42"/>
    <x v="0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x v="65"/>
    <x v="0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x v="327"/>
    <x v="0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x v="25"/>
    <x v="0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s v="US"/>
    <s v="USD"/>
    <n v="1417463945"/>
    <n v="1414781945"/>
    <x v="0"/>
    <x v="76"/>
    <x v="0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x v="80"/>
    <x v="0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x v="202"/>
    <x v="0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x v="333"/>
    <x v="0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x v="211"/>
    <x v="0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x v="74"/>
    <x v="0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x v="287"/>
    <x v="0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x v="62"/>
    <x v="0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x v="62"/>
    <x v="0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x v="7"/>
    <x v="0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x v="42"/>
    <x v="0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x v="71"/>
    <x v="0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x v="179"/>
    <x v="0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x v="77"/>
    <x v="0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x v="77"/>
    <x v="0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x v="3"/>
    <x v="0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x v="66"/>
    <x v="0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x v="59"/>
    <x v="0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x v="65"/>
    <x v="0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x v="85"/>
    <x v="0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x v="2"/>
    <x v="0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x v="69"/>
    <x v="0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x v="17"/>
    <x v="0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x v="59"/>
    <x v="0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x v="20"/>
    <x v="0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x v="64"/>
    <x v="0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x v="78"/>
    <x v="1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x v="83"/>
    <x v="1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x v="78"/>
    <x v="1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x v="78"/>
    <x v="1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x v="29"/>
    <x v="1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x v="78"/>
    <x v="1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x v="84"/>
    <x v="1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x v="29"/>
    <x v="1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x v="84"/>
    <x v="1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x v="84"/>
    <x v="1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x v="80"/>
    <x v="1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x v="78"/>
    <x v="1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x v="78"/>
    <x v="1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x v="78"/>
    <x v="1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x v="78"/>
    <x v="1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x v="78"/>
    <x v="1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x v="78"/>
    <x v="1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x v="78"/>
    <x v="1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x v="8"/>
    <x v="1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x v="84"/>
    <x v="1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x v="202"/>
    <x v="1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x v="29"/>
    <x v="1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x v="81"/>
    <x v="1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x v="78"/>
    <x v="1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x v="29"/>
    <x v="1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x v="29"/>
    <x v="1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x v="79"/>
    <x v="1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x v="22"/>
    <x v="1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x v="29"/>
    <x v="1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x v="78"/>
    <x v="1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x v="84"/>
    <x v="1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x v="29"/>
    <x v="1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x v="78"/>
    <x v="1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x v="29"/>
    <x v="1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x v="10"/>
    <x v="1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x v="74"/>
    <x v="1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x v="63"/>
    <x v="1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x v="25"/>
    <x v="1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x v="81"/>
    <x v="1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x v="209"/>
    <x v="1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x v="299"/>
    <x v="0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x v="463"/>
    <x v="0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x v="133"/>
    <x v="0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x v="306"/>
    <x v="0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x v="464"/>
    <x v="0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x v="465"/>
    <x v="0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x v="367"/>
    <x v="0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x v="466"/>
    <x v="0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x v="467"/>
    <x v="0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x v="468"/>
    <x v="0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x v="469"/>
    <x v="0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x v="324"/>
    <x v="0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x v="33"/>
    <x v="0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x v="61"/>
    <x v="0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x v="250"/>
    <x v="0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x v="146"/>
    <x v="0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x v="180"/>
    <x v="0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x v="99"/>
    <x v="0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x v="28"/>
    <x v="0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x v="470"/>
    <x v="0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x v="471"/>
    <x v="0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x v="142"/>
    <x v="0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x v="95"/>
    <x v="0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x v="472"/>
    <x v="0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x v="47"/>
    <x v="0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x v="133"/>
    <x v="0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x v="43"/>
    <x v="0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x v="64"/>
    <x v="0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x v="61"/>
    <x v="0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x v="75"/>
    <x v="0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x v="172"/>
    <x v="0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x v="288"/>
    <x v="0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x v="473"/>
    <x v="0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x v="20"/>
    <x v="0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x v="87"/>
    <x v="0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x v="133"/>
    <x v="0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x v="55"/>
    <x v="0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x v="25"/>
    <x v="0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x v="72"/>
    <x v="0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x v="50"/>
    <x v="0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x v="29"/>
    <x v="1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x v="78"/>
    <x v="1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x v="474"/>
    <x v="1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x v="47"/>
    <x v="1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x v="23"/>
    <x v="1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x v="475"/>
    <x v="1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x v="83"/>
    <x v="1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x v="79"/>
    <x v="1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x v="83"/>
    <x v="1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x v="81"/>
    <x v="1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x v="57"/>
    <x v="1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x v="202"/>
    <x v="1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x v="16"/>
    <x v="1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x v="79"/>
    <x v="1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s v="US"/>
    <s v="USD"/>
    <n v="1455048000"/>
    <n v="1452631647"/>
    <x v="0"/>
    <x v="68"/>
    <x v="1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x v="215"/>
    <x v="1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x v="211"/>
    <x v="1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x v="80"/>
    <x v="1"/>
    <s v="technology/space exploration"/>
    <n v="9.2857142857142856E-4"/>
    <n v="22.75"/>
    <s v="technology"/>
    <x v="36"/>
  </r>
  <r>
    <n v="2659"/>
    <s v="test (Canceled)"/>
    <s v="test"/>
    <n v="49000"/>
    <n v="1333"/>
    <x v="1"/>
    <s v="US"/>
    <s v="USD"/>
    <n v="1429321210"/>
    <n v="1426729210"/>
    <x v="0"/>
    <x v="73"/>
    <x v="1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x v="81"/>
    <x v="1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x v="65"/>
    <x v="0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x v="144"/>
    <x v="0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x v="66"/>
    <x v="0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x v="201"/>
    <x v="0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x v="67"/>
    <x v="0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x v="190"/>
    <x v="0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x v="59"/>
    <x v="0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x v="33"/>
    <x v="0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x v="202"/>
    <x v="0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x v="65"/>
    <x v="1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x v="87"/>
    <x v="1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x v="5"/>
    <x v="1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x v="36"/>
    <x v="1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x v="199"/>
    <x v="1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x v="60"/>
    <x v="1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x v="82"/>
    <x v="1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x v="74"/>
    <x v="1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x v="84"/>
    <x v="1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x v="83"/>
    <x v="1"/>
    <s v="technology/makerspaces"/>
    <n v="3.3E-3"/>
    <n v="44"/>
    <s v="technology"/>
    <x v="37"/>
  </r>
  <r>
    <n v="2680"/>
    <s v="iHeart Pillow"/>
    <s v="iHeartPillow, Connecting loved ones"/>
    <n v="32000"/>
    <n v="276"/>
    <x v="2"/>
    <s v="ES"/>
    <s v="EUR"/>
    <n v="1459915491"/>
    <n v="1457327091"/>
    <x v="0"/>
    <x v="80"/>
    <x v="1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x v="84"/>
    <x v="1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x v="9"/>
    <x v="1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x v="83"/>
    <x v="1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x v="80"/>
    <x v="1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x v="29"/>
    <x v="1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x v="78"/>
    <x v="1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x v="78"/>
    <x v="1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x v="25"/>
    <x v="1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x v="29"/>
    <x v="1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x v="115"/>
    <x v="1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x v="84"/>
    <x v="1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x v="29"/>
    <x v="1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x v="83"/>
    <x v="1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x v="29"/>
    <x v="1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x v="83"/>
    <x v="1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x v="44"/>
    <x v="1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x v="47"/>
    <x v="1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x v="84"/>
    <x v="1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x v="78"/>
    <x v="1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x v="80"/>
    <x v="1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x v="67"/>
    <x v="1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x v="55"/>
    <x v="1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x v="43"/>
    <x v="1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x v="63"/>
    <x v="1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x v="22"/>
    <x v="1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x v="40"/>
    <x v="0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x v="476"/>
    <x v="0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x v="477"/>
    <x v="0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x v="478"/>
    <x v="0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x v="479"/>
    <x v="0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x v="196"/>
    <x v="0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x v="235"/>
    <x v="0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x v="480"/>
    <x v="0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x v="120"/>
    <x v="0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x v="481"/>
    <x v="0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x v="482"/>
    <x v="0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x v="166"/>
    <x v="0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x v="265"/>
    <x v="0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x v="50"/>
    <x v="0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x v="210"/>
    <x v="0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x v="314"/>
    <x v="0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x v="333"/>
    <x v="0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x v="282"/>
    <x v="0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x v="483"/>
    <x v="0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x v="116"/>
    <x v="0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x v="442"/>
    <x v="0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x v="484"/>
    <x v="0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x v="413"/>
    <x v="0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x v="23"/>
    <x v="0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x v="345"/>
    <x v="0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x v="77"/>
    <x v="0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x v="96"/>
    <x v="0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x v="46"/>
    <x v="0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x v="430"/>
    <x v="0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x v="485"/>
    <x v="0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x v="6"/>
    <x v="0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x v="231"/>
    <x v="0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x v="41"/>
    <x v="0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x v="277"/>
    <x v="0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x v="57"/>
    <x v="0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x v="80"/>
    <x v="1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x v="59"/>
    <x v="1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x v="78"/>
    <x v="1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x v="19"/>
    <x v="1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x v="72"/>
    <x v="1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x v="10"/>
    <x v="1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x v="80"/>
    <x v="1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x v="80"/>
    <x v="1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x v="84"/>
    <x v="1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x v="78"/>
    <x v="1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x v="78"/>
    <x v="1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x v="25"/>
    <x v="1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x v="22"/>
    <x v="1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x v="78"/>
    <x v="1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x v="41"/>
    <x v="1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x v="51"/>
    <x v="1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x v="84"/>
    <x v="1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x v="79"/>
    <x v="1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x v="84"/>
    <x v="1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x v="78"/>
    <x v="1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x v="80"/>
    <x v="1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x v="29"/>
    <x v="1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x v="83"/>
    <x v="1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x v="80"/>
    <x v="1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x v="78"/>
    <x v="1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x v="80"/>
    <x v="1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x v="83"/>
    <x v="1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x v="69"/>
    <x v="1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x v="84"/>
    <x v="1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x v="51"/>
    <x v="1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x v="78"/>
    <x v="1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x v="78"/>
    <x v="1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x v="29"/>
    <x v="1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x v="62"/>
    <x v="1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x v="84"/>
    <x v="1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x v="17"/>
    <x v="1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x v="29"/>
    <x v="1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x v="41"/>
    <x v="1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x v="29"/>
    <x v="1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x v="78"/>
    <x v="1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x v="33"/>
    <x v="0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x v="59"/>
    <x v="0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x v="42"/>
    <x v="0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x v="52"/>
    <x v="0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x v="136"/>
    <x v="0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x v="142"/>
    <x v="0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x v="44"/>
    <x v="0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x v="9"/>
    <x v="0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x v="54"/>
    <x v="0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x v="36"/>
    <x v="0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x v="33"/>
    <x v="0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x v="54"/>
    <x v="0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x v="196"/>
    <x v="0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x v="83"/>
    <x v="0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x v="9"/>
    <x v="0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x v="64"/>
    <x v="0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x v="225"/>
    <x v="0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x v="237"/>
    <x v="0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x v="208"/>
    <x v="0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x v="162"/>
    <x v="0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x v="62"/>
    <x v="0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x v="240"/>
    <x v="0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x v="261"/>
    <x v="0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x v="23"/>
    <x v="0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x v="59"/>
    <x v="0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x v="88"/>
    <x v="0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x v="251"/>
    <x v="0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x v="50"/>
    <x v="0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x v="64"/>
    <x v="0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x v="7"/>
    <x v="0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x v="52"/>
    <x v="0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x v="183"/>
    <x v="0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x v="93"/>
    <x v="0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x v="31"/>
    <x v="0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x v="25"/>
    <x v="0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x v="39"/>
    <x v="0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x v="51"/>
    <x v="0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x v="332"/>
    <x v="0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x v="201"/>
    <x v="0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x v="9"/>
    <x v="0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x v="2"/>
    <x v="0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x v="225"/>
    <x v="0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x v="25"/>
    <x v="0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x v="41"/>
    <x v="0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x v="13"/>
    <x v="0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x v="10"/>
    <x v="0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x v="23"/>
    <x v="0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x v="174"/>
    <x v="0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x v="88"/>
    <x v="0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x v="202"/>
    <x v="0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x v="47"/>
    <x v="0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x v="195"/>
    <x v="0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x v="0"/>
    <x v="2"/>
    <x v="0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x v="64"/>
    <x v="0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x v="251"/>
    <x v="0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x v="202"/>
    <x v="0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x v="64"/>
    <x v="0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x v="241"/>
    <x v="0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x v="162"/>
    <x v="0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x v="462"/>
    <x v="0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x v="29"/>
    <x v="1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x v="78"/>
    <x v="1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x v="78"/>
    <x v="1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x v="29"/>
    <x v="1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x v="70"/>
    <x v="1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x v="78"/>
    <x v="1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x v="78"/>
    <x v="1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x v="83"/>
    <x v="1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x v="29"/>
    <x v="1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x v="62"/>
    <x v="1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x v="78"/>
    <x v="1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x v="79"/>
    <x v="1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x v="78"/>
    <x v="1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x v="25"/>
    <x v="1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x v="81"/>
    <x v="1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x v="79"/>
    <x v="1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x v="41"/>
    <x v="1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x v="78"/>
    <x v="1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x v="29"/>
    <x v="1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x v="82"/>
    <x v="1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x v="83"/>
    <x v="1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x v="83"/>
    <x v="1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x v="29"/>
    <x v="1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x v="83"/>
    <x v="1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x v="78"/>
    <x v="1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x v="84"/>
    <x v="1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x v="73"/>
    <x v="1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x v="65"/>
    <x v="1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x v="81"/>
    <x v="1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x v="82"/>
    <x v="1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x v="62"/>
    <x v="1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x v="78"/>
    <x v="1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x v="22"/>
    <x v="1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x v="83"/>
    <x v="1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x v="83"/>
    <x v="1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x v="78"/>
    <x v="1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x v="79"/>
    <x v="1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x v="80"/>
    <x v="1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x v="29"/>
    <x v="1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x v="60"/>
    <x v="1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x v="78"/>
    <x v="1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x v="80"/>
    <x v="1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x v="81"/>
    <x v="1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x v="80"/>
    <x v="1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x v="81"/>
    <x v="1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x v="29"/>
    <x v="1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x v="29"/>
    <x v="1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x v="78"/>
    <x v="1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x v="25"/>
    <x v="1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x v="83"/>
    <x v="1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x v="73"/>
    <x v="1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x v="57"/>
    <x v="1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x v="84"/>
    <x v="1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x v="78"/>
    <x v="1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x v="80"/>
    <x v="1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x v="8"/>
    <x v="1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x v="83"/>
    <x v="1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x v="8"/>
    <x v="1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x v="78"/>
    <x v="1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x v="63"/>
    <x v="1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x v="84"/>
    <x v="1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x v="29"/>
    <x v="1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x v="80"/>
    <x v="1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x v="80"/>
    <x v="1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x v="57"/>
    <x v="1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x v="63"/>
    <x v="1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x v="84"/>
    <x v="1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x v="81"/>
    <x v="1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x v="29"/>
    <x v="1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x v="29"/>
    <x v="1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x v="25"/>
    <x v="1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x v="55"/>
    <x v="1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x v="84"/>
    <x v="1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x v="29"/>
    <x v="1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x v="83"/>
    <x v="1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x v="63"/>
    <x v="1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x v="82"/>
    <x v="1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x v="9"/>
    <x v="1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x v="79"/>
    <x v="1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x v="62"/>
    <x v="1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x v="83"/>
    <x v="0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x v="79"/>
    <x v="0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x v="73"/>
    <x v="0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x v="206"/>
    <x v="0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x v="473"/>
    <x v="0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x v="133"/>
    <x v="0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x v="64"/>
    <x v="0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x v="54"/>
    <x v="0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x v="58"/>
    <x v="0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x v="95"/>
    <x v="0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x v="82"/>
    <x v="0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x v="44"/>
    <x v="0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x v="241"/>
    <x v="0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x v="77"/>
    <x v="0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x v="70"/>
    <x v="0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x v="69"/>
    <x v="0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x v="165"/>
    <x v="0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x v="58"/>
    <x v="0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x v="20"/>
    <x v="0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x v="51"/>
    <x v="0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x v="29"/>
    <x v="1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x v="91"/>
    <x v="1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x v="78"/>
    <x v="1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x v="29"/>
    <x v="1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x v="78"/>
    <x v="1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x v="84"/>
    <x v="1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x v="62"/>
    <x v="1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x v="82"/>
    <x v="1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x v="84"/>
    <x v="1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x v="78"/>
    <x v="1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x v="6"/>
    <x v="1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x v="22"/>
    <x v="1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x v="83"/>
    <x v="1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x v="78"/>
    <x v="1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x v="202"/>
    <x v="1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x v="9"/>
    <x v="1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x v="83"/>
    <x v="1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x v="78"/>
    <x v="1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x v="78"/>
    <x v="1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x v="78"/>
    <x v="1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x v="52"/>
    <x v="0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x v="9"/>
    <x v="0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x v="15"/>
    <x v="0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x v="193"/>
    <x v="0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x v="70"/>
    <x v="0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x v="130"/>
    <x v="0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x v="26"/>
    <x v="0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x v="5"/>
    <x v="0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x v="57"/>
    <x v="0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x v="110"/>
    <x v="0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x v="68"/>
    <x v="0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x v="57"/>
    <x v="0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x v="51"/>
    <x v="0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x v="45"/>
    <x v="0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x v="116"/>
    <x v="0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x v="25"/>
    <x v="0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x v="209"/>
    <x v="0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x v="38"/>
    <x v="0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x v="67"/>
    <x v="0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x v="54"/>
    <x v="0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x v="174"/>
    <x v="0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x v="211"/>
    <x v="0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x v="486"/>
    <x v="0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x v="423"/>
    <x v="0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x v="112"/>
    <x v="0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x v="66"/>
    <x v="0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x v="236"/>
    <x v="0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x v="33"/>
    <x v="0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x v="0"/>
    <x v="487"/>
    <x v="0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x v="74"/>
    <x v="0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x v="251"/>
    <x v="0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x v="31"/>
    <x v="0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x v="19"/>
    <x v="0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x v="211"/>
    <x v="0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x v="437"/>
    <x v="0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x v="413"/>
    <x v="0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x v="248"/>
    <x v="0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x v="488"/>
    <x v="0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x v="9"/>
    <x v="0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x v="22"/>
    <x v="0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x v="489"/>
    <x v="0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x v="201"/>
    <x v="0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x v="57"/>
    <x v="0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x v="490"/>
    <x v="0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x v="115"/>
    <x v="0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x v="174"/>
    <x v="0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s v="US"/>
    <s v="USD"/>
    <n v="1429938683"/>
    <n v="1428124283"/>
    <x v="0"/>
    <x v="9"/>
    <x v="0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x v="55"/>
    <x v="0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x v="130"/>
    <x v="0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x v="41"/>
    <x v="0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x v="20"/>
    <x v="0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x v="165"/>
    <x v="0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x v="329"/>
    <x v="0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x v="491"/>
    <x v="0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x v="244"/>
    <x v="0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x v="17"/>
    <x v="0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x v="180"/>
    <x v="0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x v="14"/>
    <x v="0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x v="334"/>
    <x v="0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x v="209"/>
    <x v="0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x v="273"/>
    <x v="0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x v="95"/>
    <x v="0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x v="79"/>
    <x v="0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x v="0"/>
    <x v="0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x v="108"/>
    <x v="0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x v="20"/>
    <x v="0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x v="492"/>
    <x v="0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x v="221"/>
    <x v="0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x v="493"/>
    <x v="0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x v="14"/>
    <x v="0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x v="60"/>
    <x v="0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x v="20"/>
    <x v="0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x v="23"/>
    <x v="0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x v="494"/>
    <x v="0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x v="495"/>
    <x v="0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x v="313"/>
    <x v="0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x v="58"/>
    <x v="0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x v="74"/>
    <x v="0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x v="163"/>
    <x v="0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x v="288"/>
    <x v="0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x v="195"/>
    <x v="0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x v="77"/>
    <x v="0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x v="130"/>
    <x v="0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x v="239"/>
    <x v="0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x v="31"/>
    <x v="0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x v="6"/>
    <x v="0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x v="9"/>
    <x v="0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x v="5"/>
    <x v="0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x v="241"/>
    <x v="0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x v="82"/>
    <x v="0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x v="2"/>
    <x v="1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x v="84"/>
    <x v="1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x v="83"/>
    <x v="1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x v="78"/>
    <x v="1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x v="29"/>
    <x v="1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x v="78"/>
    <x v="1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x v="78"/>
    <x v="1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x v="83"/>
    <x v="1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x v="202"/>
    <x v="1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x v="79"/>
    <x v="1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n v="1405363748"/>
    <x v="0"/>
    <x v="78"/>
    <x v="1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x v="85"/>
    <x v="1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x v="23"/>
    <x v="1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x v="250"/>
    <x v="1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x v="84"/>
    <x v="1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x v="41"/>
    <x v="1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x v="29"/>
    <x v="1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x v="84"/>
    <x v="1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x v="63"/>
    <x v="1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x v="38"/>
    <x v="1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x v="27"/>
    <x v="1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x v="84"/>
    <x v="1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x v="63"/>
    <x v="1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x v="83"/>
    <x v="1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x v="9"/>
    <x v="1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x v="133"/>
    <x v="1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x v="84"/>
    <x v="1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x v="83"/>
    <x v="1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x v="74"/>
    <x v="1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x v="63"/>
    <x v="1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x v="81"/>
    <x v="1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x v="78"/>
    <x v="1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x v="83"/>
    <x v="1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x v="79"/>
    <x v="1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x v="82"/>
    <x v="1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x v="83"/>
    <x v="1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x v="84"/>
    <x v="1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x v="83"/>
    <x v="1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x v="43"/>
    <x v="1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x v="82"/>
    <x v="1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x v="82"/>
    <x v="1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x v="64"/>
    <x v="1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x v="57"/>
    <x v="1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x v="29"/>
    <x v="1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x v="29"/>
    <x v="1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x v="25"/>
    <x v="1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x v="288"/>
    <x v="1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x v="74"/>
    <x v="1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x v="81"/>
    <x v="1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x v="62"/>
    <x v="1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x v="8"/>
    <x v="1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x v="240"/>
    <x v="1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x v="84"/>
    <x v="1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x v="81"/>
    <x v="1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x v="162"/>
    <x v="1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x v="80"/>
    <x v="1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x v="60"/>
    <x v="1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x v="84"/>
    <x v="1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x v="229"/>
    <x v="1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x v="29"/>
    <x v="1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x v="88"/>
    <x v="1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x v="82"/>
    <x v="1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x v="77"/>
    <x v="1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x v="78"/>
    <x v="1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x v="29"/>
    <x v="1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x v="73"/>
    <x v="1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x v="29"/>
    <x v="1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x v="84"/>
    <x v="1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x v="29"/>
    <x v="1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x v="73"/>
    <x v="1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x v="29"/>
    <x v="1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s v="US"/>
    <s v="USD"/>
    <n v="1478733732"/>
    <n v="1478298132"/>
    <x v="0"/>
    <x v="84"/>
    <x v="1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x v="493"/>
    <x v="1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x v="80"/>
    <x v="1"/>
    <s v="theater/spaces"/>
    <n v="3.2499999999999997E-5"/>
    <n v="6.5"/>
    <s v="theater"/>
    <x v="38"/>
  </r>
  <r>
    <n v="3125"/>
    <s v="N/A (Canceled)"/>
    <s v="N/A"/>
    <n v="1500000"/>
    <n v="0"/>
    <x v="1"/>
    <s v="US"/>
    <s v="USD"/>
    <n v="1452142672"/>
    <n v="1449550672"/>
    <x v="0"/>
    <x v="78"/>
    <x v="1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x v="57"/>
    <x v="1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x v="78"/>
    <x v="1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x v="27"/>
    <x v="1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x v="29"/>
    <x v="1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x v="80"/>
    <x v="1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x v="8"/>
    <x v="1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x v="29"/>
    <x v="1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x v="38"/>
    <x v="1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x v="8"/>
    <x v="1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x v="63"/>
    <x v="1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x v="19"/>
    <x v="1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x v="29"/>
    <x v="1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x v="78"/>
    <x v="1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x v="79"/>
    <x v="1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x v="80"/>
    <x v="1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x v="22"/>
    <x v="1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x v="83"/>
    <x v="1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x v="78"/>
    <x v="1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x v="209"/>
    <x v="1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x v="78"/>
    <x v="1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x v="8"/>
    <x v="1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x v="496"/>
    <x v="0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x v="7"/>
    <x v="0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x v="20"/>
    <x v="0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x v="201"/>
    <x v="0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x v="69"/>
    <x v="0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x v="85"/>
    <x v="0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x v="198"/>
    <x v="0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x v="252"/>
    <x v="0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x v="177"/>
    <x v="0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x v="30"/>
    <x v="0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x v="14"/>
    <x v="0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x v="50"/>
    <x v="0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x v="47"/>
    <x v="0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x v="7"/>
    <x v="0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x v="142"/>
    <x v="0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x v="287"/>
    <x v="0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x v="250"/>
    <x v="0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x v="26"/>
    <x v="0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x v="64"/>
    <x v="0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x v="497"/>
    <x v="0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x v="165"/>
    <x v="0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x v="42"/>
    <x v="0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x v="141"/>
    <x v="0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x v="26"/>
    <x v="0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x v="27"/>
    <x v="0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x v="60"/>
    <x v="0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x v="142"/>
    <x v="0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x v="23"/>
    <x v="0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x v="65"/>
    <x v="0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x v="165"/>
    <x v="0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x v="13"/>
    <x v="0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x v="76"/>
    <x v="0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x v="95"/>
    <x v="0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x v="43"/>
    <x v="0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x v="41"/>
    <x v="0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x v="299"/>
    <x v="0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x v="32"/>
    <x v="0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x v="67"/>
    <x v="0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x v="54"/>
    <x v="0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x v="16"/>
    <x v="0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x v="138"/>
    <x v="0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x v="82"/>
    <x v="1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x v="10"/>
    <x v="1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x v="78"/>
    <x v="1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x v="80"/>
    <x v="1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x v="22"/>
    <x v="1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x v="54"/>
    <x v="1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x v="78"/>
    <x v="1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x v="70"/>
    <x v="1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x v="79"/>
    <x v="1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x v="80"/>
    <x v="1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x v="83"/>
    <x v="1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x v="28"/>
    <x v="1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x v="29"/>
    <x v="1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x v="84"/>
    <x v="1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x v="20"/>
    <x v="1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x v="79"/>
    <x v="1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x v="78"/>
    <x v="1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x v="8"/>
    <x v="1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x v="78"/>
    <x v="1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x v="17"/>
    <x v="1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x v="141"/>
    <x v="0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x v="334"/>
    <x v="0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x v="65"/>
    <x v="0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x v="498"/>
    <x v="0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x v="225"/>
    <x v="0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x v="5"/>
    <x v="0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x v="248"/>
    <x v="0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x v="179"/>
    <x v="0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x v="2"/>
    <x v="0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x v="201"/>
    <x v="0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x v="192"/>
    <x v="0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x v="46"/>
    <x v="0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x v="211"/>
    <x v="0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x v="116"/>
    <x v="0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x v="87"/>
    <x v="0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x v="142"/>
    <x v="0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x v="499"/>
    <x v="0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x v="70"/>
    <x v="0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x v="64"/>
    <x v="0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x v="209"/>
    <x v="0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x v="77"/>
    <x v="0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x v="91"/>
    <x v="0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x v="77"/>
    <x v="0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x v="33"/>
    <x v="0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x v="55"/>
    <x v="0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x v="42"/>
    <x v="0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x v="248"/>
    <x v="0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x v="331"/>
    <x v="0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x v="238"/>
    <x v="0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x v="314"/>
    <x v="0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x v="1"/>
    <x v="0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x v="201"/>
    <x v="0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x v="69"/>
    <x v="0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x v="157"/>
    <x v="0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x v="275"/>
    <x v="0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x v="26"/>
    <x v="0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x v="50"/>
    <x v="0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x v="500"/>
    <x v="0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x v="189"/>
    <x v="0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x v="7"/>
    <x v="0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x v="452"/>
    <x v="0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x v="106"/>
    <x v="0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x v="496"/>
    <x v="0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x v="9"/>
    <x v="0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x v="133"/>
    <x v="0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x v="248"/>
    <x v="0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x v="153"/>
    <x v="0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x v="59"/>
    <x v="0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x v="282"/>
    <x v="0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x v="14"/>
    <x v="0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x v="11"/>
    <x v="0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x v="174"/>
    <x v="0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x v="196"/>
    <x v="0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x v="72"/>
    <x v="0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x v="179"/>
    <x v="0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x v="32"/>
    <x v="0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x v="72"/>
    <x v="0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x v="287"/>
    <x v="0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x v="430"/>
    <x v="0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x v="449"/>
    <x v="0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x v="288"/>
    <x v="0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x v="16"/>
    <x v="0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x v="209"/>
    <x v="0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x v="13"/>
    <x v="0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x v="108"/>
    <x v="0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x v="64"/>
    <x v="0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x v="172"/>
    <x v="0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x v="8"/>
    <x v="0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x v="61"/>
    <x v="0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x v="61"/>
    <x v="0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x v="69"/>
    <x v="0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x v="287"/>
    <x v="0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x v="209"/>
    <x v="0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x v="5"/>
    <x v="0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x v="186"/>
    <x v="0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x v="5"/>
    <x v="0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x v="41"/>
    <x v="0"/>
    <s v="theater/plays"/>
    <n v="1.016"/>
    <n v="203.2"/>
    <s v="theater"/>
    <x v="6"/>
  </r>
  <r>
    <n v="3285"/>
    <s v="By Morning"/>
    <s v="A new play by Matthew Gasda"/>
    <n v="4999"/>
    <n v="5604"/>
    <x v="0"/>
    <s v="US"/>
    <s v="USD"/>
    <n v="1488258000"/>
    <n v="1485556626"/>
    <x v="0"/>
    <x v="75"/>
    <x v="0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x v="259"/>
    <x v="0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x v="69"/>
    <x v="0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x v="447"/>
    <x v="0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x v="20"/>
    <x v="0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x v="250"/>
    <x v="0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x v="25"/>
    <x v="0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x v="41"/>
    <x v="0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x v="110"/>
    <x v="0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x v="54"/>
    <x v="0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x v="74"/>
    <x v="0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x v="5"/>
    <x v="0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x v="34"/>
    <x v="0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x v="250"/>
    <x v="0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x v="287"/>
    <x v="0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x v="106"/>
    <x v="0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x v="16"/>
    <x v="0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x v="0"/>
    <x v="133"/>
    <x v="0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x v="2"/>
    <x v="0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x v="489"/>
    <x v="0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x v="9"/>
    <x v="0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x v="241"/>
    <x v="0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x v="9"/>
    <x v="0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x v="7"/>
    <x v="0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x v="162"/>
    <x v="0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x v="162"/>
    <x v="0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x v="43"/>
    <x v="0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x v="14"/>
    <x v="0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x v="60"/>
    <x v="0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x v="6"/>
    <x v="0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x v="30"/>
    <x v="0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x v="207"/>
    <x v="0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x v="59"/>
    <x v="0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x v="58"/>
    <x v="0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x v="38"/>
    <x v="0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x v="44"/>
    <x v="0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x v="41"/>
    <x v="0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x v="23"/>
    <x v="0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x v="72"/>
    <x v="0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x v="73"/>
    <x v="0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x v="41"/>
    <x v="0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x v="7"/>
    <x v="0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x v="51"/>
    <x v="0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x v="82"/>
    <x v="0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x v="55"/>
    <x v="0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x v="50"/>
    <x v="0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x v="71"/>
    <x v="0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x v="183"/>
    <x v="0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x v="112"/>
    <x v="0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x v="67"/>
    <x v="0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x v="287"/>
    <x v="0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x v="82"/>
    <x v="0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x v="69"/>
    <x v="0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x v="300"/>
    <x v="0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x v="5"/>
    <x v="0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x v="44"/>
    <x v="0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x v="33"/>
    <x v="0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x v="76"/>
    <x v="0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x v="23"/>
    <x v="0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x v="244"/>
    <x v="0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x v="62"/>
    <x v="0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x v="59"/>
    <x v="0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x v="19"/>
    <x v="0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x v="1"/>
    <x v="0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x v="25"/>
    <x v="0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x v="13"/>
    <x v="0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x v="241"/>
    <x v="0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x v="16"/>
    <x v="0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x v="34"/>
    <x v="0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x v="165"/>
    <x v="0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x v="41"/>
    <x v="0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x v="74"/>
    <x v="0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x v="64"/>
    <x v="0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x v="372"/>
    <x v="0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x v="23"/>
    <x v="0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x v="250"/>
    <x v="0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x v="32"/>
    <x v="0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x v="9"/>
    <x v="0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x v="55"/>
    <x v="0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x v="250"/>
    <x v="0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x v="83"/>
    <x v="0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x v="59"/>
    <x v="0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x v="209"/>
    <x v="0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x v="23"/>
    <x v="0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x v="241"/>
    <x v="0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x v="55"/>
    <x v="0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x v="82"/>
    <x v="0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x v="74"/>
    <x v="0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x v="209"/>
    <x v="0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x v="47"/>
    <x v="0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x v="57"/>
    <x v="0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x v="10"/>
    <x v="0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x v="99"/>
    <x v="0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x v="64"/>
    <x v="0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x v="44"/>
    <x v="0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x v="33"/>
    <x v="0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x v="53"/>
    <x v="0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x v="67"/>
    <x v="0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x v="209"/>
    <x v="0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x v="31"/>
    <x v="0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x v="41"/>
    <x v="0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x v="14"/>
    <x v="0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x v="2"/>
    <x v="0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x v="43"/>
    <x v="0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x v="95"/>
    <x v="0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x v="19"/>
    <x v="0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x v="59"/>
    <x v="0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x v="8"/>
    <x v="0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x v="34"/>
    <x v="0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x v="74"/>
    <x v="0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x v="44"/>
    <x v="0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x v="33"/>
    <x v="0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x v="54"/>
    <x v="0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x v="71"/>
    <x v="0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x v="67"/>
    <x v="0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x v="268"/>
    <x v="0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x v="36"/>
    <x v="0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x v="111"/>
    <x v="0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x v="57"/>
    <x v="0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x v="83"/>
    <x v="0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x v="57"/>
    <x v="0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x v="110"/>
    <x v="0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x v="85"/>
    <x v="0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x v="59"/>
    <x v="0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x v="64"/>
    <x v="0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x v="244"/>
    <x v="0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x v="76"/>
    <x v="0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x v="55"/>
    <x v="0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x v="25"/>
    <x v="0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x v="34"/>
    <x v="0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x v="82"/>
    <x v="0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x v="209"/>
    <x v="0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x v="43"/>
    <x v="0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x v="66"/>
    <x v="0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x v="67"/>
    <x v="0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x v="69"/>
    <x v="0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x v="15"/>
    <x v="0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x v="67"/>
    <x v="0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x v="73"/>
    <x v="0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x v="88"/>
    <x v="0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x v="201"/>
    <x v="0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x v="45"/>
    <x v="0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x v="60"/>
    <x v="0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x v="13"/>
    <x v="0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x v="8"/>
    <x v="0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x v="250"/>
    <x v="0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x v="64"/>
    <x v="0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x v="288"/>
    <x v="0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x v="26"/>
    <x v="0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x v="129"/>
    <x v="0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x v="10"/>
    <x v="0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x v="77"/>
    <x v="0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x v="17"/>
    <x v="0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x v="25"/>
    <x v="0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x v="59"/>
    <x v="0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x v="141"/>
    <x v="0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x v="68"/>
    <x v="0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x v="22"/>
    <x v="0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x v="43"/>
    <x v="0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x v="9"/>
    <x v="0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x v="162"/>
    <x v="0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x v="20"/>
    <x v="0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x v="25"/>
    <x v="0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x v="43"/>
    <x v="0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x v="9"/>
    <x v="0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x v="70"/>
    <x v="0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x v="38"/>
    <x v="0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x v="77"/>
    <x v="0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x v="25"/>
    <x v="0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x v="64"/>
    <x v="0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x v="50"/>
    <x v="0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x v="38"/>
    <x v="0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x v="165"/>
    <x v="0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x v="74"/>
    <x v="0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x v="17"/>
    <x v="0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x v="10"/>
    <x v="0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x v="8"/>
    <x v="0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x v="57"/>
    <x v="0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x v="229"/>
    <x v="0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x v="251"/>
    <x v="0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x v="17"/>
    <x v="0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x v="42"/>
    <x v="0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x v="0"/>
    <x v="5"/>
    <x v="0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x v="57"/>
    <x v="0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x v="287"/>
    <x v="0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x v="82"/>
    <x v="0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x v="209"/>
    <x v="0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x v="23"/>
    <x v="0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x v="51"/>
    <x v="0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x v="70"/>
    <x v="0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x v="57"/>
    <x v="0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x v="79"/>
    <x v="0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x v="70"/>
    <x v="0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x v="7"/>
    <x v="0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x v="66"/>
    <x v="0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x v="62"/>
    <x v="0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x v="195"/>
    <x v="0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x v="144"/>
    <x v="0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x v="182"/>
    <x v="0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x v="34"/>
    <x v="0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x v="209"/>
    <x v="0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x v="66"/>
    <x v="0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x v="36"/>
    <x v="0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x v="60"/>
    <x v="0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x v="250"/>
    <x v="0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x v="74"/>
    <x v="0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x v="73"/>
    <x v="0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x v="2"/>
    <x v="0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x v="60"/>
    <x v="0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x v="62"/>
    <x v="0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x v="250"/>
    <x v="0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x v="76"/>
    <x v="0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x v="72"/>
    <x v="0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x v="288"/>
    <x v="0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x v="2"/>
    <x v="0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x v="288"/>
    <x v="0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x v="288"/>
    <x v="0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x v="162"/>
    <x v="0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x v="44"/>
    <x v="0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x v="22"/>
    <x v="0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x v="70"/>
    <x v="0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x v="60"/>
    <x v="0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x v="250"/>
    <x v="0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x v="41"/>
    <x v="0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x v="51"/>
    <x v="0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x v="41"/>
    <x v="0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x v="10"/>
    <x v="0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x v="57"/>
    <x v="0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x v="34"/>
    <x v="0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x v="73"/>
    <x v="0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x v="67"/>
    <x v="0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x v="202"/>
    <x v="0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x v="62"/>
    <x v="0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x v="51"/>
    <x v="0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x v="33"/>
    <x v="0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x v="64"/>
    <x v="0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x v="62"/>
    <x v="0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x v="69"/>
    <x v="0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x v="144"/>
    <x v="0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x v="142"/>
    <x v="0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x v="63"/>
    <x v="0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x v="69"/>
    <x v="0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x v="48"/>
    <x v="0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x v="77"/>
    <x v="0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x v="59"/>
    <x v="0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x v="19"/>
    <x v="0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x v="55"/>
    <x v="0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x v="74"/>
    <x v="0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x v="22"/>
    <x v="0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x v="386"/>
    <x v="0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x v="67"/>
    <x v="0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x v="57"/>
    <x v="0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x v="33"/>
    <x v="0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x v="183"/>
    <x v="0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x v="62"/>
    <x v="0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x v="22"/>
    <x v="0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x v="58"/>
    <x v="0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x v="268"/>
    <x v="0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x v="60"/>
    <x v="0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x v="54"/>
    <x v="0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x v="22"/>
    <x v="0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x v="10"/>
    <x v="0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x v="226"/>
    <x v="0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x v="62"/>
    <x v="0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x v="288"/>
    <x v="0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x v="31"/>
    <x v="0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x v="20"/>
    <x v="0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x v="9"/>
    <x v="0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x v="201"/>
    <x v="0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x v="28"/>
    <x v="0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x v="25"/>
    <x v="0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x v="9"/>
    <x v="0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x v="501"/>
    <x v="0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x v="19"/>
    <x v="0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x v="54"/>
    <x v="0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x v="142"/>
    <x v="0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x v="241"/>
    <x v="0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x v="162"/>
    <x v="0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x v="20"/>
    <x v="0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x v="57"/>
    <x v="0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x v="8"/>
    <x v="0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x v="44"/>
    <x v="0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x v="14"/>
    <x v="0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x v="10"/>
    <x v="0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x v="14"/>
    <x v="0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x v="55"/>
    <x v="0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x v="20"/>
    <x v="0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x v="82"/>
    <x v="0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x v="76"/>
    <x v="0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x v="43"/>
    <x v="0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x v="332"/>
    <x v="0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x v="81"/>
    <x v="0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x v="74"/>
    <x v="0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x v="77"/>
    <x v="0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x v="25"/>
    <x v="0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x v="74"/>
    <x v="0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x v="43"/>
    <x v="0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x v="72"/>
    <x v="0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x v="54"/>
    <x v="0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x v="300"/>
    <x v="0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x v="23"/>
    <x v="0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x v="241"/>
    <x v="0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x v="33"/>
    <x v="0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x v="202"/>
    <x v="0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x v="95"/>
    <x v="0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x v="196"/>
    <x v="0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x v="59"/>
    <x v="0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x v="2"/>
    <x v="0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x v="68"/>
    <x v="0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x v="17"/>
    <x v="0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x v="95"/>
    <x v="0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x v="41"/>
    <x v="0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x v="51"/>
    <x v="0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x v="74"/>
    <x v="0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x v="57"/>
    <x v="0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x v="80"/>
    <x v="0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x v="28"/>
    <x v="0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x v="72"/>
    <x v="0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x v="7"/>
    <x v="0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x v="50"/>
    <x v="0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x v="41"/>
    <x v="0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x v="31"/>
    <x v="0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x v="9"/>
    <x v="0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x v="74"/>
    <x v="0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x v="64"/>
    <x v="0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x v="162"/>
    <x v="0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x v="13"/>
    <x v="0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x v="7"/>
    <x v="0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x v="9"/>
    <x v="0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x v="26"/>
    <x v="0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x v="250"/>
    <x v="0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x v="43"/>
    <x v="0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x v="13"/>
    <x v="0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x v="66"/>
    <x v="0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x v="57"/>
    <x v="0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x v="438"/>
    <x v="0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x v="16"/>
    <x v="0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x v="64"/>
    <x v="0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x v="69"/>
    <x v="0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x v="70"/>
    <x v="0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x v="76"/>
    <x v="0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x v="53"/>
    <x v="0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x v="60"/>
    <x v="0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x v="78"/>
    <x v="1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x v="84"/>
    <x v="1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x v="29"/>
    <x v="1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x v="211"/>
    <x v="1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x v="29"/>
    <x v="1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x v="162"/>
    <x v="1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x v="59"/>
    <x v="1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x v="73"/>
    <x v="1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x v="78"/>
    <x v="1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x v="25"/>
    <x v="1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x v="84"/>
    <x v="1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x v="29"/>
    <x v="1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x v="83"/>
    <x v="1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x v="78"/>
    <x v="1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x v="84"/>
    <x v="1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x v="78"/>
    <x v="1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x v="8"/>
    <x v="1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x v="29"/>
    <x v="1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x v="22"/>
    <x v="1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x v="84"/>
    <x v="1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x v="196"/>
    <x v="0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x v="22"/>
    <x v="0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x v="57"/>
    <x v="0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x v="82"/>
    <x v="0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x v="57"/>
    <x v="0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x v="51"/>
    <x v="0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x v="44"/>
    <x v="0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x v="1"/>
    <x v="0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x v="67"/>
    <x v="0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x v="9"/>
    <x v="0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x v="9"/>
    <x v="0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x v="62"/>
    <x v="0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x v="19"/>
    <x v="0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x v="17"/>
    <x v="0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x v="244"/>
    <x v="0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x v="82"/>
    <x v="0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x v="10"/>
    <x v="0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x v="25"/>
    <x v="0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x v="44"/>
    <x v="0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x v="6"/>
    <x v="0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x v="33"/>
    <x v="0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x v="57"/>
    <x v="0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x v="8"/>
    <x v="0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x v="244"/>
    <x v="0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x v="7"/>
    <x v="0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x v="229"/>
    <x v="0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x v="162"/>
    <x v="0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x v="83"/>
    <x v="0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x v="38"/>
    <x v="0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x v="473"/>
    <x v="0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x v="162"/>
    <x v="0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x v="209"/>
    <x v="0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x v="69"/>
    <x v="0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x v="59"/>
    <x v="0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x v="85"/>
    <x v="0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x v="36"/>
    <x v="0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x v="23"/>
    <x v="0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x v="149"/>
    <x v="0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x v="79"/>
    <x v="0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x v="20"/>
    <x v="0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x v="70"/>
    <x v="0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x v="95"/>
    <x v="0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x v="162"/>
    <x v="0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x v="220"/>
    <x v="0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x v="57"/>
    <x v="0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x v="25"/>
    <x v="0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x v="65"/>
    <x v="0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x v="51"/>
    <x v="0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x v="76"/>
    <x v="0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x v="209"/>
    <x v="0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x v="327"/>
    <x v="0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x v="244"/>
    <x v="0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x v="59"/>
    <x v="0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x v="70"/>
    <x v="0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x v="64"/>
    <x v="0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x v="209"/>
    <x v="0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x v="74"/>
    <x v="0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x v="2"/>
    <x v="0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x v="62"/>
    <x v="0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x v="23"/>
    <x v="0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x v="70"/>
    <x v="0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x v="2"/>
    <x v="0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x v="74"/>
    <x v="0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x v="64"/>
    <x v="0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x v="201"/>
    <x v="0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x v="10"/>
    <x v="0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x v="174"/>
    <x v="0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x v="74"/>
    <x v="0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x v="54"/>
    <x v="0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x v="62"/>
    <x v="0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x v="67"/>
    <x v="0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x v="80"/>
    <x v="0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x v="244"/>
    <x v="0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x v="34"/>
    <x v="0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x v="2"/>
    <x v="0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x v="287"/>
    <x v="0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x v="30"/>
    <x v="0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x v="41"/>
    <x v="0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x v="67"/>
    <x v="0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x v="51"/>
    <x v="0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x v="162"/>
    <x v="1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x v="81"/>
    <x v="1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x v="29"/>
    <x v="1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x v="8"/>
    <x v="1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x v="80"/>
    <x v="1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x v="78"/>
    <x v="1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x v="63"/>
    <x v="1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x v="84"/>
    <x v="1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x v="29"/>
    <x v="1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x v="80"/>
    <x v="1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x v="79"/>
    <x v="1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x v="22"/>
    <x v="1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x v="25"/>
    <x v="1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x v="78"/>
    <x v="1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x v="80"/>
    <x v="1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x v="78"/>
    <x v="1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x v="78"/>
    <x v="1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x v="29"/>
    <x v="1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x v="29"/>
    <x v="1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x v="29"/>
    <x v="1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x v="47"/>
    <x v="0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x v="63"/>
    <x v="0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x v="33"/>
    <x v="0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x v="202"/>
    <x v="0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x v="41"/>
    <x v="0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x v="209"/>
    <x v="0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x v="74"/>
    <x v="0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x v="33"/>
    <x v="0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x v="57"/>
    <x v="0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x v="133"/>
    <x v="0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x v="55"/>
    <x v="0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x v="106"/>
    <x v="0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x v="110"/>
    <x v="0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x v="83"/>
    <x v="0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x v="33"/>
    <x v="0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x v="99"/>
    <x v="0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x v="74"/>
    <x v="0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x v="329"/>
    <x v="0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x v="93"/>
    <x v="0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x v="66"/>
    <x v="0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x v="6"/>
    <x v="0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x v="41"/>
    <x v="0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x v="9"/>
    <x v="0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x v="44"/>
    <x v="0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x v="51"/>
    <x v="0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x v="7"/>
    <x v="0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x v="20"/>
    <x v="0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x v="25"/>
    <x v="0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x v="225"/>
    <x v="0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x v="211"/>
    <x v="0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x v="17"/>
    <x v="0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x v="248"/>
    <x v="0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x v="209"/>
    <x v="0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x v="47"/>
    <x v="0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x v="74"/>
    <x v="0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x v="54"/>
    <x v="0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x v="73"/>
    <x v="0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x v="209"/>
    <x v="0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x v="26"/>
    <x v="0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x v="73"/>
    <x v="0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x v="29"/>
    <x v="1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x v="80"/>
    <x v="1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x v="78"/>
    <x v="1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x v="78"/>
    <x v="1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x v="84"/>
    <x v="1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x v="54"/>
    <x v="1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x v="29"/>
    <x v="1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x v="84"/>
    <x v="1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x v="29"/>
    <x v="1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x v="77"/>
    <x v="1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x v="81"/>
    <x v="1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x v="80"/>
    <x v="1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x v="38"/>
    <x v="1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x v="82"/>
    <x v="1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x v="78"/>
    <x v="1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x v="244"/>
    <x v="1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x v="78"/>
    <x v="1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x v="84"/>
    <x v="1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x v="29"/>
    <x v="1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x v="82"/>
    <x v="1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x v="54"/>
    <x v="0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x v="44"/>
    <x v="0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x v="55"/>
    <x v="0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x v="10"/>
    <x v="0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x v="202"/>
    <x v="0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x v="74"/>
    <x v="0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x v="69"/>
    <x v="0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x v="9"/>
    <x v="0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x v="77"/>
    <x v="0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x v="9"/>
    <x v="0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x v="73"/>
    <x v="0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x v="55"/>
    <x v="0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x v="9"/>
    <x v="0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x v="67"/>
    <x v="0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x v="88"/>
    <x v="0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x v="14"/>
    <x v="0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x v="63"/>
    <x v="0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x v="72"/>
    <x v="0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x v="55"/>
    <x v="0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x v="71"/>
    <x v="0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x v="33"/>
    <x v="0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x v="22"/>
    <x v="0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x v="83"/>
    <x v="0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x v="82"/>
    <x v="0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x v="82"/>
    <x v="0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x v="9"/>
    <x v="0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x v="7"/>
    <x v="0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x v="22"/>
    <x v="0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x v="25"/>
    <x v="0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x v="57"/>
    <x v="0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x v="61"/>
    <x v="0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x v="58"/>
    <x v="0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x v="83"/>
    <x v="0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x v="69"/>
    <x v="1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x v="23"/>
    <x v="1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x v="10"/>
    <x v="1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x v="133"/>
    <x v="1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x v="8"/>
    <x v="1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x v="22"/>
    <x v="1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x v="82"/>
    <x v="1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x v="68"/>
    <x v="1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x v="33"/>
    <x v="1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x v="80"/>
    <x v="1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x v="54"/>
    <x v="1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x v="84"/>
    <x v="1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x v="84"/>
    <x v="1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x v="9"/>
    <x v="1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x v="29"/>
    <x v="1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x v="29"/>
    <x v="1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x v="80"/>
    <x v="1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x v="29"/>
    <x v="1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x v="29"/>
    <x v="1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x v="62"/>
    <x v="1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x v="0"/>
    <x v="29"/>
    <x v="1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x v="29"/>
    <x v="1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x v="78"/>
    <x v="1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x v="83"/>
    <x v="1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x v="25"/>
    <x v="1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x v="84"/>
    <x v="1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x v="81"/>
    <x v="1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x v="0"/>
    <x v="29"/>
    <x v="1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x v="41"/>
    <x v="1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x v="73"/>
    <x v="1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x v="83"/>
    <x v="1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x v="78"/>
    <x v="1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x v="78"/>
    <x v="1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x v="78"/>
    <x v="1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x v="78"/>
    <x v="1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x v="67"/>
    <x v="1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x v="25"/>
    <x v="1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x v="29"/>
    <x v="1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x v="78"/>
    <x v="1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x v="57"/>
    <x v="1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x v="29"/>
    <x v="1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x v="78"/>
    <x v="1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x v="78"/>
    <x v="1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x v="78"/>
    <x v="1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x v="78"/>
    <x v="1"/>
    <s v="theater/musical"/>
    <n v="0"/>
    <n v="0"/>
    <s v="theater"/>
    <x v="40"/>
  </r>
  <r>
    <n v="3886"/>
    <s v="a (Canceled)"/>
    <n v="1"/>
    <n v="10000"/>
    <n v="0"/>
    <x v="1"/>
    <s v="AU"/>
    <s v="AUD"/>
    <n v="1418275702"/>
    <n v="1415683702"/>
    <x v="0"/>
    <x v="78"/>
    <x v="1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x v="84"/>
    <x v="1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x v="25"/>
    <x v="1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x v="82"/>
    <x v="1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x v="22"/>
    <x v="1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x v="63"/>
    <x v="1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x v="78"/>
    <x v="1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x v="87"/>
    <x v="1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x v="202"/>
    <x v="1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x v="29"/>
    <x v="1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x v="80"/>
    <x v="1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x v="73"/>
    <x v="1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x v="38"/>
    <x v="1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x v="84"/>
    <x v="1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x v="81"/>
    <x v="1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x v="29"/>
    <x v="1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x v="162"/>
    <x v="1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x v="78"/>
    <x v="1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x v="84"/>
    <x v="1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x v="63"/>
    <x v="1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x v="38"/>
    <x v="1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x v="80"/>
    <x v="1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x v="80"/>
    <x v="1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x v="80"/>
    <x v="1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x v="83"/>
    <x v="1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x v="17"/>
    <x v="1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x v="29"/>
    <x v="1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x v="63"/>
    <x v="1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x v="74"/>
    <x v="1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x v="29"/>
    <x v="1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x v="78"/>
    <x v="1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x v="29"/>
    <x v="1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x v="83"/>
    <x v="1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x v="83"/>
    <x v="1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x v="83"/>
    <x v="1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x v="78"/>
    <x v="1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x v="79"/>
    <x v="1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x v="57"/>
    <x v="1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x v="244"/>
    <x v="1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x v="83"/>
    <x v="1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x v="29"/>
    <x v="1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x v="84"/>
    <x v="1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x v="63"/>
    <x v="1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x v="25"/>
    <x v="1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x v="78"/>
    <x v="1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x v="78"/>
    <x v="1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x v="29"/>
    <x v="1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x v="8"/>
    <x v="1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x v="8"/>
    <x v="1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x v="23"/>
    <x v="1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x v="78"/>
    <x v="1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x v="73"/>
    <x v="1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x v="81"/>
    <x v="1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x v="29"/>
    <x v="1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x v="84"/>
    <x v="1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x v="84"/>
    <x v="1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x v="78"/>
    <x v="1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x v="62"/>
    <x v="1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x v="78"/>
    <x v="1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x v="29"/>
    <x v="1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x v="81"/>
    <x v="1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x v="84"/>
    <x v="1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x v="78"/>
    <x v="1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x v="58"/>
    <x v="1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x v="29"/>
    <x v="1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x v="29"/>
    <x v="1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x v="29"/>
    <x v="1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x v="78"/>
    <x v="1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x v="78"/>
    <x v="1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x v="22"/>
    <x v="1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x v="78"/>
    <x v="1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x v="29"/>
    <x v="1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x v="38"/>
    <x v="1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x v="8"/>
    <x v="1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x v="80"/>
    <x v="1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x v="84"/>
    <x v="1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x v="83"/>
    <x v="1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x v="78"/>
    <x v="1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x v="83"/>
    <x v="1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x v="80"/>
    <x v="1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x v="84"/>
    <x v="1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x v="73"/>
    <x v="1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x v="202"/>
    <x v="1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x v="79"/>
    <x v="1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x v="84"/>
    <x v="1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x v="79"/>
    <x v="1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x v="22"/>
    <x v="1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x v="77"/>
    <x v="1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x v="202"/>
    <x v="1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x v="78"/>
    <x v="1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x v="73"/>
    <x v="1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x v="79"/>
    <x v="1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x v="22"/>
    <x v="1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x v="79"/>
    <x v="1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x v="63"/>
    <x v="1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x v="63"/>
    <x v="1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x v="81"/>
    <x v="1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x v="67"/>
    <x v="1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x v="73"/>
    <x v="1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x v="10"/>
    <x v="1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x v="62"/>
    <x v="1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x v="62"/>
    <x v="1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x v="80"/>
    <x v="1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x v="78"/>
    <x v="1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x v="83"/>
    <x v="1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x v="29"/>
    <x v="1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x v="82"/>
    <x v="1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x v="29"/>
    <x v="1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x v="29"/>
    <x v="1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x v="80"/>
    <x v="1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x v="57"/>
    <x v="1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x v="78"/>
    <x v="1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x v="8"/>
    <x v="1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x v="25"/>
    <x v="1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x v="0"/>
    <x v="29"/>
    <x v="1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x v="25"/>
    <x v="1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x v="80"/>
    <x v="1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x v="84"/>
    <x v="1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x v="0"/>
    <x v="29"/>
    <x v="1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x v="84"/>
    <x v="1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x v="29"/>
    <x v="1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x v="29"/>
    <x v="1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x v="80"/>
    <x v="1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x v="83"/>
    <x v="1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x v="44"/>
    <x v="1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x v="80"/>
    <x v="1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x v="78"/>
    <x v="1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x v="84"/>
    <x v="1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x v="78"/>
    <x v="1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x v="29"/>
    <x v="1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x v="63"/>
    <x v="1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x v="84"/>
    <x v="1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x v="80"/>
    <x v="1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x v="80"/>
    <x v="1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x v="83"/>
    <x v="1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x v="84"/>
    <x v="1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x v="438"/>
    <x v="1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x v="78"/>
    <x v="1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x v="29"/>
    <x v="1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x v="80"/>
    <x v="1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x v="78"/>
    <x v="1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x v="63"/>
    <x v="1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x v="202"/>
    <x v="1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x v="78"/>
    <x v="1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x v="79"/>
    <x v="1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x v="78"/>
    <x v="1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x v="63"/>
    <x v="1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x v="225"/>
    <x v="1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x v="84"/>
    <x v="1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x v="20"/>
    <x v="1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x v="57"/>
    <x v="1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x v="84"/>
    <x v="1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x v="80"/>
    <x v="1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x v="81"/>
    <x v="1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x v="84"/>
    <x v="1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x v="84"/>
    <x v="1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x v="83"/>
    <x v="1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x v="78"/>
    <x v="1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x v="80"/>
    <x v="1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x v="29"/>
    <x v="1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x v="8"/>
    <x v="1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x v="80"/>
    <x v="1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x v="110"/>
    <x v="1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x v="29"/>
    <x v="1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x v="29"/>
    <x v="1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x v="78"/>
    <x v="1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x v="62"/>
    <x v="1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x v="84"/>
    <x v="1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x v="78"/>
    <x v="1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x v="64"/>
    <x v="1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x v="82"/>
    <x v="1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x v="79"/>
    <x v="1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x v="80"/>
    <x v="1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x v="63"/>
    <x v="1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x v="81"/>
    <x v="1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x v="78"/>
    <x v="1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x v="83"/>
    <x v="1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x v="82"/>
    <x v="1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x v="79"/>
    <x v="1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x v="80"/>
    <x v="1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x v="29"/>
    <x v="1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x v="57"/>
    <x v="1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x v="29"/>
    <x v="1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x v="62"/>
    <x v="1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x v="79"/>
    <x v="1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x v="78"/>
    <x v="1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x v="84"/>
    <x v="1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x v="84"/>
    <x v="1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x v="64"/>
    <x v="1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x v="62"/>
    <x v="1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x v="78"/>
    <x v="1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x v="79"/>
    <x v="1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x v="78"/>
    <x v="1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x v="29"/>
    <x v="1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x v="78"/>
    <x v="1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x v="8"/>
    <x v="1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x v="84"/>
    <x v="1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x v="79"/>
    <x v="1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x v="29"/>
    <x v="1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x v="29"/>
    <x v="1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x v="81"/>
    <x v="1"/>
    <s v="theater/plays"/>
    <n v="4.7E-2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x v="0"/>
    <x v="78"/>
    <x v="1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x v="83"/>
    <x v="1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x v="22"/>
    <x v="1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x v="83"/>
    <x v="1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x v="22"/>
    <x v="1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x v="29"/>
    <x v="1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x v="80"/>
    <x v="1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x v="22"/>
    <x v="1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x v="29"/>
    <x v="1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x v="81"/>
    <x v="1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x v="78"/>
    <x v="1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x v="78"/>
    <x v="1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x v="29"/>
    <x v="1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x v="78"/>
    <x v="1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x v="78"/>
    <x v="1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x v="79"/>
    <x v="1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x v="79"/>
    <x v="1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x v="25"/>
    <x v="1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x v="79"/>
    <x v="1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x v="51"/>
    <x v="1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x v="80"/>
    <x v="1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x v="29"/>
    <x v="1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x v="78"/>
    <x v="1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x v="79"/>
    <x v="1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x v="79"/>
    <x v="1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x v="29"/>
    <x v="1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x v="83"/>
    <x v="1"/>
    <s v="theater/plays"/>
    <n v="2E-3"/>
    <n v="1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BFA52-603B-4C42-9232-56AD93E9D9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ies" colHeaderCaption="States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State " axis="axisCol" dataField="1" showAll="0" sortType="descending">
      <items count="5">
        <item x="0"/>
        <item x="3"/>
        <item x="2"/>
        <item x="1"/>
        <item t="default"/>
      </items>
    </pivotField>
    <pivotField name="Country 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ry of Outcome" fld="5" subtotal="count" baseField="0" baseItem="2"/>
  </dataFields>
  <formats count="4">
    <format dxfId="9">
      <pivotArea field="6" type="button" dataOnly="0" labelOnly="1" outline="0" axis="axisPage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  <format dxfId="6">
      <pivotArea field="5" type="button" dataOnly="0" labelOnly="1" outline="0" axis="axisCol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EEE49-7664-4C17-949A-7C9F6C86495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-Categories" colHeaderCaption="States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State " axis="axisCol" dataField="1" showAll="0" sortType="descending">
      <items count="5">
        <item x="0"/>
        <item x="3"/>
        <item x="2"/>
        <item x="1"/>
        <item t="default"/>
      </items>
    </pivotField>
    <pivotField name="Country 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ry of Outcome" fld="5" subtotal="count" baseField="17" baseItem="0"/>
  </dataFields>
  <formats count="3">
    <format dxfId="5">
      <pivotArea dataOnly="0" labelOnly="1" fieldPosition="0">
        <references count="1">
          <reference field="5" count="0"/>
        </references>
      </pivotArea>
    </format>
    <format dxfId="4">
      <pivotArea field="6" type="button" dataOnly="0" labelOnly="1" outline="0" axis="axisPage" fieldPosition="0"/>
    </format>
    <format dxfId="3">
      <pivotArea field="16" type="button" dataOnly="0" labelOnly="1" outline="0" axis="axisPage" fieldPosition="1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614EE-E58A-4689-B11C-5724DB55AE5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Dates" colHeaderCaption="States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name="States"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Launch Date"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" fld="5" subtotal="count" baseField="18" baseItem="1"/>
  </dataFields>
  <formats count="2">
    <format dxfId="2">
      <pivotArea field="16" type="button" dataOnly="0" labelOnly="1" outline="0" axis="axisPage" fieldPosition="0"/>
    </format>
    <format dxfId="1">
      <pivotArea field="22" type="button" dataOnly="0" labelOnly="1" outline="0" axis="axisPage" fieldPosition="1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BF656-9D95-4DE4-8FA7-AF39C65B72B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 rowHeaderCaption="Is Staff-picked" colHeaderCaption="States">
  <location ref="A3:E7" firstHeaderRow="1" firstDataRow="2" firstDataCol="1"/>
  <pivotFields count="18">
    <pivotField showAll="0"/>
    <pivotField showAll="0"/>
    <pivotField showAll="0"/>
    <pivotField showAll="0"/>
    <pivotField showAll="0"/>
    <pivotField name="States"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ame="Is Staff-picked" axis="axisRow" showAll="0" countASubtotal="1" countSubtotal="1">
      <items count="4">
        <item n="Not picked by the staff" x="0"/>
        <item n="Picked by the staff" x="1"/>
        <item t="countA"/>
        <item t="count"/>
      </items>
    </pivotField>
    <pivotField showAll="0" countASubtotal="1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countA"/>
      </items>
    </pivotField>
    <pivotField name="Under the Spotlight" showAll="0">
      <items count="3">
        <item n=", no spotlight" x="1"/>
        <item n="has spotlight" x="0"/>
        <item t="default"/>
      </items>
    </pivotField>
    <pivotField showAll="0"/>
    <pivotField numFmtId="10" showAll="0"/>
    <pivotField numFmtId="2"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">
    <format dxfId="0">
      <pivotArea field="5" type="button" dataOnly="0" labelOnly="1" outline="0" axis="axisCol" fieldPosition="0"/>
    </format>
  </formats>
  <chartFormats count="7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topLeftCell="H4110" zoomScale="70" zoomScaleNormal="70" workbookViewId="0">
      <selection activeCell="T4115" sqref="T4115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3.42578125" bestFit="1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8367</v>
      </c>
      <c r="T1" s="3" t="s">
        <v>8368</v>
      </c>
    </row>
    <row r="2" spans="1:20" ht="60" x14ac:dyDescent="0.2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2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7">
        <f t="shared" ref="O2:O65" si="0">E2/D2</f>
        <v>1.3685882352941177</v>
      </c>
      <c r="P2" s="9">
        <f t="shared" ref="P2:P65" si="1">IF(L2 = 0, 0, E2/L2)</f>
        <v>63.917582417582416</v>
      </c>
      <c r="Q2" s="5" t="str">
        <f t="shared" ref="Q2:Q65" si="2">LEFT(N2,SEARCH("/",N2) - 1)</f>
        <v>film &amp; video</v>
      </c>
      <c r="R2" s="5" t="str">
        <f t="shared" ref="R2:R65" si="3">RIGHT(N2, LEN(N2) - SEARCH("/",N2))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2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7">
        <f t="shared" si="0"/>
        <v>1.4260827250608272</v>
      </c>
      <c r="P3" s="9">
        <f t="shared" si="1"/>
        <v>185.48101265822785</v>
      </c>
      <c r="Q3" s="5" t="str">
        <f t="shared" si="2"/>
        <v>film &amp; video</v>
      </c>
      <c r="R3" s="5" t="str">
        <f t="shared" si="3"/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45" x14ac:dyDescent="0.2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2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7">
        <f t="shared" si="0"/>
        <v>1.05</v>
      </c>
      <c r="P4" s="9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30" x14ac:dyDescent="0.2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2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7">
        <f t="shared" si="0"/>
        <v>1.0389999999999999</v>
      </c>
      <c r="P5" s="9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60" x14ac:dyDescent="0.2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2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7">
        <f t="shared" si="0"/>
        <v>1.2299154545454545</v>
      </c>
      <c r="P6" s="9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5" x14ac:dyDescent="0.2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2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7">
        <f t="shared" si="0"/>
        <v>1.0977744436109027</v>
      </c>
      <c r="P7" s="9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60" x14ac:dyDescent="0.2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2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7">
        <f t="shared" si="0"/>
        <v>1.064875</v>
      </c>
      <c r="P8" s="9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60" x14ac:dyDescent="0.2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2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7">
        <f t="shared" si="0"/>
        <v>1.0122222222222221</v>
      </c>
      <c r="P9" s="9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30" x14ac:dyDescent="0.2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2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7">
        <f t="shared" si="0"/>
        <v>1.0004342857142856</v>
      </c>
      <c r="P10" s="9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5" x14ac:dyDescent="0.2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2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7">
        <f t="shared" si="0"/>
        <v>1.2599800000000001</v>
      </c>
      <c r="P11" s="9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60" x14ac:dyDescent="0.2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2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7">
        <f t="shared" si="0"/>
        <v>1.0049999999999999</v>
      </c>
      <c r="P12" s="9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60" x14ac:dyDescent="0.2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2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7">
        <f t="shared" si="0"/>
        <v>1.2050000000000001</v>
      </c>
      <c r="P13" s="9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60" x14ac:dyDescent="0.2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2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7">
        <f t="shared" si="0"/>
        <v>1.6529333333333334</v>
      </c>
      <c r="P14" s="9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45" x14ac:dyDescent="0.2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2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7">
        <f t="shared" si="0"/>
        <v>1.5997142857142856</v>
      </c>
      <c r="P15" s="9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30" x14ac:dyDescent="0.2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2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7">
        <f t="shared" si="0"/>
        <v>1.0093333333333334</v>
      </c>
      <c r="P16" s="9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5" x14ac:dyDescent="0.2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2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7">
        <f t="shared" si="0"/>
        <v>1.0660000000000001</v>
      </c>
      <c r="P17" s="9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60" x14ac:dyDescent="0.2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2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7">
        <f t="shared" si="0"/>
        <v>1.0024166666666667</v>
      </c>
      <c r="P18" s="9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60" x14ac:dyDescent="0.2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2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7">
        <f t="shared" si="0"/>
        <v>1.0066666666666666</v>
      </c>
      <c r="P19" s="9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5" x14ac:dyDescent="0.2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2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7">
        <f t="shared" si="0"/>
        <v>1.0632110000000001</v>
      </c>
      <c r="P20" s="9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60" x14ac:dyDescent="0.2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2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7">
        <f t="shared" si="0"/>
        <v>1.4529411764705882</v>
      </c>
      <c r="P21" s="9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5" x14ac:dyDescent="0.2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2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7">
        <f t="shared" si="0"/>
        <v>1.002</v>
      </c>
      <c r="P22" s="9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5" x14ac:dyDescent="0.2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2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7">
        <f t="shared" si="0"/>
        <v>1.0913513513513513</v>
      </c>
      <c r="P23" s="9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30" x14ac:dyDescent="0.2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2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7">
        <f t="shared" si="0"/>
        <v>1.1714285714285715</v>
      </c>
      <c r="P24" s="9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5" x14ac:dyDescent="0.2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2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7">
        <f t="shared" si="0"/>
        <v>1.1850000000000001</v>
      </c>
      <c r="P25" s="9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30" x14ac:dyDescent="0.2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2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7">
        <f t="shared" si="0"/>
        <v>1.0880768571428572</v>
      </c>
      <c r="P26" s="9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60" x14ac:dyDescent="0.2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2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7">
        <f t="shared" si="0"/>
        <v>1.3333333333333333</v>
      </c>
      <c r="P27" s="9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5" x14ac:dyDescent="0.2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2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7">
        <f t="shared" si="0"/>
        <v>1.552</v>
      </c>
      <c r="P28" s="9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5" x14ac:dyDescent="0.2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2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7">
        <f t="shared" si="0"/>
        <v>1.1172500000000001</v>
      </c>
      <c r="P29" s="9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30" x14ac:dyDescent="0.2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2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7">
        <f t="shared" si="0"/>
        <v>1.0035000000000001</v>
      </c>
      <c r="P30" s="9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60" x14ac:dyDescent="0.2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2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7">
        <f t="shared" si="0"/>
        <v>1.2333333333333334</v>
      </c>
      <c r="P31" s="9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5" x14ac:dyDescent="0.2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2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7">
        <f t="shared" si="0"/>
        <v>1.0129975</v>
      </c>
      <c r="P32" s="9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5" x14ac:dyDescent="0.2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2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7">
        <f t="shared" si="0"/>
        <v>1</v>
      </c>
      <c r="P33" s="9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60" x14ac:dyDescent="0.2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2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7">
        <f t="shared" si="0"/>
        <v>1.0024604569420035</v>
      </c>
      <c r="P34" s="9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60" x14ac:dyDescent="0.2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2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7">
        <f t="shared" si="0"/>
        <v>1.0209523809523811</v>
      </c>
      <c r="P35" s="9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60" x14ac:dyDescent="0.2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2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7">
        <f t="shared" si="0"/>
        <v>1.3046153846153845</v>
      </c>
      <c r="P36" s="9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45" x14ac:dyDescent="0.2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2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7">
        <f t="shared" si="0"/>
        <v>1.665</v>
      </c>
      <c r="P37" s="9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30" x14ac:dyDescent="0.2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2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7">
        <f t="shared" si="0"/>
        <v>1.4215</v>
      </c>
      <c r="P38" s="9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60" x14ac:dyDescent="0.2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2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7">
        <f t="shared" si="0"/>
        <v>1.8344090909090909</v>
      </c>
      <c r="P39" s="9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5" x14ac:dyDescent="0.2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2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7">
        <f t="shared" si="0"/>
        <v>1.1004</v>
      </c>
      <c r="P40" s="9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60" x14ac:dyDescent="0.2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2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7">
        <f t="shared" si="0"/>
        <v>1.3098000000000001</v>
      </c>
      <c r="P41" s="9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60" x14ac:dyDescent="0.2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2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7">
        <f t="shared" si="0"/>
        <v>1.0135000000000001</v>
      </c>
      <c r="P42" s="9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60" x14ac:dyDescent="0.2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2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7">
        <f t="shared" si="0"/>
        <v>1</v>
      </c>
      <c r="P43" s="9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60" x14ac:dyDescent="0.2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2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7">
        <f t="shared" si="0"/>
        <v>1.4185714285714286</v>
      </c>
      <c r="P44" s="9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60" x14ac:dyDescent="0.2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2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7">
        <f t="shared" si="0"/>
        <v>3.0865999999999998</v>
      </c>
      <c r="P45" s="9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60" x14ac:dyDescent="0.2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2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7">
        <f t="shared" si="0"/>
        <v>1</v>
      </c>
      <c r="P46" s="9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5" x14ac:dyDescent="0.2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2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7">
        <f t="shared" si="0"/>
        <v>1.2</v>
      </c>
      <c r="P47" s="9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5" x14ac:dyDescent="0.2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2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7">
        <f t="shared" si="0"/>
        <v>1.0416666666666667</v>
      </c>
      <c r="P48" s="9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60" x14ac:dyDescent="0.2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2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7">
        <f t="shared" si="0"/>
        <v>1.0761100000000001</v>
      </c>
      <c r="P49" s="9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60" x14ac:dyDescent="0.2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2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7">
        <f t="shared" si="0"/>
        <v>1.0794999999999999</v>
      </c>
      <c r="P50" s="9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t="30" x14ac:dyDescent="0.2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2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7">
        <f t="shared" si="0"/>
        <v>1</v>
      </c>
      <c r="P51" s="9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5" x14ac:dyDescent="0.2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2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7">
        <f t="shared" si="0"/>
        <v>1</v>
      </c>
      <c r="P52" s="9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60" x14ac:dyDescent="0.2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2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7">
        <f t="shared" si="0"/>
        <v>1.2801818181818181</v>
      </c>
      <c r="P53" s="9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5" x14ac:dyDescent="0.2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2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7">
        <f t="shared" si="0"/>
        <v>1.1620999999999999</v>
      </c>
      <c r="P54" s="9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30" x14ac:dyDescent="0.2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2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7">
        <f t="shared" si="0"/>
        <v>1.0963333333333334</v>
      </c>
      <c r="P55" s="9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60" x14ac:dyDescent="0.2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2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7">
        <f t="shared" si="0"/>
        <v>1.01</v>
      </c>
      <c r="P56" s="9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5" x14ac:dyDescent="0.2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2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7">
        <f t="shared" si="0"/>
        <v>1.2895348837209302</v>
      </c>
      <c r="P57" s="9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45" x14ac:dyDescent="0.2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2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7">
        <f t="shared" si="0"/>
        <v>1.0726249999999999</v>
      </c>
      <c r="P58" s="9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60" x14ac:dyDescent="0.2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2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7">
        <f t="shared" si="0"/>
        <v>1.0189999999999999</v>
      </c>
      <c r="P59" s="9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45" x14ac:dyDescent="0.2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2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7">
        <f t="shared" si="0"/>
        <v>1.0290999999999999</v>
      </c>
      <c r="P60" s="9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60" x14ac:dyDescent="0.2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2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7">
        <f t="shared" si="0"/>
        <v>1.0012570000000001</v>
      </c>
      <c r="P61" s="9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5" x14ac:dyDescent="0.2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2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7">
        <f t="shared" si="0"/>
        <v>1.0329622222222221</v>
      </c>
      <c r="P62" s="9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60" x14ac:dyDescent="0.2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2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7">
        <f t="shared" si="0"/>
        <v>1.4830000000000001</v>
      </c>
      <c r="P63" s="9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60" x14ac:dyDescent="0.2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2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7">
        <f t="shared" si="0"/>
        <v>1.5473333333333332</v>
      </c>
      <c r="P64" s="9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5" x14ac:dyDescent="0.2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2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7">
        <f t="shared" si="0"/>
        <v>1.1351849999999999</v>
      </c>
      <c r="P65" s="9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60" x14ac:dyDescent="0.2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2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7">
        <f t="shared" ref="O66:O129" si="6">E66/D66</f>
        <v>1.7333333333333334</v>
      </c>
      <c r="P66" s="9">
        <f t="shared" ref="P66:P129" si="7">IF(L66 = 0, 0, E66/L66)</f>
        <v>86.666666666666671</v>
      </c>
      <c r="Q66" s="5" t="str">
        <f t="shared" ref="Q66:Q129" si="8">LEFT(N66,SEARCH("/",N66) - 1)</f>
        <v>film &amp; video</v>
      </c>
      <c r="R66" s="5" t="str">
        <f t="shared" ref="R66:R129" si="9">RIGHT(N66, LEN(N66) - SEARCH("/",N66))</f>
        <v>shorts</v>
      </c>
      <c r="S66" s="16">
        <f t="shared" si="4"/>
        <v>41433.01829861111</v>
      </c>
      <c r="T66" s="16">
        <f t="shared" si="5"/>
        <v>41463.01829861111</v>
      </c>
    </row>
    <row r="67" spans="1:20" ht="45" x14ac:dyDescent="0.2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2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7">
        <f t="shared" si="6"/>
        <v>1.0752857142857142</v>
      </c>
      <c r="P67" s="9">
        <f t="shared" si="7"/>
        <v>132.05263157894737</v>
      </c>
      <c r="Q67" s="5" t="str">
        <f t="shared" si="8"/>
        <v>film &amp; video</v>
      </c>
      <c r="R67" s="5" t="str">
        <f t="shared" si="9"/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30" x14ac:dyDescent="0.2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2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7">
        <f t="shared" si="6"/>
        <v>1.1859999999999999</v>
      </c>
      <c r="P68" s="9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5" x14ac:dyDescent="0.2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2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7">
        <f t="shared" si="6"/>
        <v>1.1625000000000001</v>
      </c>
      <c r="P69" s="9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60" x14ac:dyDescent="0.2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2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7">
        <f t="shared" si="6"/>
        <v>1.2716666666666667</v>
      </c>
      <c r="P70" s="9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60" x14ac:dyDescent="0.2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2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7">
        <f t="shared" si="6"/>
        <v>1.109423</v>
      </c>
      <c r="P71" s="9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60" x14ac:dyDescent="0.2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2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7">
        <f t="shared" si="6"/>
        <v>1.272</v>
      </c>
      <c r="P72" s="9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5" x14ac:dyDescent="0.2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2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7">
        <f t="shared" si="6"/>
        <v>1.2394444444444443</v>
      </c>
      <c r="P73" s="9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60" x14ac:dyDescent="0.2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2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7">
        <f t="shared" si="6"/>
        <v>1.084090909090909</v>
      </c>
      <c r="P74" s="9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60" x14ac:dyDescent="0.2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2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7">
        <f t="shared" si="6"/>
        <v>1</v>
      </c>
      <c r="P75" s="9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60" x14ac:dyDescent="0.2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2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7">
        <f t="shared" si="6"/>
        <v>1.1293199999999999</v>
      </c>
      <c r="P76" s="9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5" x14ac:dyDescent="0.2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2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7">
        <f t="shared" si="6"/>
        <v>1.1542857142857144</v>
      </c>
      <c r="P77" s="9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60" x14ac:dyDescent="0.2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2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7">
        <f t="shared" si="6"/>
        <v>1.5333333333333334</v>
      </c>
      <c r="P78" s="9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5" x14ac:dyDescent="0.2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2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7">
        <f t="shared" si="6"/>
        <v>3.9249999999999998</v>
      </c>
      <c r="P79" s="9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105" x14ac:dyDescent="0.2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2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7">
        <f t="shared" si="6"/>
        <v>27.02</v>
      </c>
      <c r="P80" s="9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5" x14ac:dyDescent="0.2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2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7">
        <f t="shared" si="6"/>
        <v>1.27</v>
      </c>
      <c r="P81" s="9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5" x14ac:dyDescent="0.2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2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7">
        <f t="shared" si="6"/>
        <v>1.0725</v>
      </c>
      <c r="P82" s="9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60" x14ac:dyDescent="0.2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2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7">
        <f t="shared" si="6"/>
        <v>1.98</v>
      </c>
      <c r="P83" s="9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60" x14ac:dyDescent="0.2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2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7">
        <f t="shared" si="6"/>
        <v>1.0001249999999999</v>
      </c>
      <c r="P84" s="9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60" x14ac:dyDescent="0.2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2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7">
        <f t="shared" si="6"/>
        <v>1.0249999999999999</v>
      </c>
      <c r="P85" s="9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5" x14ac:dyDescent="0.2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2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7">
        <f t="shared" si="6"/>
        <v>1</v>
      </c>
      <c r="P86" s="9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60" x14ac:dyDescent="0.2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2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7">
        <f t="shared" si="6"/>
        <v>1.2549999999999999</v>
      </c>
      <c r="P87" s="9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75" x14ac:dyDescent="0.2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2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7">
        <f t="shared" si="6"/>
        <v>1.0646666666666667</v>
      </c>
      <c r="P88" s="9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5" x14ac:dyDescent="0.2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2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7">
        <f t="shared" si="6"/>
        <v>1.046</v>
      </c>
      <c r="P89" s="9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60" x14ac:dyDescent="0.2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2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7">
        <f t="shared" si="6"/>
        <v>1.0285714285714285</v>
      </c>
      <c r="P90" s="9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5" x14ac:dyDescent="0.2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2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7">
        <f t="shared" si="6"/>
        <v>1.1506666666666667</v>
      </c>
      <c r="P91" s="9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30" x14ac:dyDescent="0.2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2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7">
        <f t="shared" si="6"/>
        <v>1.004</v>
      </c>
      <c r="P92" s="9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5" x14ac:dyDescent="0.2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2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7">
        <f t="shared" si="6"/>
        <v>1.2</v>
      </c>
      <c r="P93" s="9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60" x14ac:dyDescent="0.2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2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7">
        <f t="shared" si="6"/>
        <v>1.052</v>
      </c>
      <c r="P94" s="9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60" x14ac:dyDescent="0.2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2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7">
        <f t="shared" si="6"/>
        <v>1.1060000000000001</v>
      </c>
      <c r="P95" s="9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5" x14ac:dyDescent="0.2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2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7">
        <f t="shared" si="6"/>
        <v>1.04</v>
      </c>
      <c r="P96" s="9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60" x14ac:dyDescent="0.2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2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7">
        <f t="shared" si="6"/>
        <v>1.3142857142857143</v>
      </c>
      <c r="P97" s="9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60" x14ac:dyDescent="0.2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2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7">
        <f t="shared" si="6"/>
        <v>1.1466666666666667</v>
      </c>
      <c r="P98" s="9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5" x14ac:dyDescent="0.2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2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7">
        <f t="shared" si="6"/>
        <v>1.0625</v>
      </c>
      <c r="P99" s="9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5" x14ac:dyDescent="0.2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2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7">
        <f t="shared" si="6"/>
        <v>1.0625</v>
      </c>
      <c r="P100" s="9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45" x14ac:dyDescent="0.2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2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7">
        <f t="shared" si="6"/>
        <v>1.0601933333333333</v>
      </c>
      <c r="P101" s="9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60" x14ac:dyDescent="0.2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2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7">
        <f t="shared" si="6"/>
        <v>1</v>
      </c>
      <c r="P102" s="9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60" x14ac:dyDescent="0.2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2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7">
        <f t="shared" si="6"/>
        <v>1</v>
      </c>
      <c r="P103" s="9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60" x14ac:dyDescent="0.2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2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7">
        <f t="shared" si="6"/>
        <v>1.2775000000000001</v>
      </c>
      <c r="P104" s="9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45" x14ac:dyDescent="0.2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2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7">
        <f t="shared" si="6"/>
        <v>1.0515384615384615</v>
      </c>
      <c r="P105" s="9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30" x14ac:dyDescent="0.2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2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7">
        <f t="shared" si="6"/>
        <v>1.2</v>
      </c>
      <c r="P106" s="9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5" x14ac:dyDescent="0.2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2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7">
        <f t="shared" si="6"/>
        <v>1.074090909090909</v>
      </c>
      <c r="P107" s="9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x14ac:dyDescent="0.2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2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7">
        <f t="shared" si="6"/>
        <v>1.0049999999999999</v>
      </c>
      <c r="P108" s="9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60" x14ac:dyDescent="0.2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2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7">
        <f t="shared" si="6"/>
        <v>1.0246666666666666</v>
      </c>
      <c r="P109" s="9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5" x14ac:dyDescent="0.2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2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7">
        <f t="shared" si="6"/>
        <v>2.4666666666666668</v>
      </c>
      <c r="P110" s="9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5" x14ac:dyDescent="0.2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2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7">
        <f t="shared" si="6"/>
        <v>2.1949999999999998</v>
      </c>
      <c r="P111" s="9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5" x14ac:dyDescent="0.2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2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7">
        <f t="shared" si="6"/>
        <v>1.3076923076923077</v>
      </c>
      <c r="P112" s="9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5" x14ac:dyDescent="0.2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2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7">
        <f t="shared" si="6"/>
        <v>1.5457142857142858</v>
      </c>
      <c r="P113" s="9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60" x14ac:dyDescent="0.2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2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7">
        <f t="shared" si="6"/>
        <v>1.04</v>
      </c>
      <c r="P114" s="9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30" x14ac:dyDescent="0.2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2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7">
        <f t="shared" si="6"/>
        <v>1.41</v>
      </c>
      <c r="P115" s="9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60" x14ac:dyDescent="0.2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2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7">
        <f t="shared" si="6"/>
        <v>1.0333333333333334</v>
      </c>
      <c r="P116" s="9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t="30" x14ac:dyDescent="0.2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2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7">
        <f t="shared" si="6"/>
        <v>1.4044444444444444</v>
      </c>
      <c r="P117" s="9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60" x14ac:dyDescent="0.2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2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7">
        <f t="shared" si="6"/>
        <v>1.1365714285714286</v>
      </c>
      <c r="P118" s="9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60" x14ac:dyDescent="0.2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2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7">
        <f t="shared" si="6"/>
        <v>1.0049377777777779</v>
      </c>
      <c r="P119" s="9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45" x14ac:dyDescent="0.2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2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7">
        <f t="shared" si="6"/>
        <v>1.1303159999999999</v>
      </c>
      <c r="P120" s="9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60" x14ac:dyDescent="0.2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2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7">
        <f t="shared" si="6"/>
        <v>1.0455692307692308</v>
      </c>
      <c r="P121" s="9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60" x14ac:dyDescent="0.2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2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7">
        <f t="shared" si="6"/>
        <v>1.4285714285714287E-4</v>
      </c>
      <c r="P122" s="9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60" x14ac:dyDescent="0.2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2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7">
        <f t="shared" si="6"/>
        <v>3.3333333333333332E-4</v>
      </c>
      <c r="P123" s="9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45" x14ac:dyDescent="0.2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2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7">
        <f t="shared" si="6"/>
        <v>0</v>
      </c>
      <c r="P124" s="9">
        <f t="shared" si="7"/>
        <v>0</v>
      </c>
      <c r="Q124" s="5" t="str">
        <f t="shared" si="8"/>
        <v>film &amp; video</v>
      </c>
      <c r="R124" s="5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60" x14ac:dyDescent="0.2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2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7">
        <f t="shared" si="6"/>
        <v>2.7454545454545453E-3</v>
      </c>
      <c r="P125" s="9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5" x14ac:dyDescent="0.2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2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7">
        <f t="shared" si="6"/>
        <v>0</v>
      </c>
      <c r="P126" s="9">
        <f t="shared" si="7"/>
        <v>0</v>
      </c>
      <c r="Q126" s="5" t="str">
        <f t="shared" si="8"/>
        <v>film &amp; video</v>
      </c>
      <c r="R126" s="5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60" x14ac:dyDescent="0.2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2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7">
        <f t="shared" si="6"/>
        <v>0.14000000000000001</v>
      </c>
      <c r="P127" s="9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60" x14ac:dyDescent="0.2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2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7">
        <f t="shared" si="6"/>
        <v>5.5480000000000002E-2</v>
      </c>
      <c r="P128" s="9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60" x14ac:dyDescent="0.2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2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7">
        <f t="shared" si="6"/>
        <v>2.375E-2</v>
      </c>
      <c r="P129" s="9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30" x14ac:dyDescent="0.2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2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7">
        <f t="shared" ref="O130:O193" si="12">E130/D130</f>
        <v>1.8669999999999999E-2</v>
      </c>
      <c r="P130" s="9">
        <f t="shared" ref="P130:P193" si="13">IF(L130 = 0, 0, E130/L130)</f>
        <v>311.16666666666669</v>
      </c>
      <c r="Q130" s="5" t="str">
        <f t="shared" ref="Q130:Q193" si="14">LEFT(N130,SEARCH("/",N130) - 1)</f>
        <v>film &amp; video</v>
      </c>
      <c r="R130" s="5" t="str">
        <f t="shared" ref="R130:R193" si="15">RIGHT(N130, LEN(N130) - SEARCH("/",N130))</f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60" x14ac:dyDescent="0.2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2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7">
        <f t="shared" si="12"/>
        <v>0</v>
      </c>
      <c r="P131" s="9">
        <f t="shared" si="13"/>
        <v>0</v>
      </c>
      <c r="Q131" s="5" t="str">
        <f t="shared" si="14"/>
        <v>film &amp; video</v>
      </c>
      <c r="R131" s="5" t="str">
        <f t="shared" si="15"/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60" x14ac:dyDescent="0.2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2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7">
        <f t="shared" si="12"/>
        <v>0</v>
      </c>
      <c r="P132" s="9">
        <f t="shared" si="13"/>
        <v>0</v>
      </c>
      <c r="Q132" s="5" t="str">
        <f t="shared" si="14"/>
        <v>film &amp; video</v>
      </c>
      <c r="R132" s="5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x14ac:dyDescent="0.2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2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7">
        <f t="shared" si="12"/>
        <v>0</v>
      </c>
      <c r="P133" s="9">
        <f t="shared" si="13"/>
        <v>0</v>
      </c>
      <c r="Q133" s="5" t="str">
        <f t="shared" si="14"/>
        <v>film &amp; video</v>
      </c>
      <c r="R133" s="5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60" x14ac:dyDescent="0.2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2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7">
        <f t="shared" si="12"/>
        <v>9.5687499999999995E-2</v>
      </c>
      <c r="P134" s="9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45" x14ac:dyDescent="0.2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2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7">
        <f t="shared" si="12"/>
        <v>0</v>
      </c>
      <c r="P135" s="9">
        <f t="shared" si="13"/>
        <v>0</v>
      </c>
      <c r="Q135" s="5" t="str">
        <f t="shared" si="14"/>
        <v>film &amp; video</v>
      </c>
      <c r="R135" s="5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30" x14ac:dyDescent="0.2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2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7">
        <f t="shared" si="12"/>
        <v>0</v>
      </c>
      <c r="P136" s="9">
        <f t="shared" si="13"/>
        <v>0</v>
      </c>
      <c r="Q136" s="5" t="str">
        <f t="shared" si="14"/>
        <v>film &amp; video</v>
      </c>
      <c r="R136" s="5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5" x14ac:dyDescent="0.2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2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7">
        <f t="shared" si="12"/>
        <v>0.13433333333333333</v>
      </c>
      <c r="P137" s="9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60" x14ac:dyDescent="0.2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2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7">
        <f t="shared" si="12"/>
        <v>0</v>
      </c>
      <c r="P138" s="9">
        <f t="shared" si="13"/>
        <v>0</v>
      </c>
      <c r="Q138" s="5" t="str">
        <f t="shared" si="14"/>
        <v>film &amp; video</v>
      </c>
      <c r="R138" s="5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60" x14ac:dyDescent="0.2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2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7">
        <f t="shared" si="12"/>
        <v>0</v>
      </c>
      <c r="P139" s="9">
        <f t="shared" si="13"/>
        <v>0</v>
      </c>
      <c r="Q139" s="5" t="str">
        <f t="shared" si="14"/>
        <v>film &amp; video</v>
      </c>
      <c r="R139" s="5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60" x14ac:dyDescent="0.2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2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7">
        <f t="shared" si="12"/>
        <v>3.1413333333333335E-2</v>
      </c>
      <c r="P140" s="9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45" x14ac:dyDescent="0.2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2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7">
        <f t="shared" si="12"/>
        <v>1</v>
      </c>
      <c r="P141" s="9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60" x14ac:dyDescent="0.2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2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7">
        <f t="shared" si="12"/>
        <v>0</v>
      </c>
      <c r="P142" s="9">
        <f t="shared" si="13"/>
        <v>0</v>
      </c>
      <c r="Q142" s="5" t="str">
        <f t="shared" si="14"/>
        <v>film &amp; video</v>
      </c>
      <c r="R142" s="5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5" x14ac:dyDescent="0.2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2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7">
        <f t="shared" si="12"/>
        <v>0.10775</v>
      </c>
      <c r="P143" s="9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60" x14ac:dyDescent="0.2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2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7">
        <f t="shared" si="12"/>
        <v>3.3333333333333335E-3</v>
      </c>
      <c r="P144" s="9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60" x14ac:dyDescent="0.2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2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7">
        <f t="shared" si="12"/>
        <v>0</v>
      </c>
      <c r="P145" s="9">
        <f t="shared" si="13"/>
        <v>0</v>
      </c>
      <c r="Q145" s="5" t="str">
        <f t="shared" si="14"/>
        <v>film &amp; video</v>
      </c>
      <c r="R145" s="5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5" x14ac:dyDescent="0.2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2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7">
        <f t="shared" si="12"/>
        <v>0.27600000000000002</v>
      </c>
      <c r="P146" s="9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60" x14ac:dyDescent="0.2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2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7">
        <f t="shared" si="12"/>
        <v>7.5111111111111115E-2</v>
      </c>
      <c r="P147" s="9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60" x14ac:dyDescent="0.2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2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7">
        <f t="shared" si="12"/>
        <v>5.7499999999999999E-3</v>
      </c>
      <c r="P148" s="9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30" x14ac:dyDescent="0.2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2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7">
        <f t="shared" si="12"/>
        <v>0</v>
      </c>
      <c r="P149" s="9">
        <f t="shared" si="13"/>
        <v>0</v>
      </c>
      <c r="Q149" s="5" t="str">
        <f t="shared" si="14"/>
        <v>film &amp; video</v>
      </c>
      <c r="R149" s="5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60" x14ac:dyDescent="0.2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2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7">
        <f t="shared" si="12"/>
        <v>8.0000000000000004E-4</v>
      </c>
      <c r="P150" s="9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60" x14ac:dyDescent="0.2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2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7">
        <f t="shared" si="12"/>
        <v>9.1999999999999998E-3</v>
      </c>
      <c r="P151" s="9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5" x14ac:dyDescent="0.2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2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7">
        <f t="shared" si="12"/>
        <v>0.23163076923076922</v>
      </c>
      <c r="P152" s="9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60" x14ac:dyDescent="0.2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2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7">
        <f t="shared" si="12"/>
        <v>5.5999999999999995E-4</v>
      </c>
      <c r="P153" s="9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30" x14ac:dyDescent="0.2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2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7">
        <f t="shared" si="12"/>
        <v>7.8947368421052633E-5</v>
      </c>
      <c r="P154" s="9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5" x14ac:dyDescent="0.2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2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7">
        <f t="shared" si="12"/>
        <v>7.1799999999999998E-3</v>
      </c>
      <c r="P155" s="9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45" x14ac:dyDescent="0.2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2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7">
        <f t="shared" si="12"/>
        <v>2.6666666666666668E-2</v>
      </c>
      <c r="P156" s="9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60" x14ac:dyDescent="0.2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2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7">
        <f t="shared" si="12"/>
        <v>6.0000000000000002E-5</v>
      </c>
      <c r="P157" s="9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60" x14ac:dyDescent="0.2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2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7">
        <f t="shared" si="12"/>
        <v>5.0999999999999997E-2</v>
      </c>
      <c r="P158" s="9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5" x14ac:dyDescent="0.2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2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7">
        <f t="shared" si="12"/>
        <v>2.671118530884808E-3</v>
      </c>
      <c r="P159" s="9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60" x14ac:dyDescent="0.2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2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7">
        <f t="shared" si="12"/>
        <v>0</v>
      </c>
      <c r="P160" s="9">
        <f t="shared" si="13"/>
        <v>0</v>
      </c>
      <c r="Q160" s="5" t="str">
        <f t="shared" si="14"/>
        <v>film &amp; video</v>
      </c>
      <c r="R160" s="5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60" x14ac:dyDescent="0.2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2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7">
        <f t="shared" si="12"/>
        <v>2.0000000000000002E-5</v>
      </c>
      <c r="P161" s="9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60" x14ac:dyDescent="0.2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2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7">
        <f t="shared" si="12"/>
        <v>0</v>
      </c>
      <c r="P162" s="9">
        <f t="shared" si="13"/>
        <v>0</v>
      </c>
      <c r="Q162" s="5" t="str">
        <f t="shared" si="14"/>
        <v>film &amp; video</v>
      </c>
      <c r="R162" s="5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60" x14ac:dyDescent="0.2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2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7">
        <f t="shared" si="12"/>
        <v>1E-4</v>
      </c>
      <c r="P163" s="9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5" x14ac:dyDescent="0.2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2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7">
        <f t="shared" si="12"/>
        <v>0.15535714285714286</v>
      </c>
      <c r="P164" s="9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60" x14ac:dyDescent="0.2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2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7">
        <f t="shared" si="12"/>
        <v>0</v>
      </c>
      <c r="P165" s="9">
        <f t="shared" si="13"/>
        <v>0</v>
      </c>
      <c r="Q165" s="5" t="str">
        <f t="shared" si="14"/>
        <v>film &amp; video</v>
      </c>
      <c r="R165" s="5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60" x14ac:dyDescent="0.2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2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7">
        <f t="shared" si="12"/>
        <v>5.3333333333333332E-3</v>
      </c>
      <c r="P166" s="9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30" x14ac:dyDescent="0.2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2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7">
        <f t="shared" si="12"/>
        <v>0</v>
      </c>
      <c r="P167" s="9">
        <f t="shared" si="13"/>
        <v>0</v>
      </c>
      <c r="Q167" s="5" t="str">
        <f t="shared" si="14"/>
        <v>film &amp; video</v>
      </c>
      <c r="R167" s="5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5" x14ac:dyDescent="0.2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2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7">
        <f t="shared" si="12"/>
        <v>0.6</v>
      </c>
      <c r="P168" s="9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5" x14ac:dyDescent="0.2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2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7">
        <f t="shared" si="12"/>
        <v>1E-4</v>
      </c>
      <c r="P169" s="9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60" x14ac:dyDescent="0.2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2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7">
        <f t="shared" si="12"/>
        <v>4.0625000000000001E-2</v>
      </c>
      <c r="P170" s="9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60" x14ac:dyDescent="0.2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2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7">
        <f t="shared" si="12"/>
        <v>0.224</v>
      </c>
      <c r="P171" s="9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60" x14ac:dyDescent="0.2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2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7">
        <f t="shared" si="12"/>
        <v>3.2500000000000001E-2</v>
      </c>
      <c r="P172" s="9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5" x14ac:dyDescent="0.2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2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7">
        <f t="shared" si="12"/>
        <v>2.0000000000000002E-5</v>
      </c>
      <c r="P173" s="9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5" x14ac:dyDescent="0.2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2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7">
        <f t="shared" si="12"/>
        <v>0</v>
      </c>
      <c r="P174" s="9">
        <f t="shared" si="13"/>
        <v>0</v>
      </c>
      <c r="Q174" s="5" t="str">
        <f t="shared" si="14"/>
        <v>film &amp; video</v>
      </c>
      <c r="R174" s="5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5" x14ac:dyDescent="0.2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2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7">
        <f t="shared" si="12"/>
        <v>0</v>
      </c>
      <c r="P175" s="9">
        <f t="shared" si="13"/>
        <v>0</v>
      </c>
      <c r="Q175" s="5" t="str">
        <f t="shared" si="14"/>
        <v>film &amp; video</v>
      </c>
      <c r="R175" s="5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60" x14ac:dyDescent="0.2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2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7">
        <f t="shared" si="12"/>
        <v>0</v>
      </c>
      <c r="P176" s="9">
        <f t="shared" si="13"/>
        <v>0</v>
      </c>
      <c r="Q176" s="5" t="str">
        <f t="shared" si="14"/>
        <v>film &amp; video</v>
      </c>
      <c r="R176" s="5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60" x14ac:dyDescent="0.2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2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7">
        <f t="shared" si="12"/>
        <v>6.4850000000000005E-2</v>
      </c>
      <c r="P177" s="9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60" x14ac:dyDescent="0.2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2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7">
        <f t="shared" si="12"/>
        <v>0</v>
      </c>
      <c r="P178" s="9">
        <f t="shared" si="13"/>
        <v>0</v>
      </c>
      <c r="Q178" s="5" t="str">
        <f t="shared" si="14"/>
        <v>film &amp; video</v>
      </c>
      <c r="R178" s="5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30" x14ac:dyDescent="0.2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2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7">
        <f t="shared" si="12"/>
        <v>0.4</v>
      </c>
      <c r="P179" s="9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45" x14ac:dyDescent="0.2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2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7">
        <f t="shared" si="12"/>
        <v>0</v>
      </c>
      <c r="P180" s="9">
        <f t="shared" si="13"/>
        <v>0</v>
      </c>
      <c r="Q180" s="5" t="str">
        <f t="shared" si="14"/>
        <v>film &amp; video</v>
      </c>
      <c r="R180" s="5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30" x14ac:dyDescent="0.2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2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7">
        <f t="shared" si="12"/>
        <v>0.2</v>
      </c>
      <c r="P181" s="9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5" x14ac:dyDescent="0.2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2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7">
        <f t="shared" si="12"/>
        <v>0.33416666666666667</v>
      </c>
      <c r="P182" s="9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60" x14ac:dyDescent="0.2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2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7">
        <f t="shared" si="12"/>
        <v>0.21092608822670172</v>
      </c>
      <c r="P183" s="9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60" x14ac:dyDescent="0.2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2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7">
        <f t="shared" si="12"/>
        <v>0</v>
      </c>
      <c r="P184" s="9">
        <f t="shared" si="13"/>
        <v>0</v>
      </c>
      <c r="Q184" s="5" t="str">
        <f t="shared" si="14"/>
        <v>film &amp; video</v>
      </c>
      <c r="R184" s="5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x14ac:dyDescent="0.2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2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7">
        <f t="shared" si="12"/>
        <v>0.35855999999999999</v>
      </c>
      <c r="P185" s="9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60" x14ac:dyDescent="0.2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2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7">
        <f t="shared" si="12"/>
        <v>3.4000000000000002E-2</v>
      </c>
      <c r="P186" s="9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2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2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7">
        <f t="shared" si="12"/>
        <v>5.5E-2</v>
      </c>
      <c r="P187" s="9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60" x14ac:dyDescent="0.2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2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7">
        <f t="shared" si="12"/>
        <v>0</v>
      </c>
      <c r="P188" s="9">
        <f t="shared" si="13"/>
        <v>0</v>
      </c>
      <c r="Q188" s="5" t="str">
        <f t="shared" si="14"/>
        <v>film &amp; video</v>
      </c>
      <c r="R188" s="5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45" x14ac:dyDescent="0.2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2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7">
        <f t="shared" si="12"/>
        <v>0.16</v>
      </c>
      <c r="P189" s="9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60" x14ac:dyDescent="0.2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2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7">
        <f t="shared" si="12"/>
        <v>0</v>
      </c>
      <c r="P190" s="9">
        <f t="shared" si="13"/>
        <v>0</v>
      </c>
      <c r="Q190" s="5" t="str">
        <f t="shared" si="14"/>
        <v>film &amp; video</v>
      </c>
      <c r="R190" s="5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60" x14ac:dyDescent="0.2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2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7">
        <f t="shared" si="12"/>
        <v>6.8999999999999997E-4</v>
      </c>
      <c r="P191" s="9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x14ac:dyDescent="0.2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2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7">
        <f t="shared" si="12"/>
        <v>4.1666666666666666E-3</v>
      </c>
      <c r="P192" s="9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5" x14ac:dyDescent="0.2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2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7">
        <f t="shared" si="12"/>
        <v>0.05</v>
      </c>
      <c r="P193" s="9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60" x14ac:dyDescent="0.2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2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7">
        <f t="shared" ref="O194:O257" si="18">E194/D194</f>
        <v>1.7E-5</v>
      </c>
      <c r="P194" s="9">
        <f t="shared" ref="P194:P257" si="19">IF(L194 = 0, 0, E194/L194)</f>
        <v>5.666666666666667</v>
      </c>
      <c r="Q194" s="5" t="str">
        <f t="shared" ref="Q194:Q257" si="20">LEFT(N194,SEARCH("/",N194) - 1)</f>
        <v>film &amp; video</v>
      </c>
      <c r="R194" s="5" t="str">
        <f t="shared" ref="R194:R257" si="21">RIGHT(N194, LEN(N194) - SEARCH("/",N194))</f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60" x14ac:dyDescent="0.2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2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7">
        <f t="shared" si="18"/>
        <v>0</v>
      </c>
      <c r="P195" s="9">
        <f t="shared" si="19"/>
        <v>0</v>
      </c>
      <c r="Q195" s="5" t="str">
        <f t="shared" si="20"/>
        <v>film &amp; video</v>
      </c>
      <c r="R195" s="5" t="str">
        <f t="shared" si="21"/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45" x14ac:dyDescent="0.2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2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7">
        <f t="shared" si="18"/>
        <v>1.1999999999999999E-3</v>
      </c>
      <c r="P196" s="9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5" x14ac:dyDescent="0.2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2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7">
        <f t="shared" si="18"/>
        <v>0</v>
      </c>
      <c r="P197" s="9">
        <f t="shared" si="19"/>
        <v>0</v>
      </c>
      <c r="Q197" s="5" t="str">
        <f t="shared" si="20"/>
        <v>film &amp; video</v>
      </c>
      <c r="R197" s="5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5" x14ac:dyDescent="0.2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2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7">
        <f t="shared" si="18"/>
        <v>0.41857142857142859</v>
      </c>
      <c r="P198" s="9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60" x14ac:dyDescent="0.2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2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7">
        <f t="shared" si="18"/>
        <v>0.1048</v>
      </c>
      <c r="P199" s="9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60" x14ac:dyDescent="0.2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2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7">
        <f t="shared" si="18"/>
        <v>1.116E-2</v>
      </c>
      <c r="P200" s="9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60" x14ac:dyDescent="0.2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2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7">
        <f t="shared" si="18"/>
        <v>0</v>
      </c>
      <c r="P201" s="9">
        <f t="shared" si="19"/>
        <v>0</v>
      </c>
      <c r="Q201" s="5" t="str">
        <f t="shared" si="20"/>
        <v>film &amp; video</v>
      </c>
      <c r="R201" s="5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45" x14ac:dyDescent="0.2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2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7">
        <f t="shared" si="18"/>
        <v>0.26192500000000002</v>
      </c>
      <c r="P202" s="9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60" x14ac:dyDescent="0.2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2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7">
        <f t="shared" si="18"/>
        <v>0.58461538461538465</v>
      </c>
      <c r="P203" s="9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x14ac:dyDescent="0.2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2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7">
        <f t="shared" si="18"/>
        <v>0</v>
      </c>
      <c r="P204" s="9">
        <f t="shared" si="19"/>
        <v>0</v>
      </c>
      <c r="Q204" s="5" t="str">
        <f t="shared" si="20"/>
        <v>film &amp; video</v>
      </c>
      <c r="R204" s="5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60" x14ac:dyDescent="0.2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2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7">
        <f t="shared" si="18"/>
        <v>0.2984</v>
      </c>
      <c r="P205" s="9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60" x14ac:dyDescent="0.2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2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7">
        <f t="shared" si="18"/>
        <v>0.50721666666666665</v>
      </c>
      <c r="P206" s="9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5" x14ac:dyDescent="0.2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2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7">
        <f t="shared" si="18"/>
        <v>0.16250000000000001</v>
      </c>
      <c r="P207" s="9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5" x14ac:dyDescent="0.2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2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7">
        <f t="shared" si="18"/>
        <v>0</v>
      </c>
      <c r="P208" s="9">
        <f t="shared" si="19"/>
        <v>0</v>
      </c>
      <c r="Q208" s="5" t="str">
        <f t="shared" si="20"/>
        <v>film &amp; video</v>
      </c>
      <c r="R208" s="5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5" x14ac:dyDescent="0.2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2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7">
        <f t="shared" si="18"/>
        <v>0.15214285714285714</v>
      </c>
      <c r="P209" s="9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60" x14ac:dyDescent="0.2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2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7">
        <f t="shared" si="18"/>
        <v>0</v>
      </c>
      <c r="P210" s="9">
        <f t="shared" si="19"/>
        <v>0</v>
      </c>
      <c r="Q210" s="5" t="str">
        <f t="shared" si="20"/>
        <v>film &amp; video</v>
      </c>
      <c r="R210" s="5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60" x14ac:dyDescent="0.2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2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7">
        <f t="shared" si="18"/>
        <v>0</v>
      </c>
      <c r="P211" s="9">
        <f t="shared" si="19"/>
        <v>0</v>
      </c>
      <c r="Q211" s="5" t="str">
        <f t="shared" si="20"/>
        <v>film &amp; video</v>
      </c>
      <c r="R211" s="5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60" x14ac:dyDescent="0.2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2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7">
        <f t="shared" si="18"/>
        <v>0.2525</v>
      </c>
      <c r="P212" s="9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60" x14ac:dyDescent="0.2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2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7">
        <f t="shared" si="18"/>
        <v>0.44600000000000001</v>
      </c>
      <c r="P213" s="9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45" x14ac:dyDescent="0.2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2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7">
        <f t="shared" si="18"/>
        <v>1.5873015873015873E-4</v>
      </c>
      <c r="P214" s="9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5" x14ac:dyDescent="0.2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2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7">
        <f t="shared" si="18"/>
        <v>4.0000000000000002E-4</v>
      </c>
      <c r="P215" s="9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60" x14ac:dyDescent="0.2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2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7">
        <f t="shared" si="18"/>
        <v>8.0000000000000007E-5</v>
      </c>
      <c r="P216" s="9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60" x14ac:dyDescent="0.2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2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7">
        <f t="shared" si="18"/>
        <v>2.2727272727272726E-3</v>
      </c>
      <c r="P217" s="9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60" x14ac:dyDescent="0.2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2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7">
        <f t="shared" si="18"/>
        <v>0.55698440000000005</v>
      </c>
      <c r="P218" s="9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2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2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7">
        <f t="shared" si="18"/>
        <v>0.11942999999999999</v>
      </c>
      <c r="P219" s="9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60" x14ac:dyDescent="0.2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2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7">
        <f t="shared" si="18"/>
        <v>0.02</v>
      </c>
      <c r="P220" s="9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45" x14ac:dyDescent="0.2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2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7">
        <f t="shared" si="18"/>
        <v>0.17630000000000001</v>
      </c>
      <c r="P221" s="9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5" x14ac:dyDescent="0.2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2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7">
        <f t="shared" si="18"/>
        <v>7.1999999999999998E-3</v>
      </c>
      <c r="P222" s="9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ht="30" x14ac:dyDescent="0.2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2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7">
        <f t="shared" si="18"/>
        <v>0</v>
      </c>
      <c r="P223" s="9">
        <f t="shared" si="19"/>
        <v>0</v>
      </c>
      <c r="Q223" s="5" t="str">
        <f t="shared" si="20"/>
        <v>film &amp; video</v>
      </c>
      <c r="R223" s="5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60" x14ac:dyDescent="0.2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2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7">
        <f t="shared" si="18"/>
        <v>0.13</v>
      </c>
      <c r="P224" s="9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60" x14ac:dyDescent="0.2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2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7">
        <f t="shared" si="18"/>
        <v>0</v>
      </c>
      <c r="P225" s="9">
        <f t="shared" si="19"/>
        <v>0</v>
      </c>
      <c r="Q225" s="5" t="str">
        <f t="shared" si="20"/>
        <v>film &amp; video</v>
      </c>
      <c r="R225" s="5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60" x14ac:dyDescent="0.2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2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7">
        <f t="shared" si="18"/>
        <v>0</v>
      </c>
      <c r="P226" s="9">
        <f t="shared" si="19"/>
        <v>0</v>
      </c>
      <c r="Q226" s="5" t="str">
        <f t="shared" si="20"/>
        <v>film &amp; video</v>
      </c>
      <c r="R226" s="5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5" x14ac:dyDescent="0.2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2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7">
        <f t="shared" si="18"/>
        <v>0</v>
      </c>
      <c r="P227" s="9">
        <f t="shared" si="19"/>
        <v>0</v>
      </c>
      <c r="Q227" s="5" t="str">
        <f t="shared" si="20"/>
        <v>film &amp; video</v>
      </c>
      <c r="R227" s="5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45" x14ac:dyDescent="0.2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2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7">
        <f t="shared" si="18"/>
        <v>8.6206896551724137E-3</v>
      </c>
      <c r="P228" s="9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5" x14ac:dyDescent="0.2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2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7">
        <f t="shared" si="18"/>
        <v>0</v>
      </c>
      <c r="P229" s="9">
        <f t="shared" si="19"/>
        <v>0</v>
      </c>
      <c r="Q229" s="5" t="str">
        <f t="shared" si="20"/>
        <v>film &amp; video</v>
      </c>
      <c r="R229" s="5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30" x14ac:dyDescent="0.2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2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7">
        <f t="shared" si="18"/>
        <v>0</v>
      </c>
      <c r="P230" s="9">
        <f t="shared" si="19"/>
        <v>0</v>
      </c>
      <c r="Q230" s="5" t="str">
        <f t="shared" si="20"/>
        <v>film &amp; video</v>
      </c>
      <c r="R230" s="5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60" x14ac:dyDescent="0.2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2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7">
        <f t="shared" si="18"/>
        <v>0</v>
      </c>
      <c r="P231" s="9">
        <f t="shared" si="19"/>
        <v>0</v>
      </c>
      <c r="Q231" s="5" t="str">
        <f t="shared" si="20"/>
        <v>film &amp; video</v>
      </c>
      <c r="R231" s="5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60" x14ac:dyDescent="0.2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2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7">
        <f t="shared" si="18"/>
        <v>4.0000000000000001E-3</v>
      </c>
      <c r="P232" s="9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60" x14ac:dyDescent="0.2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2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7">
        <f t="shared" si="18"/>
        <v>0</v>
      </c>
      <c r="P233" s="9">
        <f t="shared" si="19"/>
        <v>0</v>
      </c>
      <c r="Q233" s="5" t="str">
        <f t="shared" si="20"/>
        <v>film &amp; video</v>
      </c>
      <c r="R233" s="5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60" x14ac:dyDescent="0.2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2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7">
        <f t="shared" si="18"/>
        <v>2.75E-2</v>
      </c>
      <c r="P234" s="9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5" x14ac:dyDescent="0.2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2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7">
        <f t="shared" si="18"/>
        <v>0</v>
      </c>
      <c r="P235" s="9">
        <f t="shared" si="19"/>
        <v>0</v>
      </c>
      <c r="Q235" s="5" t="str">
        <f t="shared" si="20"/>
        <v>film &amp; video</v>
      </c>
      <c r="R235" s="5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60" x14ac:dyDescent="0.2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2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7">
        <f t="shared" si="18"/>
        <v>0.40100000000000002</v>
      </c>
      <c r="P236" s="9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45" x14ac:dyDescent="0.2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2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7">
        <f t="shared" si="18"/>
        <v>0</v>
      </c>
      <c r="P237" s="9">
        <f t="shared" si="19"/>
        <v>0</v>
      </c>
      <c r="Q237" s="5" t="str">
        <f t="shared" si="20"/>
        <v>film &amp; video</v>
      </c>
      <c r="R237" s="5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60" x14ac:dyDescent="0.2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2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7">
        <f t="shared" si="18"/>
        <v>0</v>
      </c>
      <c r="P238" s="9">
        <f t="shared" si="19"/>
        <v>0</v>
      </c>
      <c r="Q238" s="5" t="str">
        <f t="shared" si="20"/>
        <v>film &amp; video</v>
      </c>
      <c r="R238" s="5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30" x14ac:dyDescent="0.2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2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7">
        <f t="shared" si="18"/>
        <v>3.3333333333333335E-3</v>
      </c>
      <c r="P239" s="9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60" x14ac:dyDescent="0.2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2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7">
        <f t="shared" si="18"/>
        <v>0</v>
      </c>
      <c r="P240" s="9">
        <f t="shared" si="19"/>
        <v>0</v>
      </c>
      <c r="Q240" s="5" t="str">
        <f t="shared" si="20"/>
        <v>film &amp; video</v>
      </c>
      <c r="R240" s="5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5" x14ac:dyDescent="0.2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2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7">
        <f t="shared" si="18"/>
        <v>0.25</v>
      </c>
      <c r="P241" s="9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60" x14ac:dyDescent="0.2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2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7">
        <f t="shared" si="18"/>
        <v>1.0763413333333334</v>
      </c>
      <c r="P242" s="9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60" x14ac:dyDescent="0.2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2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7">
        <f t="shared" si="18"/>
        <v>1.1263736263736264</v>
      </c>
      <c r="P243" s="9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5" x14ac:dyDescent="0.2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2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7">
        <f t="shared" si="18"/>
        <v>1.1346153846153846</v>
      </c>
      <c r="P244" s="9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5" x14ac:dyDescent="0.2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2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7">
        <f t="shared" si="18"/>
        <v>1.0259199999999999</v>
      </c>
      <c r="P245" s="9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60" x14ac:dyDescent="0.25">
      <c r="A246" s="5">
        <v>244</v>
      </c>
      <c r="B246" s="8">
        <v>39756</v>
      </c>
      <c r="C246" s="6" t="s">
        <v>4354</v>
      </c>
      <c r="D246" s="5">
        <v>3500</v>
      </c>
      <c r="E246" s="5">
        <v>3981.5</v>
      </c>
      <c r="F246" s="2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7">
        <f t="shared" si="18"/>
        <v>1.1375714285714287</v>
      </c>
      <c r="P246" s="9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60" x14ac:dyDescent="0.2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2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7">
        <f t="shared" si="18"/>
        <v>1.0371999999999999</v>
      </c>
      <c r="P247" s="9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5" x14ac:dyDescent="0.2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2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7">
        <f t="shared" si="18"/>
        <v>3.0546000000000002</v>
      </c>
      <c r="P248" s="9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60" x14ac:dyDescent="0.2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2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7">
        <f t="shared" si="18"/>
        <v>1.341</v>
      </c>
      <c r="P249" s="9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60" x14ac:dyDescent="0.2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2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7">
        <f t="shared" si="18"/>
        <v>1.0133294117647058</v>
      </c>
      <c r="P250" s="9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60" x14ac:dyDescent="0.2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2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7">
        <f t="shared" si="18"/>
        <v>1.1292</v>
      </c>
      <c r="P251" s="9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60" x14ac:dyDescent="0.2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2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7">
        <f t="shared" si="18"/>
        <v>1.0558333333333334</v>
      </c>
      <c r="P252" s="9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5" x14ac:dyDescent="0.2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2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7">
        <f t="shared" si="18"/>
        <v>1.2557142857142858</v>
      </c>
      <c r="P253" s="9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5" x14ac:dyDescent="0.2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2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7">
        <f t="shared" si="18"/>
        <v>1.8455999999999999</v>
      </c>
      <c r="P254" s="9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60" x14ac:dyDescent="0.2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2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7">
        <f t="shared" si="18"/>
        <v>1.0073333333333334</v>
      </c>
      <c r="P255" s="9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5" x14ac:dyDescent="0.2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2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7">
        <f t="shared" si="18"/>
        <v>1.1694724999999999</v>
      </c>
      <c r="P256" s="9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30" x14ac:dyDescent="0.2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2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7">
        <f t="shared" si="18"/>
        <v>1.0673325</v>
      </c>
      <c r="P257" s="9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60" x14ac:dyDescent="0.2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2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7">
        <f t="shared" ref="O258:O321" si="24">E258/D258</f>
        <v>1.391</v>
      </c>
      <c r="P258" s="9">
        <f t="shared" ref="P258:P321" si="25">IF(L258 = 0, 0, E258/L258)</f>
        <v>65.756363636363631</v>
      </c>
      <c r="Q258" s="5" t="str">
        <f t="shared" ref="Q258:Q321" si="26">LEFT(N258,SEARCH("/",N258) - 1)</f>
        <v>film &amp; video</v>
      </c>
      <c r="R258" s="5" t="str">
        <f t="shared" ref="R258:R321" si="27">RIGHT(N258, LEN(N258) - SEARCH("/",N258))</f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60" x14ac:dyDescent="0.2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2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7">
        <f t="shared" si="24"/>
        <v>1.0672648571428571</v>
      </c>
      <c r="P259" s="9">
        <f t="shared" si="25"/>
        <v>66.70405357142856</v>
      </c>
      <c r="Q259" s="5" t="str">
        <f t="shared" si="26"/>
        <v>film &amp; video</v>
      </c>
      <c r="R259" s="5" t="str">
        <f t="shared" si="27"/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60" x14ac:dyDescent="0.2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2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7">
        <f t="shared" si="24"/>
        <v>1.9114</v>
      </c>
      <c r="P260" s="9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60" x14ac:dyDescent="0.2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2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7">
        <f t="shared" si="24"/>
        <v>1.3193789333333332</v>
      </c>
      <c r="P261" s="9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45" x14ac:dyDescent="0.2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2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7">
        <f t="shared" si="24"/>
        <v>1.0640000000000001</v>
      </c>
      <c r="P262" s="9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45" x14ac:dyDescent="0.2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2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7">
        <f t="shared" si="24"/>
        <v>1.0740000000000001</v>
      </c>
      <c r="P263" s="9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30" x14ac:dyDescent="0.2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2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7">
        <f t="shared" si="24"/>
        <v>2.4</v>
      </c>
      <c r="P264" s="9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60" x14ac:dyDescent="0.2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2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7">
        <f t="shared" si="24"/>
        <v>1.1808107999999999</v>
      </c>
      <c r="P265" s="9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60" x14ac:dyDescent="0.2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2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7">
        <f t="shared" si="24"/>
        <v>1.1819999999999999</v>
      </c>
      <c r="P266" s="9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60" x14ac:dyDescent="0.2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2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7">
        <f t="shared" si="24"/>
        <v>1.111</v>
      </c>
      <c r="P267" s="9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60" x14ac:dyDescent="0.2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2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7">
        <f t="shared" si="24"/>
        <v>1.4550000000000001</v>
      </c>
      <c r="P268" s="9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5" x14ac:dyDescent="0.2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2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7">
        <f t="shared" si="24"/>
        <v>1.3162883248730965</v>
      </c>
      <c r="P269" s="9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60" x14ac:dyDescent="0.2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2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7">
        <f t="shared" si="24"/>
        <v>1.1140000000000001</v>
      </c>
      <c r="P270" s="9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60" x14ac:dyDescent="0.2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2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7">
        <f t="shared" si="24"/>
        <v>1.4723377</v>
      </c>
      <c r="P271" s="9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5" x14ac:dyDescent="0.2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2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7">
        <f t="shared" si="24"/>
        <v>1.5260869565217392</v>
      </c>
      <c r="P272" s="9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60" x14ac:dyDescent="0.2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2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7">
        <f t="shared" si="24"/>
        <v>1.0468</v>
      </c>
      <c r="P273" s="9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60" x14ac:dyDescent="0.2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2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7">
        <f t="shared" si="24"/>
        <v>1.7743366666666667</v>
      </c>
      <c r="P274" s="9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60" x14ac:dyDescent="0.2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2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7">
        <f t="shared" si="24"/>
        <v>1.077758</v>
      </c>
      <c r="P275" s="9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60" x14ac:dyDescent="0.2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2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7">
        <f t="shared" si="24"/>
        <v>1.56</v>
      </c>
      <c r="P276" s="9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5" x14ac:dyDescent="0.2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2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7">
        <f t="shared" si="24"/>
        <v>1.08395</v>
      </c>
      <c r="P277" s="9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60" x14ac:dyDescent="0.2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2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7">
        <f t="shared" si="24"/>
        <v>1.476</v>
      </c>
      <c r="P278" s="9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60" x14ac:dyDescent="0.2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2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7">
        <f t="shared" si="24"/>
        <v>1.1038153846153846</v>
      </c>
      <c r="P279" s="9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45" x14ac:dyDescent="0.2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2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7">
        <f t="shared" si="24"/>
        <v>1.5034814814814814</v>
      </c>
      <c r="P280" s="9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60" x14ac:dyDescent="0.2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2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7">
        <f t="shared" si="24"/>
        <v>1.5731829411764706</v>
      </c>
      <c r="P281" s="9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60" x14ac:dyDescent="0.2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2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7">
        <f t="shared" si="24"/>
        <v>1.5614399999999999</v>
      </c>
      <c r="P282" s="9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60" x14ac:dyDescent="0.2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2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7">
        <f t="shared" si="24"/>
        <v>1.2058763636363636</v>
      </c>
      <c r="P283" s="9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5" x14ac:dyDescent="0.2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2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7">
        <f t="shared" si="24"/>
        <v>1.0118888888888888</v>
      </c>
      <c r="P284" s="9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30" x14ac:dyDescent="0.2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2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7">
        <f t="shared" si="24"/>
        <v>1.142725</v>
      </c>
      <c r="P285" s="9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60" x14ac:dyDescent="0.2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2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7">
        <f t="shared" si="24"/>
        <v>1.0462615</v>
      </c>
      <c r="P286" s="9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5" x14ac:dyDescent="0.2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2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7">
        <f t="shared" si="24"/>
        <v>2.2882507142857142</v>
      </c>
      <c r="P287" s="9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60" x14ac:dyDescent="0.2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2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7">
        <f t="shared" si="24"/>
        <v>1.0915333333333332</v>
      </c>
      <c r="P288" s="9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30" x14ac:dyDescent="0.2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2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7">
        <f t="shared" si="24"/>
        <v>1.7629999999999999</v>
      </c>
      <c r="P289" s="9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60" x14ac:dyDescent="0.2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2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7">
        <f t="shared" si="24"/>
        <v>1.0321061999999999</v>
      </c>
      <c r="P290" s="9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60" x14ac:dyDescent="0.2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2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7">
        <f t="shared" si="24"/>
        <v>1.0482</v>
      </c>
      <c r="P291" s="9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45" x14ac:dyDescent="0.2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2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7">
        <f t="shared" si="24"/>
        <v>1.0668444444444445</v>
      </c>
      <c r="P292" s="9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5" x14ac:dyDescent="0.2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2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7">
        <f t="shared" si="24"/>
        <v>1.2001999999999999</v>
      </c>
      <c r="P293" s="9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60" x14ac:dyDescent="0.2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2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7">
        <f t="shared" si="24"/>
        <v>1.0150693333333334</v>
      </c>
      <c r="P294" s="9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60" x14ac:dyDescent="0.2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2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7">
        <f t="shared" si="24"/>
        <v>1.0138461538461538</v>
      </c>
      <c r="P295" s="9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90" x14ac:dyDescent="0.2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2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7">
        <f t="shared" si="24"/>
        <v>1</v>
      </c>
      <c r="P296" s="9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60" x14ac:dyDescent="0.2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2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7">
        <f t="shared" si="24"/>
        <v>1.3310911999999999</v>
      </c>
      <c r="P297" s="9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5" x14ac:dyDescent="0.2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2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7">
        <f t="shared" si="24"/>
        <v>1.187262</v>
      </c>
      <c r="P298" s="9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60" x14ac:dyDescent="0.2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2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7">
        <f t="shared" si="24"/>
        <v>1.0064</v>
      </c>
      <c r="P299" s="9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30" x14ac:dyDescent="0.2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2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7">
        <f t="shared" si="24"/>
        <v>1.089324126984127</v>
      </c>
      <c r="P300" s="9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60" x14ac:dyDescent="0.2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2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7">
        <f t="shared" si="24"/>
        <v>1.789525</v>
      </c>
      <c r="P301" s="9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60" x14ac:dyDescent="0.2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2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7">
        <f t="shared" si="24"/>
        <v>1.0172264</v>
      </c>
      <c r="P302" s="9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5" x14ac:dyDescent="0.2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2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7">
        <f t="shared" si="24"/>
        <v>1.1873499999999999</v>
      </c>
      <c r="P303" s="9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60" x14ac:dyDescent="0.2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2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7">
        <f t="shared" si="24"/>
        <v>1.0045999999999999</v>
      </c>
      <c r="P304" s="9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5" x14ac:dyDescent="0.2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2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7">
        <f t="shared" si="24"/>
        <v>1.3746666666666667</v>
      </c>
      <c r="P305" s="9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30" x14ac:dyDescent="0.2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2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7">
        <f t="shared" si="24"/>
        <v>2.3164705882352941</v>
      </c>
      <c r="P306" s="9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45" x14ac:dyDescent="0.2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2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7">
        <f t="shared" si="24"/>
        <v>1.3033333333333332</v>
      </c>
      <c r="P307" s="9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30" x14ac:dyDescent="0.2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2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7">
        <f t="shared" si="24"/>
        <v>2.9289999999999998</v>
      </c>
      <c r="P308" s="9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x14ac:dyDescent="0.2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2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7">
        <f t="shared" si="24"/>
        <v>1.1131818181818183</v>
      </c>
      <c r="P309" s="9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60" x14ac:dyDescent="0.2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2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7">
        <f t="shared" si="24"/>
        <v>1.0556666666666668</v>
      </c>
      <c r="P310" s="9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60" x14ac:dyDescent="0.2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2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7">
        <f t="shared" si="24"/>
        <v>1.1894444444444445</v>
      </c>
      <c r="P311" s="9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5" x14ac:dyDescent="0.2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2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7">
        <f t="shared" si="24"/>
        <v>1.04129</v>
      </c>
      <c r="P312" s="9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5" x14ac:dyDescent="0.2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2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7">
        <f t="shared" si="24"/>
        <v>1.0410165</v>
      </c>
      <c r="P313" s="9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60" x14ac:dyDescent="0.2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2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7">
        <f t="shared" si="24"/>
        <v>1.1187499999999999</v>
      </c>
      <c r="P314" s="9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60" x14ac:dyDescent="0.2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2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7">
        <f t="shared" si="24"/>
        <v>1.0473529411764706</v>
      </c>
      <c r="P315" s="9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60" x14ac:dyDescent="0.2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2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7">
        <f t="shared" si="24"/>
        <v>3.8515000000000001</v>
      </c>
      <c r="P316" s="9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5" x14ac:dyDescent="0.2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2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7">
        <f t="shared" si="24"/>
        <v>1.01248</v>
      </c>
      <c r="P317" s="9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45" x14ac:dyDescent="0.2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2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7">
        <f t="shared" si="24"/>
        <v>1.1377333333333333</v>
      </c>
      <c r="P318" s="9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45" x14ac:dyDescent="0.2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2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7">
        <f t="shared" si="24"/>
        <v>1.0080333333333333</v>
      </c>
      <c r="P319" s="9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5" x14ac:dyDescent="0.2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2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7">
        <f t="shared" si="24"/>
        <v>2.8332000000000002</v>
      </c>
      <c r="P320" s="9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60" x14ac:dyDescent="0.2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2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7">
        <f t="shared" si="24"/>
        <v>1.1268</v>
      </c>
      <c r="P321" s="9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60" x14ac:dyDescent="0.2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2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7">
        <f t="shared" ref="O322:O385" si="30">E322/D322</f>
        <v>1.0658000000000001</v>
      </c>
      <c r="P322" s="9">
        <f t="shared" ref="P322:P385" si="31">IF(L322 = 0, 0, E322/L322)</f>
        <v>134.91139240506328</v>
      </c>
      <c r="Q322" s="5" t="str">
        <f t="shared" ref="Q322:Q385" si="32">LEFT(N322,SEARCH("/",N322) - 1)</f>
        <v>film &amp; video</v>
      </c>
      <c r="R322" s="5" t="str">
        <f t="shared" ref="R322:R385" si="33">RIGHT(N322, LEN(N322) - SEARCH("/",N322))</f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5" x14ac:dyDescent="0.2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2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7">
        <f t="shared" si="30"/>
        <v>1.0266285714285714</v>
      </c>
      <c r="P323" s="9">
        <f t="shared" si="31"/>
        <v>106.62314540059347</v>
      </c>
      <c r="Q323" s="5" t="str">
        <f t="shared" si="32"/>
        <v>film &amp; video</v>
      </c>
      <c r="R323" s="5" t="str">
        <f t="shared" si="33"/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45" x14ac:dyDescent="0.2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2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7">
        <f t="shared" si="30"/>
        <v>1.0791200000000001</v>
      </c>
      <c r="P324" s="9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60" x14ac:dyDescent="0.2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2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7">
        <f t="shared" si="30"/>
        <v>1.2307407407407407</v>
      </c>
      <c r="P325" s="9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5" x14ac:dyDescent="0.2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2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7">
        <f t="shared" si="30"/>
        <v>1.016</v>
      </c>
      <c r="P326" s="9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5" x14ac:dyDescent="0.2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2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7">
        <f t="shared" si="30"/>
        <v>1.04396</v>
      </c>
      <c r="P327" s="9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5" x14ac:dyDescent="0.2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2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7">
        <f t="shared" si="30"/>
        <v>1.1292973333333334</v>
      </c>
      <c r="P328" s="9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60" x14ac:dyDescent="0.2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2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7">
        <f t="shared" si="30"/>
        <v>1.3640000000000001</v>
      </c>
      <c r="P329" s="9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5" x14ac:dyDescent="0.2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2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7">
        <f t="shared" si="30"/>
        <v>1.036144</v>
      </c>
      <c r="P330" s="9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5" x14ac:dyDescent="0.2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2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7">
        <f t="shared" si="30"/>
        <v>1.0549999999999999</v>
      </c>
      <c r="P331" s="9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60" x14ac:dyDescent="0.2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2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7">
        <f t="shared" si="30"/>
        <v>1.0182857142857142</v>
      </c>
      <c r="P332" s="9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5" x14ac:dyDescent="0.2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2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7">
        <f t="shared" si="30"/>
        <v>1.0660499999999999</v>
      </c>
      <c r="P333" s="9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60" x14ac:dyDescent="0.2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2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7">
        <f t="shared" si="30"/>
        <v>1.13015</v>
      </c>
      <c r="P334" s="9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60" x14ac:dyDescent="0.2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2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7">
        <f t="shared" si="30"/>
        <v>1.252275</v>
      </c>
      <c r="P335" s="9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60" x14ac:dyDescent="0.2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2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7">
        <f t="shared" si="30"/>
        <v>1.0119</v>
      </c>
      <c r="P336" s="9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60" x14ac:dyDescent="0.2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2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7">
        <f t="shared" si="30"/>
        <v>1.0276470588235294</v>
      </c>
      <c r="P337" s="9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5" x14ac:dyDescent="0.2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2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7">
        <f t="shared" si="30"/>
        <v>1.1683911999999999</v>
      </c>
      <c r="P338" s="9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60" x14ac:dyDescent="0.2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2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7">
        <f t="shared" si="30"/>
        <v>1.0116833333333335</v>
      </c>
      <c r="P339" s="9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60" x14ac:dyDescent="0.2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2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7">
        <f t="shared" si="30"/>
        <v>1.1013360000000001</v>
      </c>
      <c r="P340" s="9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5" x14ac:dyDescent="0.2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2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7">
        <f t="shared" si="30"/>
        <v>1.0808333333333333</v>
      </c>
      <c r="P341" s="9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5" x14ac:dyDescent="0.2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2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7">
        <f t="shared" si="30"/>
        <v>1.2502285714285715</v>
      </c>
      <c r="P342" s="9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60" x14ac:dyDescent="0.2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2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7">
        <f t="shared" si="30"/>
        <v>1.0671428571428572</v>
      </c>
      <c r="P343" s="9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30" x14ac:dyDescent="0.2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2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7">
        <f t="shared" si="30"/>
        <v>1.0036639999999999</v>
      </c>
      <c r="P344" s="9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60" x14ac:dyDescent="0.2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2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7">
        <f t="shared" si="30"/>
        <v>1.0202863333333334</v>
      </c>
      <c r="P345" s="9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60" x14ac:dyDescent="0.2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2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7">
        <f t="shared" si="30"/>
        <v>1.0208358208955224</v>
      </c>
      <c r="P346" s="9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5" x14ac:dyDescent="0.2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2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7">
        <f t="shared" si="30"/>
        <v>1.2327586206896552</v>
      </c>
      <c r="P347" s="9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60" x14ac:dyDescent="0.2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2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7">
        <f t="shared" si="30"/>
        <v>1.7028880000000002</v>
      </c>
      <c r="P348" s="9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60" x14ac:dyDescent="0.2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2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7">
        <f t="shared" si="30"/>
        <v>1.1159049999999999</v>
      </c>
      <c r="P349" s="9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60" x14ac:dyDescent="0.2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2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7">
        <f t="shared" si="30"/>
        <v>1.03</v>
      </c>
      <c r="P350" s="9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45" x14ac:dyDescent="0.2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2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7">
        <f t="shared" si="30"/>
        <v>1.0663570159857905</v>
      </c>
      <c r="P351" s="9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5" x14ac:dyDescent="0.2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2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7">
        <f t="shared" si="30"/>
        <v>1.1476</v>
      </c>
      <c r="P352" s="9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60" x14ac:dyDescent="0.2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2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7">
        <f t="shared" si="30"/>
        <v>1.2734117647058822</v>
      </c>
      <c r="P353" s="9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60" x14ac:dyDescent="0.2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2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7">
        <f t="shared" si="30"/>
        <v>1.1656</v>
      </c>
      <c r="P354" s="9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60" x14ac:dyDescent="0.2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2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7">
        <f t="shared" si="30"/>
        <v>1.0861819426615318</v>
      </c>
      <c r="P355" s="9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60" x14ac:dyDescent="0.2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2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7">
        <f t="shared" si="30"/>
        <v>1.0394285714285714</v>
      </c>
      <c r="P356" s="9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45" x14ac:dyDescent="0.2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2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7">
        <f t="shared" si="30"/>
        <v>1.1625714285714286</v>
      </c>
      <c r="P357" s="9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45" x14ac:dyDescent="0.2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2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7">
        <f t="shared" si="30"/>
        <v>1.0269239999999999</v>
      </c>
      <c r="P358" s="9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60" x14ac:dyDescent="0.2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2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7">
        <f t="shared" si="30"/>
        <v>1.74</v>
      </c>
      <c r="P359" s="9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5" x14ac:dyDescent="0.2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2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7">
        <f t="shared" si="30"/>
        <v>1.03088</v>
      </c>
      <c r="P360" s="9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5" x14ac:dyDescent="0.2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2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7">
        <f t="shared" si="30"/>
        <v>1.0485537190082646</v>
      </c>
      <c r="P361" s="9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60" x14ac:dyDescent="0.2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2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7">
        <f t="shared" si="30"/>
        <v>1.0137499999999999</v>
      </c>
      <c r="P362" s="9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60" x14ac:dyDescent="0.2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2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7">
        <f t="shared" si="30"/>
        <v>1.1107699999999998</v>
      </c>
      <c r="P363" s="9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60" x14ac:dyDescent="0.2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2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7">
        <f t="shared" si="30"/>
        <v>1.2415933781686497</v>
      </c>
      <c r="P364" s="9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60" x14ac:dyDescent="0.2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2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7">
        <f t="shared" si="30"/>
        <v>1.0133333333333334</v>
      </c>
      <c r="P365" s="9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60" x14ac:dyDescent="0.2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2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7">
        <f t="shared" si="30"/>
        <v>1.1016142857142857</v>
      </c>
      <c r="P366" s="9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5" x14ac:dyDescent="0.2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2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7">
        <f t="shared" si="30"/>
        <v>1.0397333333333334</v>
      </c>
      <c r="P367" s="9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5" x14ac:dyDescent="0.2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2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7">
        <f t="shared" si="30"/>
        <v>1.013157894736842</v>
      </c>
      <c r="P368" s="9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60" x14ac:dyDescent="0.2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2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7">
        <f t="shared" si="30"/>
        <v>1.033501</v>
      </c>
      <c r="P369" s="9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60" x14ac:dyDescent="0.2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2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7">
        <f t="shared" si="30"/>
        <v>1.04112</v>
      </c>
      <c r="P370" s="9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60" x14ac:dyDescent="0.2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2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7">
        <f t="shared" si="30"/>
        <v>1.1015569230769231</v>
      </c>
      <c r="P371" s="9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60" x14ac:dyDescent="0.2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2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7">
        <f t="shared" si="30"/>
        <v>1.2202</v>
      </c>
      <c r="P372" s="9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60" x14ac:dyDescent="0.2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2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7">
        <f t="shared" si="30"/>
        <v>1.1416866666666667</v>
      </c>
      <c r="P373" s="9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30" x14ac:dyDescent="0.2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2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7">
        <f t="shared" si="30"/>
        <v>1.2533333333333334</v>
      </c>
      <c r="P374" s="9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5" x14ac:dyDescent="0.2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2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7">
        <f t="shared" si="30"/>
        <v>1.0666666666666667</v>
      </c>
      <c r="P375" s="9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60" x14ac:dyDescent="0.2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2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7">
        <f t="shared" si="30"/>
        <v>1.3065</v>
      </c>
      <c r="P376" s="9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60" x14ac:dyDescent="0.2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2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7">
        <f t="shared" si="30"/>
        <v>1.2</v>
      </c>
      <c r="P377" s="9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60" x14ac:dyDescent="0.2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2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7">
        <f t="shared" si="30"/>
        <v>1.0595918367346939</v>
      </c>
      <c r="P378" s="9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5" x14ac:dyDescent="0.2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2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7">
        <f t="shared" si="30"/>
        <v>1.1439999999999999</v>
      </c>
      <c r="P379" s="9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60" x14ac:dyDescent="0.2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2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7">
        <f t="shared" si="30"/>
        <v>1.1176666666666666</v>
      </c>
      <c r="P380" s="9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60" x14ac:dyDescent="0.2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2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7">
        <f t="shared" si="30"/>
        <v>1.1608000000000001</v>
      </c>
      <c r="P381" s="9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60" x14ac:dyDescent="0.2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2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7">
        <f t="shared" si="30"/>
        <v>1.415</v>
      </c>
      <c r="P382" s="9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5" x14ac:dyDescent="0.2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2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7">
        <f t="shared" si="30"/>
        <v>1.0472999999999999</v>
      </c>
      <c r="P383" s="9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60" x14ac:dyDescent="0.2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2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7">
        <f t="shared" si="30"/>
        <v>2.5583333333333331</v>
      </c>
      <c r="P384" s="9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60" x14ac:dyDescent="0.2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2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7">
        <f t="shared" si="30"/>
        <v>2.0670670670670672</v>
      </c>
      <c r="P385" s="9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60" x14ac:dyDescent="0.2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2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7">
        <f t="shared" ref="O386:O449" si="36">E386/D386</f>
        <v>1.1210500000000001</v>
      </c>
      <c r="P386" s="9">
        <f t="shared" ref="P386:P449" si="37">IF(L386 = 0, 0, E386/L386)</f>
        <v>58.540469973890339</v>
      </c>
      <c r="Q386" s="5" t="str">
        <f t="shared" ref="Q386:Q449" si="38">LEFT(N386,SEARCH("/",N386) - 1)</f>
        <v>film &amp; video</v>
      </c>
      <c r="R386" s="5" t="str">
        <f t="shared" ref="R386:R449" si="39">RIGHT(N386, LEN(N386) - SEARCH("/",N386))</f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60" x14ac:dyDescent="0.2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2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7">
        <f t="shared" si="36"/>
        <v>1.05982</v>
      </c>
      <c r="P387" s="9">
        <f t="shared" si="37"/>
        <v>111.79535864978902</v>
      </c>
      <c r="Q387" s="5" t="str">
        <f t="shared" si="38"/>
        <v>film &amp; video</v>
      </c>
      <c r="R387" s="5" t="str">
        <f t="shared" si="39"/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60" x14ac:dyDescent="0.2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2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7">
        <f t="shared" si="36"/>
        <v>1.0016666666666667</v>
      </c>
      <c r="P388" s="9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60" x14ac:dyDescent="0.2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2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7">
        <f t="shared" si="36"/>
        <v>2.1398947368421051</v>
      </c>
      <c r="P389" s="9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5" x14ac:dyDescent="0.2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2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7">
        <f t="shared" si="36"/>
        <v>1.2616000000000001</v>
      </c>
      <c r="P390" s="9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60" x14ac:dyDescent="0.2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2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7">
        <f t="shared" si="36"/>
        <v>1.8153547058823529</v>
      </c>
      <c r="P391" s="9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5" x14ac:dyDescent="0.2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2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7">
        <f t="shared" si="36"/>
        <v>1</v>
      </c>
      <c r="P392" s="9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5" x14ac:dyDescent="0.2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2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7">
        <f t="shared" si="36"/>
        <v>1.0061</v>
      </c>
      <c r="P393" s="9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60" x14ac:dyDescent="0.2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2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7">
        <f t="shared" si="36"/>
        <v>1.009027027027027</v>
      </c>
      <c r="P394" s="9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45" x14ac:dyDescent="0.2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2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7">
        <f t="shared" si="36"/>
        <v>1.10446</v>
      </c>
      <c r="P395" s="9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60" x14ac:dyDescent="0.2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2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7">
        <f t="shared" si="36"/>
        <v>1.118936170212766</v>
      </c>
      <c r="P396" s="9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5" x14ac:dyDescent="0.2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2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7">
        <f t="shared" si="36"/>
        <v>1.0804450000000001</v>
      </c>
      <c r="P397" s="9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5" x14ac:dyDescent="0.2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2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7">
        <f t="shared" si="36"/>
        <v>1.0666666666666667</v>
      </c>
      <c r="P398" s="9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60" x14ac:dyDescent="0.2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2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7">
        <f t="shared" si="36"/>
        <v>1.0390027322404372</v>
      </c>
      <c r="P399" s="9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5" x14ac:dyDescent="0.2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2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7">
        <f t="shared" si="36"/>
        <v>1.2516</v>
      </c>
      <c r="P400" s="9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60" x14ac:dyDescent="0.2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2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7">
        <f t="shared" si="36"/>
        <v>1.0680499999999999</v>
      </c>
      <c r="P401" s="9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5" x14ac:dyDescent="0.2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2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7">
        <f t="shared" si="36"/>
        <v>1.1230249999999999</v>
      </c>
      <c r="P402" s="9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60" x14ac:dyDescent="0.2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2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7">
        <f t="shared" si="36"/>
        <v>1.0381199999999999</v>
      </c>
      <c r="P403" s="9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60" x14ac:dyDescent="0.2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2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7">
        <f t="shared" si="36"/>
        <v>1.4165000000000001</v>
      </c>
      <c r="P404" s="9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5" x14ac:dyDescent="0.2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2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7">
        <f t="shared" si="36"/>
        <v>1.0526</v>
      </c>
      <c r="P405" s="9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5" x14ac:dyDescent="0.2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2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7">
        <f t="shared" si="36"/>
        <v>1.0309142857142857</v>
      </c>
      <c r="P406" s="9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45" x14ac:dyDescent="0.2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2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7">
        <f t="shared" si="36"/>
        <v>1.0765957446808512</v>
      </c>
      <c r="P407" s="9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60" x14ac:dyDescent="0.2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2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7">
        <f t="shared" si="36"/>
        <v>1.0770464285714285</v>
      </c>
      <c r="P408" s="9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5" x14ac:dyDescent="0.2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2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7">
        <f t="shared" si="36"/>
        <v>1.0155000000000001</v>
      </c>
      <c r="P409" s="9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5" x14ac:dyDescent="0.2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2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7">
        <f t="shared" si="36"/>
        <v>1.0143766666666667</v>
      </c>
      <c r="P410" s="9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5" x14ac:dyDescent="0.2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2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7">
        <f t="shared" si="36"/>
        <v>1.3680000000000001</v>
      </c>
      <c r="P411" s="9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5" x14ac:dyDescent="0.2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2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7">
        <f t="shared" si="36"/>
        <v>1.2829999999999999</v>
      </c>
      <c r="P412" s="9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60" x14ac:dyDescent="0.2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2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7">
        <f t="shared" si="36"/>
        <v>1.0105</v>
      </c>
      <c r="P413" s="9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60" x14ac:dyDescent="0.2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2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7">
        <f t="shared" si="36"/>
        <v>1.2684</v>
      </c>
      <c r="P414" s="9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5" x14ac:dyDescent="0.2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2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7">
        <f t="shared" si="36"/>
        <v>1.0508593749999999</v>
      </c>
      <c r="P415" s="9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60" x14ac:dyDescent="0.2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2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7">
        <f t="shared" si="36"/>
        <v>1.0285405405405406</v>
      </c>
      <c r="P416" s="9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60" x14ac:dyDescent="0.2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2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7">
        <f t="shared" si="36"/>
        <v>1.0214714285714286</v>
      </c>
      <c r="P417" s="9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45" x14ac:dyDescent="0.2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2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7">
        <f t="shared" si="36"/>
        <v>1.2021700000000002</v>
      </c>
      <c r="P418" s="9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60" x14ac:dyDescent="0.2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2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7">
        <f t="shared" si="36"/>
        <v>1.0024761904761905</v>
      </c>
      <c r="P419" s="9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60" x14ac:dyDescent="0.2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2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7">
        <f t="shared" si="36"/>
        <v>1.0063392857142857</v>
      </c>
      <c r="P420" s="9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5" x14ac:dyDescent="0.2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2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7">
        <f t="shared" si="36"/>
        <v>1.004375</v>
      </c>
      <c r="P421" s="9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60" x14ac:dyDescent="0.2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2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7">
        <f t="shared" si="36"/>
        <v>4.3939393939393936E-3</v>
      </c>
      <c r="P422" s="9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60" x14ac:dyDescent="0.2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2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7">
        <f t="shared" si="36"/>
        <v>2.0066666666666667E-2</v>
      </c>
      <c r="P423" s="9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60" x14ac:dyDescent="0.2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2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7">
        <f t="shared" si="36"/>
        <v>1.0749999999999999E-2</v>
      </c>
      <c r="P424" s="9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5" x14ac:dyDescent="0.2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2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7">
        <f t="shared" si="36"/>
        <v>7.6499999999999997E-3</v>
      </c>
      <c r="P425" s="9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5" x14ac:dyDescent="0.2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2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7">
        <f t="shared" si="36"/>
        <v>6.7966666666666675E-2</v>
      </c>
      <c r="P426" s="9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60" x14ac:dyDescent="0.2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2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7">
        <f t="shared" si="36"/>
        <v>1.2E-4</v>
      </c>
      <c r="P427" s="9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60" x14ac:dyDescent="0.2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2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7">
        <f t="shared" si="36"/>
        <v>1.3299999999999999E-2</v>
      </c>
      <c r="P428" s="9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60" x14ac:dyDescent="0.2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2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7">
        <f t="shared" si="36"/>
        <v>0</v>
      </c>
      <c r="P429" s="9">
        <f t="shared" si="37"/>
        <v>0</v>
      </c>
      <c r="Q429" s="5" t="str">
        <f t="shared" si="38"/>
        <v>film &amp; video</v>
      </c>
      <c r="R429" s="5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30" x14ac:dyDescent="0.2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2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7">
        <f t="shared" si="36"/>
        <v>5.6333333333333332E-2</v>
      </c>
      <c r="P430" s="9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60" x14ac:dyDescent="0.2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2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7">
        <f t="shared" si="36"/>
        <v>0</v>
      </c>
      <c r="P431" s="9">
        <f t="shared" si="37"/>
        <v>0</v>
      </c>
      <c r="Q431" s="5" t="str">
        <f t="shared" si="38"/>
        <v>film &amp; video</v>
      </c>
      <c r="R431" s="5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45" x14ac:dyDescent="0.2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2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7">
        <f t="shared" si="36"/>
        <v>2.4E-2</v>
      </c>
      <c r="P432" s="9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5" x14ac:dyDescent="0.2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2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7">
        <f t="shared" si="36"/>
        <v>0.13833333333333334</v>
      </c>
      <c r="P433" s="9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60" x14ac:dyDescent="0.2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2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7">
        <f t="shared" si="36"/>
        <v>9.5000000000000001E-2</v>
      </c>
      <c r="P434" s="9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60" x14ac:dyDescent="0.2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2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7">
        <f t="shared" si="36"/>
        <v>0</v>
      </c>
      <c r="P435" s="9">
        <f t="shared" si="37"/>
        <v>0</v>
      </c>
      <c r="Q435" s="5" t="str">
        <f t="shared" si="38"/>
        <v>film &amp; video</v>
      </c>
      <c r="R435" s="5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60" x14ac:dyDescent="0.2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2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7">
        <f t="shared" si="36"/>
        <v>0.05</v>
      </c>
      <c r="P436" s="9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60" x14ac:dyDescent="0.2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2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7">
        <f t="shared" si="36"/>
        <v>2.7272727272727273E-5</v>
      </c>
      <c r="P437" s="9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5" x14ac:dyDescent="0.2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2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7">
        <f t="shared" si="36"/>
        <v>0</v>
      </c>
      <c r="P438" s="9">
        <f t="shared" si="37"/>
        <v>0</v>
      </c>
      <c r="Q438" s="5" t="str">
        <f t="shared" si="38"/>
        <v>film &amp; video</v>
      </c>
      <c r="R438" s="5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5" x14ac:dyDescent="0.2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2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7">
        <f t="shared" si="36"/>
        <v>0</v>
      </c>
      <c r="P439" s="9">
        <f t="shared" si="37"/>
        <v>0</v>
      </c>
      <c r="Q439" s="5" t="str">
        <f t="shared" si="38"/>
        <v>film &amp; video</v>
      </c>
      <c r="R439" s="5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5" x14ac:dyDescent="0.2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2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7">
        <f t="shared" si="36"/>
        <v>9.3799999999999994E-2</v>
      </c>
      <c r="P440" s="9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60" x14ac:dyDescent="0.2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2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7">
        <f t="shared" si="36"/>
        <v>0</v>
      </c>
      <c r="P441" s="9">
        <f t="shared" si="37"/>
        <v>0</v>
      </c>
      <c r="Q441" s="5" t="str">
        <f t="shared" si="38"/>
        <v>film &amp; video</v>
      </c>
      <c r="R441" s="5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5" x14ac:dyDescent="0.2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2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7">
        <f t="shared" si="36"/>
        <v>1E-3</v>
      </c>
      <c r="P442" s="9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60" x14ac:dyDescent="0.2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2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7">
        <f t="shared" si="36"/>
        <v>0</v>
      </c>
      <c r="P443" s="9">
        <f t="shared" si="37"/>
        <v>0</v>
      </c>
      <c r="Q443" s="5" t="str">
        <f t="shared" si="38"/>
        <v>film &amp; video</v>
      </c>
      <c r="R443" s="5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2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2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7">
        <f t="shared" si="36"/>
        <v>0.39358823529411763</v>
      </c>
      <c r="P444" s="9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5" x14ac:dyDescent="0.2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2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7">
        <f t="shared" si="36"/>
        <v>1E-3</v>
      </c>
      <c r="P445" s="9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45" x14ac:dyDescent="0.2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2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7">
        <f t="shared" si="36"/>
        <v>0.05</v>
      </c>
      <c r="P446" s="9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5" x14ac:dyDescent="0.2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2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7">
        <f t="shared" si="36"/>
        <v>3.3333333333333335E-5</v>
      </c>
      <c r="P447" s="9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60" x14ac:dyDescent="0.2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2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7">
        <f t="shared" si="36"/>
        <v>7.2952380952380949E-2</v>
      </c>
      <c r="P448" s="9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60" x14ac:dyDescent="0.2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2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7">
        <f t="shared" si="36"/>
        <v>1.6666666666666666E-4</v>
      </c>
      <c r="P449" s="9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60" x14ac:dyDescent="0.2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2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7">
        <f t="shared" ref="O450:O513" si="42">E450/D450</f>
        <v>3.2804E-2</v>
      </c>
      <c r="P450" s="9">
        <f t="shared" ref="P450:P513" si="43">IF(L450 = 0, 0, E450/L450)</f>
        <v>20.502500000000001</v>
      </c>
      <c r="Q450" s="5" t="str">
        <f t="shared" ref="Q450:Q513" si="44">LEFT(N450,SEARCH("/",N450) - 1)</f>
        <v>film &amp; video</v>
      </c>
      <c r="R450" s="5" t="str">
        <f t="shared" ref="R450:R513" si="45">RIGHT(N450, LEN(N450) - SEARCH("/",N450))</f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60" x14ac:dyDescent="0.2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2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7">
        <f t="shared" si="42"/>
        <v>2.2499999999999999E-2</v>
      </c>
      <c r="P451" s="9">
        <f t="shared" si="43"/>
        <v>9</v>
      </c>
      <c r="Q451" s="5" t="str">
        <f t="shared" si="44"/>
        <v>film &amp; video</v>
      </c>
      <c r="R451" s="5" t="str">
        <f t="shared" si="45"/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60" x14ac:dyDescent="0.2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2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7">
        <f t="shared" si="42"/>
        <v>7.92E-3</v>
      </c>
      <c r="P452" s="9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60" x14ac:dyDescent="0.2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2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7">
        <f t="shared" si="42"/>
        <v>0</v>
      </c>
      <c r="P453" s="9">
        <f t="shared" si="43"/>
        <v>0</v>
      </c>
      <c r="Q453" s="5" t="str">
        <f t="shared" si="44"/>
        <v>film &amp; video</v>
      </c>
      <c r="R453" s="5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45" x14ac:dyDescent="0.2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2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7">
        <f t="shared" si="42"/>
        <v>0.64</v>
      </c>
      <c r="P454" s="9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60" x14ac:dyDescent="0.2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2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7">
        <f t="shared" si="42"/>
        <v>2.740447957839262E-4</v>
      </c>
      <c r="P455" s="9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5" x14ac:dyDescent="0.2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2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7">
        <f t="shared" si="42"/>
        <v>8.2000000000000007E-3</v>
      </c>
      <c r="P456" s="9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60" x14ac:dyDescent="0.2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2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7">
        <f t="shared" si="42"/>
        <v>6.9230769230769226E-4</v>
      </c>
      <c r="P457" s="9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60" x14ac:dyDescent="0.2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2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7">
        <f t="shared" si="42"/>
        <v>6.8631863186318634E-3</v>
      </c>
      <c r="P458" s="9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60" x14ac:dyDescent="0.2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2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7">
        <f t="shared" si="42"/>
        <v>0</v>
      </c>
      <c r="P459" s="9">
        <f t="shared" si="43"/>
        <v>0</v>
      </c>
      <c r="Q459" s="5" t="str">
        <f t="shared" si="44"/>
        <v>film &amp; video</v>
      </c>
      <c r="R459" s="5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5" x14ac:dyDescent="0.2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2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7">
        <f t="shared" si="42"/>
        <v>8.2100000000000006E-2</v>
      </c>
      <c r="P460" s="9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60" x14ac:dyDescent="0.2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2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7">
        <f t="shared" si="42"/>
        <v>6.4102564102564103E-4</v>
      </c>
      <c r="P461" s="9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30" x14ac:dyDescent="0.2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2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7">
        <f t="shared" si="42"/>
        <v>2.9411764705882353E-3</v>
      </c>
      <c r="P462" s="9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60" x14ac:dyDescent="0.2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2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7">
        <f t="shared" si="42"/>
        <v>0</v>
      </c>
      <c r="P463" s="9">
        <f t="shared" si="43"/>
        <v>0</v>
      </c>
      <c r="Q463" s="5" t="str">
        <f t="shared" si="44"/>
        <v>film &amp; video</v>
      </c>
      <c r="R463" s="5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60" x14ac:dyDescent="0.2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2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7">
        <f t="shared" si="42"/>
        <v>0</v>
      </c>
      <c r="P464" s="9">
        <f t="shared" si="43"/>
        <v>0</v>
      </c>
      <c r="Q464" s="5" t="str">
        <f t="shared" si="44"/>
        <v>film &amp; video</v>
      </c>
      <c r="R464" s="5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5" x14ac:dyDescent="0.2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2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7">
        <f t="shared" si="42"/>
        <v>2.2727272727272728E-2</v>
      </c>
      <c r="P465" s="9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45" x14ac:dyDescent="0.2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2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7">
        <f t="shared" si="42"/>
        <v>9.9009900990099011E-4</v>
      </c>
      <c r="P466" s="9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ht="30" x14ac:dyDescent="0.2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2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7">
        <f t="shared" si="42"/>
        <v>0.26953125</v>
      </c>
      <c r="P467" s="9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5" x14ac:dyDescent="0.2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2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7">
        <f t="shared" si="42"/>
        <v>7.6E-3</v>
      </c>
      <c r="P468" s="9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60" x14ac:dyDescent="0.2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2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7">
        <f t="shared" si="42"/>
        <v>0.21575</v>
      </c>
      <c r="P469" s="9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60" x14ac:dyDescent="0.2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2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7">
        <f t="shared" si="42"/>
        <v>0</v>
      </c>
      <c r="P470" s="9">
        <f t="shared" si="43"/>
        <v>0</v>
      </c>
      <c r="Q470" s="5" t="str">
        <f t="shared" si="44"/>
        <v>film &amp; video</v>
      </c>
      <c r="R470" s="5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30" x14ac:dyDescent="0.2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2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7">
        <f t="shared" si="42"/>
        <v>0</v>
      </c>
      <c r="P471" s="9">
        <f t="shared" si="43"/>
        <v>0</v>
      </c>
      <c r="Q471" s="5" t="str">
        <f t="shared" si="44"/>
        <v>film &amp; video</v>
      </c>
      <c r="R471" s="5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60" x14ac:dyDescent="0.2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2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7">
        <f t="shared" si="42"/>
        <v>1.0200000000000001E-2</v>
      </c>
      <c r="P472" s="9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60" x14ac:dyDescent="0.2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2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7">
        <f t="shared" si="42"/>
        <v>0.11892727272727273</v>
      </c>
      <c r="P473" s="9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60" x14ac:dyDescent="0.2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2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7">
        <f t="shared" si="42"/>
        <v>0.17624999999999999</v>
      </c>
      <c r="P474" s="9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5" x14ac:dyDescent="0.2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2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7">
        <f t="shared" si="42"/>
        <v>2.87E-2</v>
      </c>
      <c r="P475" s="9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5" x14ac:dyDescent="0.2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2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7">
        <f t="shared" si="42"/>
        <v>3.0303030303030303E-4</v>
      </c>
      <c r="P476" s="9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60" x14ac:dyDescent="0.2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2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7">
        <f t="shared" si="42"/>
        <v>0</v>
      </c>
      <c r="P477" s="9">
        <f t="shared" si="43"/>
        <v>0</v>
      </c>
      <c r="Q477" s="5" t="str">
        <f t="shared" si="44"/>
        <v>film &amp; video</v>
      </c>
      <c r="R477" s="5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30" x14ac:dyDescent="0.2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2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7">
        <f t="shared" si="42"/>
        <v>2.2302681818181819E-2</v>
      </c>
      <c r="P478" s="9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60" x14ac:dyDescent="0.2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2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7">
        <f t="shared" si="42"/>
        <v>0</v>
      </c>
      <c r="P479" s="9">
        <f t="shared" si="43"/>
        <v>0</v>
      </c>
      <c r="Q479" s="5" t="str">
        <f t="shared" si="44"/>
        <v>film &amp; video</v>
      </c>
      <c r="R479" s="5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5" x14ac:dyDescent="0.2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2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7">
        <f t="shared" si="42"/>
        <v>0</v>
      </c>
      <c r="P480" s="9">
        <f t="shared" si="43"/>
        <v>0</v>
      </c>
      <c r="Q480" s="5" t="str">
        <f t="shared" si="44"/>
        <v>film &amp; video</v>
      </c>
      <c r="R480" s="5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5" x14ac:dyDescent="0.2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2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7">
        <f t="shared" si="42"/>
        <v>0.3256</v>
      </c>
      <c r="P481" s="9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60" x14ac:dyDescent="0.2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2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7">
        <f t="shared" si="42"/>
        <v>0.19409999999999999</v>
      </c>
      <c r="P482" s="9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60" x14ac:dyDescent="0.2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2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7">
        <f t="shared" si="42"/>
        <v>6.0999999999999999E-2</v>
      </c>
      <c r="P483" s="9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5" x14ac:dyDescent="0.2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2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7">
        <f t="shared" si="42"/>
        <v>1E-3</v>
      </c>
      <c r="P484" s="9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60" x14ac:dyDescent="0.2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2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7">
        <f t="shared" si="42"/>
        <v>0.502</v>
      </c>
      <c r="P485" s="9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60" x14ac:dyDescent="0.2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2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7">
        <f t="shared" si="42"/>
        <v>1.8625E-3</v>
      </c>
      <c r="P486" s="9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45" x14ac:dyDescent="0.2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2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7">
        <f t="shared" si="42"/>
        <v>0.21906971229845085</v>
      </c>
      <c r="P487" s="9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60" x14ac:dyDescent="0.2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2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7">
        <f t="shared" si="42"/>
        <v>9.0909090909090904E-5</v>
      </c>
      <c r="P488" s="9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60" x14ac:dyDescent="0.2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2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7">
        <f t="shared" si="42"/>
        <v>0</v>
      </c>
      <c r="P489" s="9">
        <f t="shared" si="43"/>
        <v>0</v>
      </c>
      <c r="Q489" s="5" t="str">
        <f t="shared" si="44"/>
        <v>film &amp; video</v>
      </c>
      <c r="R489" s="5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45" x14ac:dyDescent="0.2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2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7">
        <f t="shared" si="42"/>
        <v>0</v>
      </c>
      <c r="P490" s="9">
        <f t="shared" si="43"/>
        <v>0</v>
      </c>
      <c r="Q490" s="5" t="str">
        <f t="shared" si="44"/>
        <v>film &amp; video</v>
      </c>
      <c r="R490" s="5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5" x14ac:dyDescent="0.2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2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7">
        <f t="shared" si="42"/>
        <v>2.8667813379201833E-3</v>
      </c>
      <c r="P491" s="9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2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2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7">
        <f t="shared" si="42"/>
        <v>0</v>
      </c>
      <c r="P492" s="9">
        <f t="shared" si="43"/>
        <v>0</v>
      </c>
      <c r="Q492" s="5" t="str">
        <f t="shared" si="44"/>
        <v>film &amp; video</v>
      </c>
      <c r="R492" s="5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5" x14ac:dyDescent="0.2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2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7">
        <f t="shared" si="42"/>
        <v>0</v>
      </c>
      <c r="P493" s="9">
        <f t="shared" si="43"/>
        <v>0</v>
      </c>
      <c r="Q493" s="5" t="str">
        <f t="shared" si="44"/>
        <v>film &amp; video</v>
      </c>
      <c r="R493" s="5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60" x14ac:dyDescent="0.2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2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7">
        <f t="shared" si="42"/>
        <v>0</v>
      </c>
      <c r="P494" s="9">
        <f t="shared" si="43"/>
        <v>0</v>
      </c>
      <c r="Q494" s="5" t="str">
        <f t="shared" si="44"/>
        <v>film &amp; video</v>
      </c>
      <c r="R494" s="5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5" x14ac:dyDescent="0.2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2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7">
        <f t="shared" si="42"/>
        <v>0</v>
      </c>
      <c r="P495" s="9">
        <f t="shared" si="43"/>
        <v>0</v>
      </c>
      <c r="Q495" s="5" t="str">
        <f t="shared" si="44"/>
        <v>film &amp; video</v>
      </c>
      <c r="R495" s="5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60" x14ac:dyDescent="0.2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2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7">
        <f t="shared" si="42"/>
        <v>1.5499999999999999E-3</v>
      </c>
      <c r="P496" s="9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5" x14ac:dyDescent="0.2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2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7">
        <f t="shared" si="42"/>
        <v>0</v>
      </c>
      <c r="P497" s="9">
        <f t="shared" si="43"/>
        <v>0</v>
      </c>
      <c r="Q497" s="5" t="str">
        <f t="shared" si="44"/>
        <v>film &amp; video</v>
      </c>
      <c r="R497" s="5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45" x14ac:dyDescent="0.2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2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7">
        <f t="shared" si="42"/>
        <v>1.6666666666666667E-5</v>
      </c>
      <c r="P498" s="9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x14ac:dyDescent="0.2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2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7">
        <f t="shared" si="42"/>
        <v>6.6964285714285711E-3</v>
      </c>
      <c r="P499" s="9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5" x14ac:dyDescent="0.2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2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7">
        <f t="shared" si="42"/>
        <v>4.5985132395404561E-2</v>
      </c>
      <c r="P500" s="9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60" x14ac:dyDescent="0.2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2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7">
        <f t="shared" si="42"/>
        <v>9.5500000000000002E-2</v>
      </c>
      <c r="P501" s="9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60" x14ac:dyDescent="0.2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2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7">
        <f t="shared" si="42"/>
        <v>3.307692307692308E-2</v>
      </c>
      <c r="P502" s="9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60" x14ac:dyDescent="0.2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2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7">
        <f t="shared" si="42"/>
        <v>0</v>
      </c>
      <c r="P503" s="9">
        <f t="shared" si="43"/>
        <v>0</v>
      </c>
      <c r="Q503" s="5" t="str">
        <f t="shared" si="44"/>
        <v>film &amp; video</v>
      </c>
      <c r="R503" s="5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60" x14ac:dyDescent="0.2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2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7">
        <f t="shared" si="42"/>
        <v>1.15E-2</v>
      </c>
      <c r="P504" s="9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60" x14ac:dyDescent="0.2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2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7">
        <f t="shared" si="42"/>
        <v>1.7538461538461537E-2</v>
      </c>
      <c r="P505" s="9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60" x14ac:dyDescent="0.2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2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7">
        <f t="shared" si="42"/>
        <v>1.3673469387755101E-2</v>
      </c>
      <c r="P506" s="9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5" x14ac:dyDescent="0.2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2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7">
        <f t="shared" si="42"/>
        <v>4.3333333333333331E-3</v>
      </c>
      <c r="P507" s="9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5" x14ac:dyDescent="0.2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2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7">
        <f t="shared" si="42"/>
        <v>1.25E-3</v>
      </c>
      <c r="P508" s="9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60" x14ac:dyDescent="0.2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2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7">
        <f t="shared" si="42"/>
        <v>3.2000000000000001E-2</v>
      </c>
      <c r="P509" s="9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60" x14ac:dyDescent="0.2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2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7">
        <f t="shared" si="42"/>
        <v>8.0000000000000002E-3</v>
      </c>
      <c r="P510" s="9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5" x14ac:dyDescent="0.2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2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7">
        <f t="shared" si="42"/>
        <v>2E-3</v>
      </c>
      <c r="P511" s="9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5" x14ac:dyDescent="0.2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2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7">
        <f t="shared" si="42"/>
        <v>0</v>
      </c>
      <c r="P512" s="9">
        <f t="shared" si="43"/>
        <v>0</v>
      </c>
      <c r="Q512" s="5" t="str">
        <f t="shared" si="44"/>
        <v>film &amp; video</v>
      </c>
      <c r="R512" s="5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5" x14ac:dyDescent="0.2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2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7">
        <f t="shared" si="42"/>
        <v>0.03</v>
      </c>
      <c r="P513" s="9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60" x14ac:dyDescent="0.2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2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7">
        <f t="shared" ref="O514:O577" si="48">E514/D514</f>
        <v>1.3749999999999999E-3</v>
      </c>
      <c r="P514" s="9">
        <f t="shared" ref="P514:P577" si="49">IF(L514 = 0, 0, E514/L514)</f>
        <v>5.5</v>
      </c>
      <c r="Q514" s="5" t="str">
        <f t="shared" ref="Q514:Q577" si="50">LEFT(N514,SEARCH("/",N514) - 1)</f>
        <v>film &amp; video</v>
      </c>
      <c r="R514" s="5" t="str">
        <f t="shared" ref="R514:R577" si="51">RIGHT(N514, LEN(N514) - SEARCH("/",N514))</f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45" x14ac:dyDescent="0.2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2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7">
        <f t="shared" si="48"/>
        <v>0.13924</v>
      </c>
      <c r="P515" s="9">
        <f t="shared" si="49"/>
        <v>102.38235294117646</v>
      </c>
      <c r="Q515" s="5" t="str">
        <f t="shared" si="50"/>
        <v>film &amp; video</v>
      </c>
      <c r="R515" s="5" t="str">
        <f t="shared" si="51"/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45" x14ac:dyDescent="0.2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2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7">
        <f t="shared" si="48"/>
        <v>3.3333333333333333E-2</v>
      </c>
      <c r="P516" s="9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5" x14ac:dyDescent="0.2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2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7">
        <f t="shared" si="48"/>
        <v>0.25413402061855672</v>
      </c>
      <c r="P517" s="9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30" x14ac:dyDescent="0.2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2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7">
        <f t="shared" si="48"/>
        <v>0</v>
      </c>
      <c r="P518" s="9">
        <f t="shared" si="49"/>
        <v>0</v>
      </c>
      <c r="Q518" s="5" t="str">
        <f t="shared" si="50"/>
        <v>film &amp; video</v>
      </c>
      <c r="R518" s="5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60" x14ac:dyDescent="0.2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2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7">
        <f t="shared" si="48"/>
        <v>1.3666666666666667E-2</v>
      </c>
      <c r="P519" s="9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60" x14ac:dyDescent="0.2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2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7">
        <f t="shared" si="48"/>
        <v>0</v>
      </c>
      <c r="P520" s="9">
        <f t="shared" si="49"/>
        <v>0</v>
      </c>
      <c r="Q520" s="5" t="str">
        <f t="shared" si="50"/>
        <v>film &amp; video</v>
      </c>
      <c r="R520" s="5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5" x14ac:dyDescent="0.2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2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7">
        <f t="shared" si="48"/>
        <v>0.22881426547787684</v>
      </c>
      <c r="P521" s="9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60" x14ac:dyDescent="0.2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2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7">
        <f t="shared" si="48"/>
        <v>1.0209999999999999</v>
      </c>
      <c r="P522" s="9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60" x14ac:dyDescent="0.2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2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7">
        <f t="shared" si="48"/>
        <v>1.0464</v>
      </c>
      <c r="P523" s="9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5" x14ac:dyDescent="0.2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2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7">
        <f t="shared" si="48"/>
        <v>1.1466666666666667</v>
      </c>
      <c r="P524" s="9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60" x14ac:dyDescent="0.2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2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7">
        <f t="shared" si="48"/>
        <v>1.206</v>
      </c>
      <c r="P525" s="9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60" x14ac:dyDescent="0.2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2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7">
        <f t="shared" si="48"/>
        <v>1.0867285714285715</v>
      </c>
      <c r="P526" s="9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60" x14ac:dyDescent="0.2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2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7">
        <f t="shared" si="48"/>
        <v>1</v>
      </c>
      <c r="P527" s="9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5" x14ac:dyDescent="0.2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2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7">
        <f t="shared" si="48"/>
        <v>1.1399999999999999</v>
      </c>
      <c r="P528" s="9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60" x14ac:dyDescent="0.2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2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7">
        <f t="shared" si="48"/>
        <v>1.0085</v>
      </c>
      <c r="P529" s="9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30" x14ac:dyDescent="0.2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2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7">
        <f t="shared" si="48"/>
        <v>1.1565217391304348</v>
      </c>
      <c r="P530" s="9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60" x14ac:dyDescent="0.2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2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7">
        <f t="shared" si="48"/>
        <v>1.3041666666666667</v>
      </c>
      <c r="P531" s="9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60" x14ac:dyDescent="0.2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2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7">
        <f t="shared" si="48"/>
        <v>1.0778267254038179</v>
      </c>
      <c r="P532" s="9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60" x14ac:dyDescent="0.2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2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7">
        <f t="shared" si="48"/>
        <v>1</v>
      </c>
      <c r="P533" s="9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60" x14ac:dyDescent="0.2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2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7">
        <f t="shared" si="48"/>
        <v>1.2324999999999999</v>
      </c>
      <c r="P534" s="9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60" x14ac:dyDescent="0.2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2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7">
        <f t="shared" si="48"/>
        <v>1.002</v>
      </c>
      <c r="P535" s="9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60" x14ac:dyDescent="0.2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2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7">
        <f t="shared" si="48"/>
        <v>1.0466666666666666</v>
      </c>
      <c r="P536" s="9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45" x14ac:dyDescent="0.2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2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7">
        <f t="shared" si="48"/>
        <v>1.0249999999999999</v>
      </c>
      <c r="P537" s="9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60" x14ac:dyDescent="0.2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2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7">
        <f t="shared" si="48"/>
        <v>1.1825757575757576</v>
      </c>
      <c r="P538" s="9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60" x14ac:dyDescent="0.2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2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7">
        <f t="shared" si="48"/>
        <v>1.2050000000000001</v>
      </c>
      <c r="P539" s="9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60" x14ac:dyDescent="0.2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2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7">
        <f t="shared" si="48"/>
        <v>3.0242</v>
      </c>
      <c r="P540" s="9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5" x14ac:dyDescent="0.2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2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7">
        <f t="shared" si="48"/>
        <v>1.00644</v>
      </c>
      <c r="P541" s="9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60" x14ac:dyDescent="0.2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2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7">
        <f t="shared" si="48"/>
        <v>6.666666666666667E-5</v>
      </c>
      <c r="P542" s="9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5" x14ac:dyDescent="0.2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2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7">
        <f t="shared" si="48"/>
        <v>5.5555555555555558E-3</v>
      </c>
      <c r="P543" s="9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5" x14ac:dyDescent="0.2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2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7">
        <f t="shared" si="48"/>
        <v>3.9999999999999998E-6</v>
      </c>
      <c r="P544" s="9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60" x14ac:dyDescent="0.2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2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7">
        <f t="shared" si="48"/>
        <v>3.1818181818181819E-3</v>
      </c>
      <c r="P545" s="9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60" x14ac:dyDescent="0.2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2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7">
        <f t="shared" si="48"/>
        <v>1.2E-2</v>
      </c>
      <c r="P546" s="9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60" x14ac:dyDescent="0.2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2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7">
        <f t="shared" si="48"/>
        <v>0.27383999999999997</v>
      </c>
      <c r="P547" s="9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60" x14ac:dyDescent="0.2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2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7">
        <f t="shared" si="48"/>
        <v>8.6666666666666663E-4</v>
      </c>
      <c r="P548" s="9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60" x14ac:dyDescent="0.2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2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7">
        <f t="shared" si="48"/>
        <v>0</v>
      </c>
      <c r="P549" s="9">
        <f t="shared" si="49"/>
        <v>0</v>
      </c>
      <c r="Q549" s="5" t="str">
        <f t="shared" si="50"/>
        <v>technology</v>
      </c>
      <c r="R549" s="5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5" x14ac:dyDescent="0.2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2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7">
        <f t="shared" si="48"/>
        <v>8.9999999999999998E-4</v>
      </c>
      <c r="P550" s="9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60" x14ac:dyDescent="0.2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2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7">
        <f t="shared" si="48"/>
        <v>2.7199999999999998E-2</v>
      </c>
      <c r="P551" s="9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60" x14ac:dyDescent="0.2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2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7">
        <f t="shared" si="48"/>
        <v>7.0000000000000001E-3</v>
      </c>
      <c r="P552" s="9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60" x14ac:dyDescent="0.2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2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7">
        <f t="shared" si="48"/>
        <v>5.0413333333333331E-2</v>
      </c>
      <c r="P553" s="9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5" x14ac:dyDescent="0.2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2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7">
        <f t="shared" si="48"/>
        <v>0</v>
      </c>
      <c r="P554" s="9">
        <f t="shared" si="49"/>
        <v>0</v>
      </c>
      <c r="Q554" s="5" t="str">
        <f t="shared" si="50"/>
        <v>technology</v>
      </c>
      <c r="R554" s="5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5" x14ac:dyDescent="0.2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2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7">
        <f t="shared" si="48"/>
        <v>4.9199999999999999E-3</v>
      </c>
      <c r="P555" s="9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60" x14ac:dyDescent="0.2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2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7">
        <f t="shared" si="48"/>
        <v>0.36589147286821705</v>
      </c>
      <c r="P556" s="9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60" x14ac:dyDescent="0.2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2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7">
        <f t="shared" si="48"/>
        <v>0</v>
      </c>
      <c r="P557" s="9">
        <f t="shared" si="49"/>
        <v>0</v>
      </c>
      <c r="Q557" s="5" t="str">
        <f t="shared" si="50"/>
        <v>technology</v>
      </c>
      <c r="R557" s="5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30" x14ac:dyDescent="0.2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2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7">
        <f t="shared" si="48"/>
        <v>2.5000000000000001E-2</v>
      </c>
      <c r="P558" s="9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60" x14ac:dyDescent="0.2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2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7">
        <f t="shared" si="48"/>
        <v>9.1066666666666674E-3</v>
      </c>
      <c r="P559" s="9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60" x14ac:dyDescent="0.2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2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7">
        <f t="shared" si="48"/>
        <v>0</v>
      </c>
      <c r="P560" s="9">
        <f t="shared" si="49"/>
        <v>0</v>
      </c>
      <c r="Q560" s="5" t="str">
        <f t="shared" si="50"/>
        <v>technology</v>
      </c>
      <c r="R560" s="5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60" x14ac:dyDescent="0.2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2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7">
        <f t="shared" si="48"/>
        <v>2.0833333333333335E-4</v>
      </c>
      <c r="P561" s="9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5" x14ac:dyDescent="0.2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2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7">
        <f t="shared" si="48"/>
        <v>1.2E-4</v>
      </c>
      <c r="P562" s="9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60" x14ac:dyDescent="0.2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2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7">
        <f t="shared" si="48"/>
        <v>3.6666666666666666E-3</v>
      </c>
      <c r="P563" s="9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60" x14ac:dyDescent="0.2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2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7">
        <f t="shared" si="48"/>
        <v>0</v>
      </c>
      <c r="P564" s="9">
        <f t="shared" si="49"/>
        <v>0</v>
      </c>
      <c r="Q564" s="5" t="str">
        <f t="shared" si="50"/>
        <v>technology</v>
      </c>
      <c r="R564" s="5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60" x14ac:dyDescent="0.2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2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 t="shared" si="48"/>
        <v>9.0666666666666662E-4</v>
      </c>
      <c r="P565" s="9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60" x14ac:dyDescent="0.2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2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7">
        <f t="shared" si="48"/>
        <v>5.5555555555555558E-5</v>
      </c>
      <c r="P566" s="9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60" x14ac:dyDescent="0.2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2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7">
        <f t="shared" si="48"/>
        <v>0</v>
      </c>
      <c r="P567" s="9">
        <f t="shared" si="49"/>
        <v>0</v>
      </c>
      <c r="Q567" s="5" t="str">
        <f t="shared" si="50"/>
        <v>technology</v>
      </c>
      <c r="R567" s="5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60" x14ac:dyDescent="0.2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2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7">
        <f t="shared" si="48"/>
        <v>2.0000000000000001E-4</v>
      </c>
      <c r="P568" s="9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60" x14ac:dyDescent="0.2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2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7">
        <f t="shared" si="48"/>
        <v>0</v>
      </c>
      <c r="P569" s="9">
        <f t="shared" si="49"/>
        <v>0</v>
      </c>
      <c r="Q569" s="5" t="str">
        <f t="shared" si="50"/>
        <v>technology</v>
      </c>
      <c r="R569" s="5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75" x14ac:dyDescent="0.2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2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7">
        <f t="shared" si="48"/>
        <v>0.01</v>
      </c>
      <c r="P570" s="9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5" x14ac:dyDescent="0.2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2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7">
        <f t="shared" si="48"/>
        <v>8.0000000000000002E-3</v>
      </c>
      <c r="P571" s="9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30" x14ac:dyDescent="0.2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2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7">
        <f t="shared" si="48"/>
        <v>1.6705882352941177E-3</v>
      </c>
      <c r="P572" s="9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60" x14ac:dyDescent="0.2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2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7">
        <f t="shared" si="48"/>
        <v>4.2399999999999998E-3</v>
      </c>
      <c r="P573" s="9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60" x14ac:dyDescent="0.2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2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7">
        <f t="shared" si="48"/>
        <v>0</v>
      </c>
      <c r="P574" s="9">
        <f t="shared" si="49"/>
        <v>0</v>
      </c>
      <c r="Q574" s="5" t="str">
        <f t="shared" si="50"/>
        <v>technology</v>
      </c>
      <c r="R574" s="5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60" x14ac:dyDescent="0.2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2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7">
        <f t="shared" si="48"/>
        <v>3.892538925389254E-3</v>
      </c>
      <c r="P575" s="9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60" x14ac:dyDescent="0.2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2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7">
        <f t="shared" si="48"/>
        <v>7.1556350626118068E-3</v>
      </c>
      <c r="P576" s="9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60" x14ac:dyDescent="0.2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2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7">
        <f t="shared" si="48"/>
        <v>4.3166666666666666E-3</v>
      </c>
      <c r="P577" s="9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5" x14ac:dyDescent="0.2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2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 t="shared" ref="O578:O641" si="54">E578/D578</f>
        <v>1.2500000000000001E-5</v>
      </c>
      <c r="P578" s="9">
        <f t="shared" ref="P578:P641" si="55">IF(L578 = 0, 0, E578/L578)</f>
        <v>1</v>
      </c>
      <c r="Q578" s="5" t="str">
        <f t="shared" ref="Q578:Q641" si="56">LEFT(N578,SEARCH("/",N578) - 1)</f>
        <v>technology</v>
      </c>
      <c r="R578" s="5" t="str">
        <f t="shared" ref="R578:R641" si="57">RIGHT(N578, LEN(N578) - SEARCH("/",N578))</f>
        <v>web</v>
      </c>
      <c r="S578" s="16">
        <f t="shared" si="52"/>
        <v>42031.471666666665</v>
      </c>
      <c r="T578" s="16">
        <f t="shared" si="53"/>
        <v>42091.43</v>
      </c>
    </row>
    <row r="579" spans="1:20" ht="60" x14ac:dyDescent="0.2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2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7">
        <f t="shared" si="54"/>
        <v>2E-3</v>
      </c>
      <c r="P579" s="9">
        <f t="shared" si="55"/>
        <v>10</v>
      </c>
      <c r="Q579" s="5" t="str">
        <f t="shared" si="56"/>
        <v>technology</v>
      </c>
      <c r="R579" s="5" t="str">
        <f t="shared" si="57"/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30" x14ac:dyDescent="0.2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2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7">
        <f t="shared" si="54"/>
        <v>1.12E-4</v>
      </c>
      <c r="P580" s="9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45" x14ac:dyDescent="0.2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2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7">
        <f t="shared" si="54"/>
        <v>1.4583333333333334E-2</v>
      </c>
      <c r="P581" s="9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60" x14ac:dyDescent="0.2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2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7">
        <f t="shared" si="54"/>
        <v>3.3333333333333332E-4</v>
      </c>
      <c r="P582" s="9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60" x14ac:dyDescent="0.2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2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7">
        <f t="shared" si="54"/>
        <v>0</v>
      </c>
      <c r="P583" s="9">
        <f t="shared" si="55"/>
        <v>0</v>
      </c>
      <c r="Q583" s="5" t="str">
        <f t="shared" si="56"/>
        <v>technology</v>
      </c>
      <c r="R583" s="5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60" x14ac:dyDescent="0.2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2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7">
        <f t="shared" si="54"/>
        <v>0</v>
      </c>
      <c r="P584" s="9">
        <f t="shared" si="55"/>
        <v>0</v>
      </c>
      <c r="Q584" s="5" t="str">
        <f t="shared" si="56"/>
        <v>technology</v>
      </c>
      <c r="R584" s="5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45" x14ac:dyDescent="0.2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2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7">
        <f t="shared" si="54"/>
        <v>1.1111111111111112E-4</v>
      </c>
      <c r="P585" s="9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45" x14ac:dyDescent="0.2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2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7">
        <f t="shared" si="54"/>
        <v>0.01</v>
      </c>
      <c r="P586" s="9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5" x14ac:dyDescent="0.2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2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7">
        <f t="shared" si="54"/>
        <v>0</v>
      </c>
      <c r="P587" s="9">
        <f t="shared" si="55"/>
        <v>0</v>
      </c>
      <c r="Q587" s="5" t="str">
        <f t="shared" si="56"/>
        <v>technology</v>
      </c>
      <c r="R587" s="5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5" x14ac:dyDescent="0.2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2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7">
        <f t="shared" si="54"/>
        <v>5.5999999999999999E-3</v>
      </c>
      <c r="P588" s="9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5" x14ac:dyDescent="0.2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2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7">
        <f t="shared" si="54"/>
        <v>9.0833333333333335E-2</v>
      </c>
      <c r="P589" s="9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60" x14ac:dyDescent="0.2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2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7">
        <f t="shared" si="54"/>
        <v>3.3444444444444443E-2</v>
      </c>
      <c r="P590" s="9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x14ac:dyDescent="0.2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2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 t="shared" si="54"/>
        <v>1.3333333333333334E-4</v>
      </c>
      <c r="P591" s="9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60" x14ac:dyDescent="0.2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2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7">
        <f t="shared" si="54"/>
        <v>4.4600000000000001E-2</v>
      </c>
      <c r="P592" s="9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5" x14ac:dyDescent="0.2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2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7">
        <f t="shared" si="54"/>
        <v>6.0999999999999997E-4</v>
      </c>
      <c r="P593" s="9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60" x14ac:dyDescent="0.2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2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7">
        <f t="shared" si="54"/>
        <v>3.3333333333333333E-2</v>
      </c>
      <c r="P594" s="9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60" x14ac:dyDescent="0.2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2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7">
        <f t="shared" si="54"/>
        <v>0.23</v>
      </c>
      <c r="P595" s="9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30" x14ac:dyDescent="0.2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2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7">
        <f t="shared" si="54"/>
        <v>1.0399999999999999E-3</v>
      </c>
      <c r="P596" s="9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60" x14ac:dyDescent="0.2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2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7">
        <f t="shared" si="54"/>
        <v>4.2599999999999999E-3</v>
      </c>
      <c r="P597" s="9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45" x14ac:dyDescent="0.2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2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7">
        <f t="shared" si="54"/>
        <v>2.9999999999999997E-4</v>
      </c>
      <c r="P598" s="9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5" x14ac:dyDescent="0.2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2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7">
        <f t="shared" si="54"/>
        <v>2.6666666666666666E-3</v>
      </c>
      <c r="P599" s="9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30" x14ac:dyDescent="0.2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2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7">
        <f t="shared" si="54"/>
        <v>0.34</v>
      </c>
      <c r="P600" s="9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60" x14ac:dyDescent="0.2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2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7">
        <f t="shared" si="54"/>
        <v>6.2E-4</v>
      </c>
      <c r="P601" s="9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30" x14ac:dyDescent="0.2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2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7">
        <f t="shared" si="54"/>
        <v>0.02</v>
      </c>
      <c r="P602" s="9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60" x14ac:dyDescent="0.2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2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7">
        <f t="shared" si="54"/>
        <v>1.4E-2</v>
      </c>
      <c r="P603" s="9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5" x14ac:dyDescent="0.2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2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7">
        <f t="shared" si="54"/>
        <v>0</v>
      </c>
      <c r="P604" s="9">
        <f t="shared" si="55"/>
        <v>0</v>
      </c>
      <c r="Q604" s="5" t="str">
        <f t="shared" si="56"/>
        <v>technology</v>
      </c>
      <c r="R604" s="5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5" x14ac:dyDescent="0.2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2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7">
        <f t="shared" si="54"/>
        <v>3.9334666666666664E-2</v>
      </c>
      <c r="P605" s="9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60" x14ac:dyDescent="0.2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2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7">
        <f t="shared" si="54"/>
        <v>0</v>
      </c>
      <c r="P606" s="9">
        <f t="shared" si="55"/>
        <v>0</v>
      </c>
      <c r="Q606" s="5" t="str">
        <f t="shared" si="56"/>
        <v>technology</v>
      </c>
      <c r="R606" s="5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30" x14ac:dyDescent="0.2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2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7">
        <f t="shared" si="54"/>
        <v>2.6200000000000001E-2</v>
      </c>
      <c r="P607" s="9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60" x14ac:dyDescent="0.2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2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7">
        <f t="shared" si="54"/>
        <v>2E-3</v>
      </c>
      <c r="P608" s="9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60" x14ac:dyDescent="0.2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2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7">
        <f t="shared" si="54"/>
        <v>0</v>
      </c>
      <c r="P609" s="9">
        <f t="shared" si="55"/>
        <v>0</v>
      </c>
      <c r="Q609" s="5" t="str">
        <f t="shared" si="56"/>
        <v>technology</v>
      </c>
      <c r="R609" s="5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60" x14ac:dyDescent="0.2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2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7">
        <f t="shared" si="54"/>
        <v>9.7400000000000004E-3</v>
      </c>
      <c r="P610" s="9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60" x14ac:dyDescent="0.2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2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7">
        <f t="shared" si="54"/>
        <v>6.41025641025641E-3</v>
      </c>
      <c r="P611" s="9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5" x14ac:dyDescent="0.2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2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7">
        <f t="shared" si="54"/>
        <v>0</v>
      </c>
      <c r="P612" s="9">
        <f t="shared" si="55"/>
        <v>0</v>
      </c>
      <c r="Q612" s="5" t="str">
        <f t="shared" si="56"/>
        <v>technology</v>
      </c>
      <c r="R612" s="5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60" x14ac:dyDescent="0.2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2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7">
        <f t="shared" si="54"/>
        <v>0</v>
      </c>
      <c r="P613" s="9">
        <f t="shared" si="55"/>
        <v>0</v>
      </c>
      <c r="Q613" s="5" t="str">
        <f t="shared" si="56"/>
        <v>technology</v>
      </c>
      <c r="R613" s="5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30" x14ac:dyDescent="0.2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2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7">
        <f t="shared" si="54"/>
        <v>0</v>
      </c>
      <c r="P614" s="9">
        <f t="shared" si="55"/>
        <v>0</v>
      </c>
      <c r="Q614" s="5" t="str">
        <f t="shared" si="56"/>
        <v>technology</v>
      </c>
      <c r="R614" s="5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60" x14ac:dyDescent="0.2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2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7">
        <f t="shared" si="54"/>
        <v>0.21363333333333334</v>
      </c>
      <c r="P615" s="9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5" x14ac:dyDescent="0.2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2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7">
        <f t="shared" si="54"/>
        <v>0</v>
      </c>
      <c r="P616" s="9">
        <f t="shared" si="55"/>
        <v>0</v>
      </c>
      <c r="Q616" s="5" t="str">
        <f t="shared" si="56"/>
        <v>technology</v>
      </c>
      <c r="R616" s="5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5" x14ac:dyDescent="0.2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2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7">
        <f t="shared" si="54"/>
        <v>0</v>
      </c>
      <c r="P617" s="9">
        <f t="shared" si="55"/>
        <v>0</v>
      </c>
      <c r="Q617" s="5" t="str">
        <f t="shared" si="56"/>
        <v>technology</v>
      </c>
      <c r="R617" s="5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60" x14ac:dyDescent="0.2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2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7">
        <f t="shared" si="54"/>
        <v>0</v>
      </c>
      <c r="P618" s="9">
        <f t="shared" si="55"/>
        <v>0</v>
      </c>
      <c r="Q618" s="5" t="str">
        <f t="shared" si="56"/>
        <v>technology</v>
      </c>
      <c r="R618" s="5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60" x14ac:dyDescent="0.2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2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7">
        <f t="shared" si="54"/>
        <v>0.03</v>
      </c>
      <c r="P619" s="9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60" x14ac:dyDescent="0.2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2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7">
        <f t="shared" si="54"/>
        <v>0</v>
      </c>
      <c r="P620" s="9">
        <f t="shared" si="55"/>
        <v>0</v>
      </c>
      <c r="Q620" s="5" t="str">
        <f t="shared" si="56"/>
        <v>technology</v>
      </c>
      <c r="R620" s="5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30" x14ac:dyDescent="0.2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2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7">
        <f t="shared" si="54"/>
        <v>3.9999999999999998E-7</v>
      </c>
      <c r="P621" s="9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5" x14ac:dyDescent="0.2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2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7">
        <f t="shared" si="54"/>
        <v>0.01</v>
      </c>
      <c r="P622" s="9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60" x14ac:dyDescent="0.2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2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7">
        <f t="shared" si="54"/>
        <v>1.044E-2</v>
      </c>
      <c r="P623" s="9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60" x14ac:dyDescent="0.2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2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7">
        <f t="shared" si="54"/>
        <v>5.6833333333333333E-2</v>
      </c>
      <c r="P624" s="9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60" x14ac:dyDescent="0.2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2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7">
        <f t="shared" si="54"/>
        <v>0</v>
      </c>
      <c r="P625" s="9">
        <f t="shared" si="55"/>
        <v>0</v>
      </c>
      <c r="Q625" s="5" t="str">
        <f t="shared" si="56"/>
        <v>technology</v>
      </c>
      <c r="R625" s="5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5" x14ac:dyDescent="0.2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2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7">
        <f t="shared" si="54"/>
        <v>0</v>
      </c>
      <c r="P626" s="9">
        <f t="shared" si="55"/>
        <v>0</v>
      </c>
      <c r="Q626" s="5" t="str">
        <f t="shared" si="56"/>
        <v>technology</v>
      </c>
      <c r="R626" s="5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60" x14ac:dyDescent="0.2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2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7">
        <f t="shared" si="54"/>
        <v>0</v>
      </c>
      <c r="P627" s="9">
        <f t="shared" si="55"/>
        <v>0</v>
      </c>
      <c r="Q627" s="5" t="str">
        <f t="shared" si="56"/>
        <v>technology</v>
      </c>
      <c r="R627" s="5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60" x14ac:dyDescent="0.2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2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7">
        <f t="shared" si="54"/>
        <v>0.17380000000000001</v>
      </c>
      <c r="P628" s="9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60" x14ac:dyDescent="0.2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2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 t="shared" si="54"/>
        <v>2.0000000000000001E-4</v>
      </c>
      <c r="P629" s="9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5" x14ac:dyDescent="0.2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2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7">
        <f t="shared" si="54"/>
        <v>0</v>
      </c>
      <c r="P630" s="9">
        <f t="shared" si="55"/>
        <v>0</v>
      </c>
      <c r="Q630" s="5" t="str">
        <f t="shared" si="56"/>
        <v>technology</v>
      </c>
      <c r="R630" s="5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60" x14ac:dyDescent="0.2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2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7">
        <f t="shared" si="54"/>
        <v>1.75E-3</v>
      </c>
      <c r="P631" s="9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60" x14ac:dyDescent="0.2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2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7">
        <f t="shared" si="54"/>
        <v>8.3340278356529708E-4</v>
      </c>
      <c r="P632" s="9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45" x14ac:dyDescent="0.2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2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7">
        <f t="shared" si="54"/>
        <v>1.38E-2</v>
      </c>
      <c r="P633" s="9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45" x14ac:dyDescent="0.2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2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7">
        <f t="shared" si="54"/>
        <v>0</v>
      </c>
      <c r="P634" s="9">
        <f t="shared" si="55"/>
        <v>0</v>
      </c>
      <c r="Q634" s="5" t="str">
        <f t="shared" si="56"/>
        <v>technology</v>
      </c>
      <c r="R634" s="5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5" x14ac:dyDescent="0.2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2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7">
        <f t="shared" si="54"/>
        <v>0.1245</v>
      </c>
      <c r="P635" s="9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45" x14ac:dyDescent="0.2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2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7">
        <f t="shared" si="54"/>
        <v>2.0000000000000001E-4</v>
      </c>
      <c r="P636" s="9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30" x14ac:dyDescent="0.2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2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7">
        <f t="shared" si="54"/>
        <v>8.0000000000000007E-5</v>
      </c>
      <c r="P637" s="9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45" x14ac:dyDescent="0.2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2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7">
        <f t="shared" si="54"/>
        <v>2E-3</v>
      </c>
      <c r="P638" s="9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60" x14ac:dyDescent="0.2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2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7">
        <f t="shared" si="54"/>
        <v>0</v>
      </c>
      <c r="P639" s="9">
        <f t="shared" si="55"/>
        <v>0</v>
      </c>
      <c r="Q639" s="5" t="str">
        <f t="shared" si="56"/>
        <v>technology</v>
      </c>
      <c r="R639" s="5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x14ac:dyDescent="0.2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2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7">
        <f t="shared" si="54"/>
        <v>9.0000000000000006E-5</v>
      </c>
      <c r="P640" s="9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30" x14ac:dyDescent="0.2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2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7">
        <f t="shared" si="54"/>
        <v>9.9999999999999995E-7</v>
      </c>
      <c r="P641" s="9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60" x14ac:dyDescent="0.2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2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7">
        <f t="shared" ref="O642:O705" si="60">E642/D642</f>
        <v>1.4428571428571428</v>
      </c>
      <c r="P642" s="9">
        <f t="shared" ref="P642:P705" si="61">IF(L642 = 0, 0, E642/L642)</f>
        <v>50.5</v>
      </c>
      <c r="Q642" s="5" t="str">
        <f t="shared" ref="Q642:Q705" si="62">LEFT(N642,SEARCH("/",N642) - 1)</f>
        <v>technology</v>
      </c>
      <c r="R642" s="5" t="str">
        <f t="shared" ref="R642:R705" si="63">RIGHT(N642, LEN(N642) - SEARCH("/",N642))</f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60" x14ac:dyDescent="0.2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2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7">
        <f t="shared" si="60"/>
        <v>1.1916249999999999</v>
      </c>
      <c r="P643" s="9">
        <f t="shared" si="61"/>
        <v>151.31746031746033</v>
      </c>
      <c r="Q643" s="5" t="str">
        <f t="shared" si="62"/>
        <v>technology</v>
      </c>
      <c r="R643" s="5" t="str">
        <f t="shared" si="63"/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60" x14ac:dyDescent="0.2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2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7">
        <f t="shared" si="60"/>
        <v>14.604850000000001</v>
      </c>
      <c r="P644" s="9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45" x14ac:dyDescent="0.2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2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7">
        <f t="shared" si="60"/>
        <v>1.0580799999999999</v>
      </c>
      <c r="P645" s="9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60" x14ac:dyDescent="0.2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2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7">
        <f t="shared" si="60"/>
        <v>3.0011791999999997</v>
      </c>
      <c r="P646" s="9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30" x14ac:dyDescent="0.2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2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7">
        <f t="shared" si="60"/>
        <v>2.7869999999999999</v>
      </c>
      <c r="P647" s="9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60" x14ac:dyDescent="0.2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2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7">
        <f t="shared" si="60"/>
        <v>1.3187625000000001</v>
      </c>
      <c r="P648" s="9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60" x14ac:dyDescent="0.2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2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7">
        <f t="shared" si="60"/>
        <v>1.0705</v>
      </c>
      <c r="P649" s="9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30" x14ac:dyDescent="0.2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2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7">
        <f t="shared" si="60"/>
        <v>1.2682285714285715</v>
      </c>
      <c r="P650" s="9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60" x14ac:dyDescent="0.2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2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7">
        <f t="shared" si="60"/>
        <v>1.3996</v>
      </c>
      <c r="P651" s="9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60" x14ac:dyDescent="0.2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2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7">
        <f t="shared" si="60"/>
        <v>1.1240000000000001</v>
      </c>
      <c r="P652" s="9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60" x14ac:dyDescent="0.2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2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7">
        <f t="shared" si="60"/>
        <v>1.00528</v>
      </c>
      <c r="P653" s="9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60" x14ac:dyDescent="0.2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2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7">
        <f t="shared" si="60"/>
        <v>1.0046666666666666</v>
      </c>
      <c r="P654" s="9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60" x14ac:dyDescent="0.2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2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7">
        <f t="shared" si="60"/>
        <v>1.4144600000000001</v>
      </c>
      <c r="P655" s="9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60" x14ac:dyDescent="0.2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2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7">
        <f t="shared" si="60"/>
        <v>2.6729166666666666</v>
      </c>
      <c r="P656" s="9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5" x14ac:dyDescent="0.2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2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7">
        <f t="shared" si="60"/>
        <v>1.4688749999999999</v>
      </c>
      <c r="P657" s="9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60" x14ac:dyDescent="0.2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2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7">
        <f t="shared" si="60"/>
        <v>2.1356000000000002</v>
      </c>
      <c r="P658" s="9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60" x14ac:dyDescent="0.2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2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7">
        <f t="shared" si="60"/>
        <v>1.2569999999999999</v>
      </c>
      <c r="P659" s="9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60" x14ac:dyDescent="0.2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2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7">
        <f t="shared" si="60"/>
        <v>1.0446206037108834</v>
      </c>
      <c r="P660" s="9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x14ac:dyDescent="0.2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2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7">
        <f t="shared" si="60"/>
        <v>1.0056666666666667</v>
      </c>
      <c r="P661" s="9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60" x14ac:dyDescent="0.2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2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7">
        <f t="shared" si="60"/>
        <v>3.058E-2</v>
      </c>
      <c r="P662" s="9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5" x14ac:dyDescent="0.2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2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7">
        <f t="shared" si="60"/>
        <v>9.4999999999999998E-3</v>
      </c>
      <c r="P663" s="9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45" x14ac:dyDescent="0.2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2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7">
        <f t="shared" si="60"/>
        <v>4.0000000000000001E-3</v>
      </c>
      <c r="P664" s="9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60" x14ac:dyDescent="0.2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2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7">
        <f t="shared" si="60"/>
        <v>3.5000000000000001E-3</v>
      </c>
      <c r="P665" s="9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60" x14ac:dyDescent="0.2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2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7">
        <f t="shared" si="60"/>
        <v>7.5333333333333335E-2</v>
      </c>
      <c r="P666" s="9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60" x14ac:dyDescent="0.2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2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7">
        <f t="shared" si="60"/>
        <v>0.18640000000000001</v>
      </c>
      <c r="P667" s="9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60" x14ac:dyDescent="0.2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2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7">
        <f t="shared" si="60"/>
        <v>4.0000000000000003E-5</v>
      </c>
      <c r="P668" s="9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60" x14ac:dyDescent="0.2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2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7">
        <f t="shared" si="60"/>
        <v>0.1002</v>
      </c>
      <c r="P669" s="9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5" x14ac:dyDescent="0.2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2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7">
        <f t="shared" si="60"/>
        <v>4.5600000000000002E-2</v>
      </c>
      <c r="P670" s="9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60" x14ac:dyDescent="0.2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2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7">
        <f t="shared" si="60"/>
        <v>0.21507499999999999</v>
      </c>
      <c r="P671" s="9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60" x14ac:dyDescent="0.2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2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7">
        <f t="shared" si="60"/>
        <v>0.29276666666666668</v>
      </c>
      <c r="P672" s="9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60" x14ac:dyDescent="0.2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2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7">
        <f t="shared" si="60"/>
        <v>0.39426666666666665</v>
      </c>
      <c r="P673" s="9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60" x14ac:dyDescent="0.2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2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7">
        <f t="shared" si="60"/>
        <v>0.21628</v>
      </c>
      <c r="P674" s="9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60" x14ac:dyDescent="0.2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2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7">
        <f t="shared" si="60"/>
        <v>2.0500000000000002E-3</v>
      </c>
      <c r="P675" s="9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30" x14ac:dyDescent="0.2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2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7">
        <f t="shared" si="60"/>
        <v>2.9999999999999997E-4</v>
      </c>
      <c r="P676" s="9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60" x14ac:dyDescent="0.2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2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7">
        <f t="shared" si="60"/>
        <v>0.14849999999999999</v>
      </c>
      <c r="P677" s="9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60" x14ac:dyDescent="0.2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2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7">
        <f t="shared" si="60"/>
        <v>1.4710000000000001E-2</v>
      </c>
      <c r="P678" s="9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75" x14ac:dyDescent="0.2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2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7">
        <f t="shared" si="60"/>
        <v>0.25584000000000001</v>
      </c>
      <c r="P679" s="9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60" x14ac:dyDescent="0.2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2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7">
        <f t="shared" si="60"/>
        <v>3.8206896551724136E-2</v>
      </c>
      <c r="P680" s="9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60" x14ac:dyDescent="0.2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2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7">
        <f t="shared" si="60"/>
        <v>0.15485964912280703</v>
      </c>
      <c r="P681" s="9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60" x14ac:dyDescent="0.2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2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7">
        <f t="shared" si="60"/>
        <v>0.25912000000000002</v>
      </c>
      <c r="P682" s="9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60" x14ac:dyDescent="0.2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2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7">
        <f t="shared" si="60"/>
        <v>4.0000000000000002E-4</v>
      </c>
      <c r="P683" s="9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5" x14ac:dyDescent="0.2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2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7">
        <f t="shared" si="60"/>
        <v>1.06E-3</v>
      </c>
      <c r="P684" s="9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60" x14ac:dyDescent="0.2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2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7">
        <f t="shared" si="60"/>
        <v>8.5142857142857138E-3</v>
      </c>
      <c r="P685" s="9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30" x14ac:dyDescent="0.2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2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7">
        <f t="shared" si="60"/>
        <v>7.4837500000000001E-2</v>
      </c>
      <c r="P686" s="9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60" x14ac:dyDescent="0.2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2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7">
        <f t="shared" si="60"/>
        <v>0.27650000000000002</v>
      </c>
      <c r="P687" s="9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60" x14ac:dyDescent="0.2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2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7">
        <f t="shared" si="60"/>
        <v>0</v>
      </c>
      <c r="P688" s="9">
        <f t="shared" si="61"/>
        <v>0</v>
      </c>
      <c r="Q688" s="5" t="str">
        <f t="shared" si="62"/>
        <v>technology</v>
      </c>
      <c r="R688" s="5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60" x14ac:dyDescent="0.2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2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7">
        <f t="shared" si="60"/>
        <v>3.5499999999999997E-2</v>
      </c>
      <c r="P689" s="9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60" x14ac:dyDescent="0.2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2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7">
        <f t="shared" si="60"/>
        <v>0.72989999999999999</v>
      </c>
      <c r="P690" s="9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60" x14ac:dyDescent="0.2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2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7">
        <f t="shared" si="60"/>
        <v>0.57648750000000004</v>
      </c>
      <c r="P691" s="9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30" x14ac:dyDescent="0.2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2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7">
        <f t="shared" si="60"/>
        <v>0.1234</v>
      </c>
      <c r="P692" s="9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5" x14ac:dyDescent="0.2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2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7">
        <f t="shared" si="60"/>
        <v>5.1999999999999998E-3</v>
      </c>
      <c r="P693" s="9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60" x14ac:dyDescent="0.2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2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7">
        <f t="shared" si="60"/>
        <v>6.5299999999999997E-2</v>
      </c>
      <c r="P694" s="9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45" x14ac:dyDescent="0.2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2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7">
        <f t="shared" si="60"/>
        <v>0.35338000000000003</v>
      </c>
      <c r="P695" s="9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60" x14ac:dyDescent="0.2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2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7">
        <f t="shared" si="60"/>
        <v>3.933333333333333E-3</v>
      </c>
      <c r="P696" s="9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60" x14ac:dyDescent="0.2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2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7">
        <f t="shared" si="60"/>
        <v>1.06E-2</v>
      </c>
      <c r="P697" s="9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30" x14ac:dyDescent="0.2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2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7">
        <f t="shared" si="60"/>
        <v>5.7142857142857145E-6</v>
      </c>
      <c r="P698" s="9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60" x14ac:dyDescent="0.2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2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7">
        <f t="shared" si="60"/>
        <v>0.46379999999999999</v>
      </c>
      <c r="P699" s="9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60" x14ac:dyDescent="0.2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2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7">
        <f t="shared" si="60"/>
        <v>0.15390000000000001</v>
      </c>
      <c r="P700" s="9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60" x14ac:dyDescent="0.2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2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7">
        <f t="shared" si="60"/>
        <v>0.824221076923077</v>
      </c>
      <c r="P701" s="9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60" x14ac:dyDescent="0.2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2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7">
        <f t="shared" si="60"/>
        <v>2.6866666666666667E-2</v>
      </c>
      <c r="P702" s="9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60" x14ac:dyDescent="0.2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2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7">
        <f t="shared" si="60"/>
        <v>0.26600000000000001</v>
      </c>
      <c r="P703" s="9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60" x14ac:dyDescent="0.2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2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7">
        <f t="shared" si="60"/>
        <v>0.30813400000000002</v>
      </c>
      <c r="P704" s="9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5" x14ac:dyDescent="0.2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2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7">
        <f t="shared" si="60"/>
        <v>5.5800000000000002E-2</v>
      </c>
      <c r="P705" s="9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5" x14ac:dyDescent="0.2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2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7">
        <f t="shared" ref="O706:O769" si="66">E706/D706</f>
        <v>8.7454545454545458E-3</v>
      </c>
      <c r="P706" s="9">
        <f t="shared" ref="P706:P769" si="67">IF(L706 = 0, 0, E706/L706)</f>
        <v>120.25</v>
      </c>
      <c r="Q706" s="5" t="str">
        <f t="shared" ref="Q706:Q769" si="68">LEFT(N706,SEARCH("/",N706) - 1)</f>
        <v>technology</v>
      </c>
      <c r="R706" s="5" t="str">
        <f t="shared" ref="R706:R769" si="69">RIGHT(N706, LEN(N706) - SEARCH("/",N706))</f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30" x14ac:dyDescent="0.2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2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7">
        <f t="shared" si="66"/>
        <v>9.7699999999999992E-3</v>
      </c>
      <c r="P707" s="9">
        <f t="shared" si="67"/>
        <v>195.4</v>
      </c>
      <c r="Q707" s="5" t="str">
        <f t="shared" si="68"/>
        <v>technology</v>
      </c>
      <c r="R707" s="5" t="str">
        <f t="shared" si="69"/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60" x14ac:dyDescent="0.2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2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7">
        <f t="shared" si="66"/>
        <v>0</v>
      </c>
      <c r="P708" s="9">
        <f t="shared" si="67"/>
        <v>0</v>
      </c>
      <c r="Q708" s="5" t="str">
        <f t="shared" si="68"/>
        <v>technology</v>
      </c>
      <c r="R708" s="5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60" x14ac:dyDescent="0.2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2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7">
        <f t="shared" si="66"/>
        <v>0.78927352941176465</v>
      </c>
      <c r="P709" s="9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60" x14ac:dyDescent="0.2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2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7">
        <f t="shared" si="66"/>
        <v>0.22092500000000001</v>
      </c>
      <c r="P710" s="9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30" x14ac:dyDescent="0.2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2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7">
        <f t="shared" si="66"/>
        <v>4.0666666666666663E-3</v>
      </c>
      <c r="P711" s="9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45" x14ac:dyDescent="0.2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2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7">
        <f t="shared" si="66"/>
        <v>0</v>
      </c>
      <c r="P712" s="9">
        <f t="shared" si="67"/>
        <v>0</v>
      </c>
      <c r="Q712" s="5" t="str">
        <f t="shared" si="68"/>
        <v>technology</v>
      </c>
      <c r="R712" s="5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60" x14ac:dyDescent="0.2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2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7">
        <f t="shared" si="66"/>
        <v>0.33790999999999999</v>
      </c>
      <c r="P713" s="9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60" x14ac:dyDescent="0.2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2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7">
        <f t="shared" si="66"/>
        <v>2.1649484536082476E-3</v>
      </c>
      <c r="P714" s="9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60" x14ac:dyDescent="0.2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2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7">
        <f t="shared" si="66"/>
        <v>7.9600000000000001E-3</v>
      </c>
      <c r="P715" s="9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5" x14ac:dyDescent="0.2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2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7">
        <f t="shared" si="66"/>
        <v>0.14993333333333334</v>
      </c>
      <c r="P716" s="9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60" x14ac:dyDescent="0.2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2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7">
        <f t="shared" si="66"/>
        <v>5.0509090909090906E-2</v>
      </c>
      <c r="P717" s="9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5" x14ac:dyDescent="0.2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2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7">
        <f t="shared" si="66"/>
        <v>0.10214285714285715</v>
      </c>
      <c r="P718" s="9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ht="30" x14ac:dyDescent="0.2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2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7">
        <f t="shared" si="66"/>
        <v>3.0500000000000002E-3</v>
      </c>
      <c r="P719" s="9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60" x14ac:dyDescent="0.2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2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7">
        <f t="shared" si="66"/>
        <v>7.4999999999999997E-3</v>
      </c>
      <c r="P720" s="9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60" x14ac:dyDescent="0.2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2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7">
        <f t="shared" si="66"/>
        <v>1.2933333333333333E-2</v>
      </c>
      <c r="P721" s="9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5" x14ac:dyDescent="0.2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2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7">
        <f t="shared" si="66"/>
        <v>1.4394736842105262</v>
      </c>
      <c r="P722" s="9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60" x14ac:dyDescent="0.2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2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7">
        <f t="shared" si="66"/>
        <v>1.2210975609756098</v>
      </c>
      <c r="P723" s="9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60" x14ac:dyDescent="0.2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2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7">
        <f t="shared" si="66"/>
        <v>1.3202400000000001</v>
      </c>
      <c r="P724" s="9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45" x14ac:dyDescent="0.2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2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7">
        <f t="shared" si="66"/>
        <v>1.0938000000000001</v>
      </c>
      <c r="P725" s="9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60" x14ac:dyDescent="0.2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2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7">
        <f t="shared" si="66"/>
        <v>1.0547157142857144</v>
      </c>
      <c r="P726" s="9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5" x14ac:dyDescent="0.2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2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7">
        <f t="shared" si="66"/>
        <v>1.0035000000000001</v>
      </c>
      <c r="P727" s="9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60" x14ac:dyDescent="0.2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2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7">
        <f t="shared" si="66"/>
        <v>1.014</v>
      </c>
      <c r="P728" s="9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60" x14ac:dyDescent="0.2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2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7">
        <f t="shared" si="66"/>
        <v>1.5551428571428572</v>
      </c>
      <c r="P729" s="9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5" x14ac:dyDescent="0.2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2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7">
        <f t="shared" si="66"/>
        <v>1.05566</v>
      </c>
      <c r="P730" s="9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60" x14ac:dyDescent="0.2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2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7">
        <f t="shared" si="66"/>
        <v>1.3065</v>
      </c>
      <c r="P731" s="9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30" x14ac:dyDescent="0.2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2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7">
        <f t="shared" si="66"/>
        <v>1.3219000000000001</v>
      </c>
      <c r="P732" s="9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5" x14ac:dyDescent="0.2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2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7">
        <f t="shared" si="66"/>
        <v>1.26</v>
      </c>
      <c r="P733" s="9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60" x14ac:dyDescent="0.2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2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7">
        <f t="shared" si="66"/>
        <v>1.6</v>
      </c>
      <c r="P734" s="9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60" x14ac:dyDescent="0.2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2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7">
        <f t="shared" si="66"/>
        <v>1.2048000000000001</v>
      </c>
      <c r="P735" s="9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45" x14ac:dyDescent="0.2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2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7">
        <f t="shared" si="66"/>
        <v>1.2552941176470589</v>
      </c>
      <c r="P736" s="9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5" x14ac:dyDescent="0.2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2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7">
        <f t="shared" si="66"/>
        <v>1.1440638297872341</v>
      </c>
      <c r="P737" s="9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60" x14ac:dyDescent="0.2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2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7">
        <f t="shared" si="66"/>
        <v>3.151388888888889</v>
      </c>
      <c r="P738" s="9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60" x14ac:dyDescent="0.2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2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7">
        <f t="shared" si="66"/>
        <v>1.224</v>
      </c>
      <c r="P739" s="9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30" x14ac:dyDescent="0.2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2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7">
        <f t="shared" si="66"/>
        <v>1.0673333333333332</v>
      </c>
      <c r="P740" s="9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60" x14ac:dyDescent="0.2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2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7">
        <f t="shared" si="66"/>
        <v>1.5833333333333333</v>
      </c>
      <c r="P741" s="9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60" x14ac:dyDescent="0.2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2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7">
        <f t="shared" si="66"/>
        <v>1.0740000000000001</v>
      </c>
      <c r="P742" s="9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30" x14ac:dyDescent="0.2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2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7">
        <f t="shared" si="66"/>
        <v>1.0226</v>
      </c>
      <c r="P743" s="9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60" x14ac:dyDescent="0.2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2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7">
        <f t="shared" si="66"/>
        <v>1.1071428571428572</v>
      </c>
      <c r="P744" s="9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60" x14ac:dyDescent="0.2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2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7">
        <f t="shared" si="66"/>
        <v>1.48</v>
      </c>
      <c r="P745" s="9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45" x14ac:dyDescent="0.2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2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7">
        <f t="shared" si="66"/>
        <v>1.0232000000000001</v>
      </c>
      <c r="P746" s="9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60" x14ac:dyDescent="0.2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2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7">
        <f t="shared" si="66"/>
        <v>1.7909909909909909</v>
      </c>
      <c r="P747" s="9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30" x14ac:dyDescent="0.2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2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7">
        <f t="shared" si="66"/>
        <v>1.1108135252761968</v>
      </c>
      <c r="P748" s="9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60" x14ac:dyDescent="0.2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2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7">
        <f t="shared" si="66"/>
        <v>1.0004285714285714</v>
      </c>
      <c r="P749" s="9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5" x14ac:dyDescent="0.2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2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7">
        <f t="shared" si="66"/>
        <v>1.0024999999999999</v>
      </c>
      <c r="P750" s="9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60" x14ac:dyDescent="0.2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2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7">
        <f t="shared" si="66"/>
        <v>1.0556000000000001</v>
      </c>
      <c r="P751" s="9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60" x14ac:dyDescent="0.2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2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7">
        <f t="shared" si="66"/>
        <v>1.0258775877587758</v>
      </c>
      <c r="P752" s="9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5" x14ac:dyDescent="0.2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2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7">
        <f t="shared" si="66"/>
        <v>1.1850000000000001</v>
      </c>
      <c r="P753" s="9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60" x14ac:dyDescent="0.2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2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7">
        <f t="shared" si="66"/>
        <v>1.117</v>
      </c>
      <c r="P754" s="9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60" x14ac:dyDescent="0.2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2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7">
        <f t="shared" si="66"/>
        <v>1.28</v>
      </c>
      <c r="P755" s="9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60" x14ac:dyDescent="0.2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2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7">
        <f t="shared" si="66"/>
        <v>1.0375000000000001</v>
      </c>
      <c r="P756" s="9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5" x14ac:dyDescent="0.2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2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7">
        <f t="shared" si="66"/>
        <v>1.0190760000000001</v>
      </c>
      <c r="P757" s="9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5" x14ac:dyDescent="0.2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2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7">
        <f t="shared" si="66"/>
        <v>1.177142857142857</v>
      </c>
      <c r="P758" s="9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60" x14ac:dyDescent="0.2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2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7">
        <f t="shared" si="66"/>
        <v>2.38</v>
      </c>
      <c r="P759" s="9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45" x14ac:dyDescent="0.2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2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7">
        <f t="shared" si="66"/>
        <v>1.02</v>
      </c>
      <c r="P760" s="9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5" x14ac:dyDescent="0.2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2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7">
        <f t="shared" si="66"/>
        <v>1.0192000000000001</v>
      </c>
      <c r="P761" s="9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60" x14ac:dyDescent="0.2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2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7">
        <f t="shared" si="66"/>
        <v>0</v>
      </c>
      <c r="P762" s="9">
        <f t="shared" si="67"/>
        <v>0</v>
      </c>
      <c r="Q762" s="5" t="str">
        <f t="shared" si="68"/>
        <v>publishing</v>
      </c>
      <c r="R762" s="5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5" x14ac:dyDescent="0.2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2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7">
        <f t="shared" si="66"/>
        <v>4.7E-2</v>
      </c>
      <c r="P763" s="9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5" x14ac:dyDescent="0.2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2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7">
        <f t="shared" si="66"/>
        <v>0</v>
      </c>
      <c r="P764" s="9">
        <f t="shared" si="67"/>
        <v>0</v>
      </c>
      <c r="Q764" s="5" t="str">
        <f t="shared" si="68"/>
        <v>publishing</v>
      </c>
      <c r="R764" s="5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5" x14ac:dyDescent="0.2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2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7">
        <f t="shared" si="66"/>
        <v>1.1655011655011655E-3</v>
      </c>
      <c r="P765" s="9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5" x14ac:dyDescent="0.2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2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7">
        <f t="shared" si="66"/>
        <v>0</v>
      </c>
      <c r="P766" s="9">
        <f t="shared" si="67"/>
        <v>0</v>
      </c>
      <c r="Q766" s="5" t="str">
        <f t="shared" si="68"/>
        <v>publishing</v>
      </c>
      <c r="R766" s="5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60" x14ac:dyDescent="0.2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2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7">
        <f t="shared" si="66"/>
        <v>0.36014285714285715</v>
      </c>
      <c r="P767" s="9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60" x14ac:dyDescent="0.2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2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7">
        <f t="shared" si="66"/>
        <v>0</v>
      </c>
      <c r="P768" s="9">
        <f t="shared" si="67"/>
        <v>0</v>
      </c>
      <c r="Q768" s="5" t="str">
        <f t="shared" si="68"/>
        <v>publishing</v>
      </c>
      <c r="R768" s="5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75" x14ac:dyDescent="0.2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2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7">
        <f t="shared" si="66"/>
        <v>3.5400000000000001E-2</v>
      </c>
      <c r="P769" s="9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60" x14ac:dyDescent="0.2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2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7">
        <f t="shared" ref="O770:O833" si="72">E770/D770</f>
        <v>0</v>
      </c>
      <c r="P770" s="9">
        <f t="shared" ref="P770:P833" si="73">IF(L770 = 0, 0, E770/L770)</f>
        <v>0</v>
      </c>
      <c r="Q770" s="5" t="str">
        <f t="shared" ref="Q770:Q833" si="74">LEFT(N770,SEARCH("/",N770) - 1)</f>
        <v>publishing</v>
      </c>
      <c r="R770" s="5" t="str">
        <f t="shared" ref="R770:R833" si="75">RIGHT(N770, LEN(N770) - SEARCH("/",N770))</f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60" x14ac:dyDescent="0.2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2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7">
        <f t="shared" si="72"/>
        <v>0.41399999999999998</v>
      </c>
      <c r="P771" s="9">
        <f t="shared" si="73"/>
        <v>31.846153846153847</v>
      </c>
      <c r="Q771" s="5" t="str">
        <f t="shared" si="74"/>
        <v>publishing</v>
      </c>
      <c r="R771" s="5" t="str">
        <f t="shared" si="75"/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60" x14ac:dyDescent="0.2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2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7">
        <f t="shared" si="72"/>
        <v>0</v>
      </c>
      <c r="P772" s="9">
        <f t="shared" si="73"/>
        <v>0</v>
      </c>
      <c r="Q772" s="5" t="str">
        <f t="shared" si="74"/>
        <v>publishing</v>
      </c>
      <c r="R772" s="5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5" x14ac:dyDescent="0.2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2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7">
        <f t="shared" si="72"/>
        <v>2.631578947368421E-4</v>
      </c>
      <c r="P773" s="9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60" x14ac:dyDescent="0.2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2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7">
        <f t="shared" si="72"/>
        <v>3.3333333333333333E-2</v>
      </c>
      <c r="P774" s="9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60" x14ac:dyDescent="0.2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2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7">
        <f t="shared" si="72"/>
        <v>8.5129023676509714E-3</v>
      </c>
      <c r="P775" s="9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60" x14ac:dyDescent="0.2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2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7">
        <f t="shared" si="72"/>
        <v>0.70199999999999996</v>
      </c>
      <c r="P776" s="9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5" x14ac:dyDescent="0.2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2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7">
        <f t="shared" si="72"/>
        <v>1.7000000000000001E-2</v>
      </c>
      <c r="P777" s="9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60" x14ac:dyDescent="0.2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2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7">
        <f t="shared" si="72"/>
        <v>0.51400000000000001</v>
      </c>
      <c r="P778" s="9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60" x14ac:dyDescent="0.2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2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7">
        <f t="shared" si="72"/>
        <v>7.0000000000000001E-3</v>
      </c>
      <c r="P779" s="9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5" x14ac:dyDescent="0.2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2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7">
        <f t="shared" si="72"/>
        <v>4.0000000000000001E-3</v>
      </c>
      <c r="P780" s="9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60" x14ac:dyDescent="0.2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2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7">
        <f t="shared" si="72"/>
        <v>2.6666666666666668E-2</v>
      </c>
      <c r="P781" s="9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45" x14ac:dyDescent="0.2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2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7">
        <f t="shared" si="72"/>
        <v>1.04</v>
      </c>
      <c r="P782" s="9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5" x14ac:dyDescent="0.2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2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7">
        <f t="shared" si="72"/>
        <v>1.3315375</v>
      </c>
      <c r="P783" s="9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5" x14ac:dyDescent="0.2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2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7">
        <f t="shared" si="72"/>
        <v>1</v>
      </c>
      <c r="P784" s="9">
        <f t="shared" si="73"/>
        <v>50</v>
      </c>
      <c r="Q784" s="5" t="str">
        <f t="shared" si="74"/>
        <v>music</v>
      </c>
      <c r="R784" s="5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60" x14ac:dyDescent="0.2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2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7">
        <f t="shared" si="72"/>
        <v>1.4813333333333334</v>
      </c>
      <c r="P785" s="9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60" x14ac:dyDescent="0.2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2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7">
        <f t="shared" si="72"/>
        <v>1.0249999999999999</v>
      </c>
      <c r="P786" s="9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60" x14ac:dyDescent="0.2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2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7">
        <f t="shared" si="72"/>
        <v>1.8062799999999999</v>
      </c>
      <c r="P787" s="9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5" x14ac:dyDescent="0.2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2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7">
        <f t="shared" si="72"/>
        <v>1.4279999999999999</v>
      </c>
      <c r="P788" s="9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60" x14ac:dyDescent="0.2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2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7">
        <f t="shared" si="72"/>
        <v>1.1416666666666666</v>
      </c>
      <c r="P789" s="9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60" x14ac:dyDescent="0.2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2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7">
        <f t="shared" si="72"/>
        <v>2.03505</v>
      </c>
      <c r="P790" s="9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5" x14ac:dyDescent="0.2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2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7">
        <f t="shared" si="72"/>
        <v>1.0941176470588236</v>
      </c>
      <c r="P791" s="9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60" x14ac:dyDescent="0.2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2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7">
        <f t="shared" si="72"/>
        <v>1.443746</v>
      </c>
      <c r="P792" s="9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60" x14ac:dyDescent="0.2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2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7">
        <f t="shared" si="72"/>
        <v>1.0386666666666666</v>
      </c>
      <c r="P793" s="9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30" x14ac:dyDescent="0.2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2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7">
        <f t="shared" si="72"/>
        <v>1.0044440000000001</v>
      </c>
      <c r="P794" s="9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60" x14ac:dyDescent="0.2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2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7">
        <f t="shared" si="72"/>
        <v>1.0277927272727272</v>
      </c>
      <c r="P795" s="9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60" x14ac:dyDescent="0.2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2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7">
        <f t="shared" si="72"/>
        <v>1.0531250000000001</v>
      </c>
      <c r="P796" s="9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60" x14ac:dyDescent="0.2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2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7">
        <f t="shared" si="72"/>
        <v>1.1178571428571429</v>
      </c>
      <c r="P797" s="9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60" x14ac:dyDescent="0.2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2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7">
        <f t="shared" si="72"/>
        <v>1.0135000000000001</v>
      </c>
      <c r="P798" s="9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60" x14ac:dyDescent="0.2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2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7">
        <f t="shared" si="72"/>
        <v>1.0753333333333333</v>
      </c>
      <c r="P799" s="9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5" x14ac:dyDescent="0.2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2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7">
        <f t="shared" si="72"/>
        <v>1.1488571428571428</v>
      </c>
      <c r="P800" s="9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60" x14ac:dyDescent="0.2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2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7">
        <f t="shared" si="72"/>
        <v>1.0002</v>
      </c>
      <c r="P801" s="9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5" x14ac:dyDescent="0.2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2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7">
        <f t="shared" si="72"/>
        <v>1.5213333333333334</v>
      </c>
      <c r="P802" s="9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5" x14ac:dyDescent="0.2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2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7">
        <f t="shared" si="72"/>
        <v>1.1152149999999998</v>
      </c>
      <c r="P803" s="9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60" x14ac:dyDescent="0.2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2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7">
        <f t="shared" si="72"/>
        <v>1.0133333333333334</v>
      </c>
      <c r="P804" s="9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60" x14ac:dyDescent="0.2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2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7">
        <f t="shared" si="72"/>
        <v>1.232608695652174</v>
      </c>
      <c r="P805" s="9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60" x14ac:dyDescent="0.2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2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7">
        <f t="shared" si="72"/>
        <v>1</v>
      </c>
      <c r="P806" s="9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5" x14ac:dyDescent="0.2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2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7">
        <f t="shared" si="72"/>
        <v>1.05</v>
      </c>
      <c r="P807" s="9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t="30" x14ac:dyDescent="0.2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2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7">
        <f t="shared" si="72"/>
        <v>1.0443750000000001</v>
      </c>
      <c r="P808" s="9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30" x14ac:dyDescent="0.2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2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7">
        <f t="shared" si="72"/>
        <v>1.05125</v>
      </c>
      <c r="P809" s="9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60" x14ac:dyDescent="0.2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2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7">
        <f t="shared" si="72"/>
        <v>1</v>
      </c>
      <c r="P810" s="9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45" x14ac:dyDescent="0.2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2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7">
        <f t="shared" si="72"/>
        <v>1.03775</v>
      </c>
      <c r="P811" s="9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60" x14ac:dyDescent="0.2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2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7">
        <f t="shared" si="72"/>
        <v>1.05</v>
      </c>
      <c r="P812" s="9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45" x14ac:dyDescent="0.2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2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7">
        <f t="shared" si="72"/>
        <v>1.04</v>
      </c>
      <c r="P813" s="9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60" x14ac:dyDescent="0.2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2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7">
        <f t="shared" si="72"/>
        <v>1.5183333333333333</v>
      </c>
      <c r="P814" s="9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30" x14ac:dyDescent="0.2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2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7">
        <f t="shared" si="72"/>
        <v>1.59996</v>
      </c>
      <c r="P815" s="9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60" x14ac:dyDescent="0.2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2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7">
        <f t="shared" si="72"/>
        <v>1.2729999999999999</v>
      </c>
      <c r="P816" s="9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30" x14ac:dyDescent="0.2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2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7">
        <f t="shared" si="72"/>
        <v>1.07</v>
      </c>
      <c r="P817" s="9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45" x14ac:dyDescent="0.2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2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7">
        <f t="shared" si="72"/>
        <v>1.1512214285714286</v>
      </c>
      <c r="P818" s="9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5" x14ac:dyDescent="0.2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2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7">
        <f t="shared" si="72"/>
        <v>1.3711066666666665</v>
      </c>
      <c r="P819" s="9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60" x14ac:dyDescent="0.2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2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7">
        <f t="shared" si="72"/>
        <v>1.5571428571428572</v>
      </c>
      <c r="P820" s="9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30" x14ac:dyDescent="0.2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2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7">
        <f t="shared" si="72"/>
        <v>1.0874999999999999</v>
      </c>
      <c r="P821" s="9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5" x14ac:dyDescent="0.2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2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7">
        <f t="shared" si="72"/>
        <v>1.3405</v>
      </c>
      <c r="P822" s="9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5" x14ac:dyDescent="0.2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2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7">
        <f t="shared" si="72"/>
        <v>1</v>
      </c>
      <c r="P823" s="9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45" x14ac:dyDescent="0.2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2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7">
        <f t="shared" si="72"/>
        <v>1.1916666666666667</v>
      </c>
      <c r="P824" s="9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5" x14ac:dyDescent="0.2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2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7">
        <f t="shared" si="72"/>
        <v>1.7949999999999999</v>
      </c>
      <c r="P825" s="9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60" x14ac:dyDescent="0.2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2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7">
        <f t="shared" si="72"/>
        <v>1.3438124999999999</v>
      </c>
      <c r="P826" s="9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45" x14ac:dyDescent="0.2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2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7">
        <f t="shared" si="72"/>
        <v>1.0043200000000001</v>
      </c>
      <c r="P827" s="9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5" x14ac:dyDescent="0.2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2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7">
        <f t="shared" si="72"/>
        <v>1.0145454545454546</v>
      </c>
      <c r="P828" s="9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60" x14ac:dyDescent="0.2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2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7">
        <f t="shared" si="72"/>
        <v>1.0333333333333334</v>
      </c>
      <c r="P829" s="9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60" x14ac:dyDescent="0.2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2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7">
        <f t="shared" si="72"/>
        <v>1.07</v>
      </c>
      <c r="P830" s="9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60" x14ac:dyDescent="0.2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2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7">
        <f t="shared" si="72"/>
        <v>1.04</v>
      </c>
      <c r="P831" s="9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5" x14ac:dyDescent="0.2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2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7">
        <f t="shared" si="72"/>
        <v>1.0783333333333334</v>
      </c>
      <c r="P832" s="9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45" x14ac:dyDescent="0.2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2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7">
        <f t="shared" si="72"/>
        <v>2.3333333333333335</v>
      </c>
      <c r="P833" s="9">
        <f t="shared" si="73"/>
        <v>175</v>
      </c>
      <c r="Q833" s="5" t="str">
        <f t="shared" si="74"/>
        <v>music</v>
      </c>
      <c r="R833" s="5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60" x14ac:dyDescent="0.2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2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7">
        <f t="shared" ref="O834:O897" si="78">E834/D834</f>
        <v>1.0060706666666666</v>
      </c>
      <c r="P834" s="9">
        <f t="shared" ref="P834:P897" si="79">IF(L834 = 0, 0, E834/L834)</f>
        <v>97.993896103896105</v>
      </c>
      <c r="Q834" s="5" t="str">
        <f t="shared" ref="Q834:Q897" si="80">LEFT(N834,SEARCH("/",N834) - 1)</f>
        <v>music</v>
      </c>
      <c r="R834" s="5" t="str">
        <f t="shared" ref="R834:R897" si="81">RIGHT(N834, LEN(N834) - SEARCH("/",N834))</f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x14ac:dyDescent="0.2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2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7">
        <f t="shared" si="78"/>
        <v>1.0166666666666666</v>
      </c>
      <c r="P835" s="9">
        <f t="shared" si="79"/>
        <v>148.78048780487805</v>
      </c>
      <c r="Q835" s="5" t="str">
        <f t="shared" si="80"/>
        <v>music</v>
      </c>
      <c r="R835" s="5" t="str">
        <f t="shared" si="81"/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60" x14ac:dyDescent="0.2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2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7">
        <f t="shared" si="78"/>
        <v>1.3101818181818181</v>
      </c>
      <c r="P836" s="9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60" x14ac:dyDescent="0.2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2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7">
        <f t="shared" si="78"/>
        <v>1.1725000000000001</v>
      </c>
      <c r="P837" s="9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x14ac:dyDescent="0.2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2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7">
        <f t="shared" si="78"/>
        <v>1.009304</v>
      </c>
      <c r="P838" s="9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45" x14ac:dyDescent="0.2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2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7">
        <f t="shared" si="78"/>
        <v>1.218</v>
      </c>
      <c r="P839" s="9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60" x14ac:dyDescent="0.2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2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7">
        <f t="shared" si="78"/>
        <v>1.454</v>
      </c>
      <c r="P840" s="9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5" x14ac:dyDescent="0.2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2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7">
        <f t="shared" si="78"/>
        <v>1.166166</v>
      </c>
      <c r="P841" s="9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45" x14ac:dyDescent="0.2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2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7">
        <f t="shared" si="78"/>
        <v>1.2041660000000001</v>
      </c>
      <c r="P842" s="9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60" x14ac:dyDescent="0.2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2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7">
        <f t="shared" si="78"/>
        <v>1.0132000000000001</v>
      </c>
      <c r="P843" s="9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5" x14ac:dyDescent="0.2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2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7">
        <f t="shared" si="78"/>
        <v>1.0431999999999999</v>
      </c>
      <c r="P844" s="9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60" x14ac:dyDescent="0.2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2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7">
        <f t="shared" si="78"/>
        <v>2.6713333333333331</v>
      </c>
      <c r="P845" s="9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60" x14ac:dyDescent="0.2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2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7">
        <f t="shared" si="78"/>
        <v>1.9413333333333334</v>
      </c>
      <c r="P846" s="9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5" x14ac:dyDescent="0.2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2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7">
        <f t="shared" si="78"/>
        <v>1.203802</v>
      </c>
      <c r="P847" s="9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45" x14ac:dyDescent="0.2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2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7">
        <f t="shared" si="78"/>
        <v>1.2200090909090908</v>
      </c>
      <c r="P848" s="9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30" x14ac:dyDescent="0.2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2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7">
        <f t="shared" si="78"/>
        <v>1</v>
      </c>
      <c r="P849" s="9">
        <f t="shared" si="79"/>
        <v>10</v>
      </c>
      <c r="Q849" s="5" t="str">
        <f t="shared" si="80"/>
        <v>music</v>
      </c>
      <c r="R849" s="5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5" x14ac:dyDescent="0.2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2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7">
        <f t="shared" si="78"/>
        <v>1</v>
      </c>
      <c r="P850" s="9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60" x14ac:dyDescent="0.2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2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7">
        <f t="shared" si="78"/>
        <v>1.1990000000000001</v>
      </c>
      <c r="P851" s="9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5" x14ac:dyDescent="0.2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2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7">
        <f t="shared" si="78"/>
        <v>1.55175</v>
      </c>
      <c r="P852" s="9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45" x14ac:dyDescent="0.2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2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7">
        <f t="shared" si="78"/>
        <v>1.3045</v>
      </c>
      <c r="P853" s="9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30" x14ac:dyDescent="0.2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2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7">
        <f t="shared" si="78"/>
        <v>1.0497142857142858</v>
      </c>
      <c r="P854" s="9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5" x14ac:dyDescent="0.2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2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7">
        <f t="shared" si="78"/>
        <v>1</v>
      </c>
      <c r="P855" s="9">
        <f t="shared" si="79"/>
        <v>30</v>
      </c>
      <c r="Q855" s="5" t="str">
        <f t="shared" si="80"/>
        <v>music</v>
      </c>
      <c r="R855" s="5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5" x14ac:dyDescent="0.2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2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7">
        <f t="shared" si="78"/>
        <v>1.1822050359712231</v>
      </c>
      <c r="P856" s="9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45" x14ac:dyDescent="0.2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2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7">
        <f t="shared" si="78"/>
        <v>1.0344827586206897</v>
      </c>
      <c r="P857" s="9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60" x14ac:dyDescent="0.2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2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7">
        <f t="shared" si="78"/>
        <v>2.1800000000000002</v>
      </c>
      <c r="P858" s="9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45" x14ac:dyDescent="0.2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2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7">
        <f t="shared" si="78"/>
        <v>1</v>
      </c>
      <c r="P859" s="9">
        <f t="shared" si="79"/>
        <v>50</v>
      </c>
      <c r="Q859" s="5" t="str">
        <f t="shared" si="80"/>
        <v>music</v>
      </c>
      <c r="R859" s="5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60" x14ac:dyDescent="0.2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2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7">
        <f t="shared" si="78"/>
        <v>1.4400583333333332</v>
      </c>
      <c r="P860" s="9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45" x14ac:dyDescent="0.2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2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7">
        <f t="shared" si="78"/>
        <v>1.0467500000000001</v>
      </c>
      <c r="P861" s="9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60" x14ac:dyDescent="0.2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2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7">
        <f t="shared" si="78"/>
        <v>0.18142857142857144</v>
      </c>
      <c r="P862" s="9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5" x14ac:dyDescent="0.2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2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7">
        <f t="shared" si="78"/>
        <v>2.2444444444444444E-2</v>
      </c>
      <c r="P863" s="9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5" x14ac:dyDescent="0.2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2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7">
        <f t="shared" si="78"/>
        <v>3.3999999999999998E-3</v>
      </c>
      <c r="P864" s="9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5" x14ac:dyDescent="0.2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2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7">
        <f t="shared" si="78"/>
        <v>4.4999999999999998E-2</v>
      </c>
      <c r="P865" s="9">
        <f t="shared" si="79"/>
        <v>18</v>
      </c>
      <c r="Q865" s="5" t="str">
        <f t="shared" si="80"/>
        <v>music</v>
      </c>
      <c r="R865" s="5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5" x14ac:dyDescent="0.2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2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7">
        <f t="shared" si="78"/>
        <v>0.41538461538461541</v>
      </c>
      <c r="P866" s="9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60" x14ac:dyDescent="0.2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2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7">
        <f t="shared" si="78"/>
        <v>2.0454545454545454E-2</v>
      </c>
      <c r="P867" s="9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5" x14ac:dyDescent="0.2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2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7">
        <f t="shared" si="78"/>
        <v>0.18285714285714286</v>
      </c>
      <c r="P868" s="9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60" x14ac:dyDescent="0.2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2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7">
        <f t="shared" si="78"/>
        <v>0.2402</v>
      </c>
      <c r="P869" s="9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60" x14ac:dyDescent="0.2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2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7">
        <f t="shared" si="78"/>
        <v>1.1111111111111111E-3</v>
      </c>
      <c r="P870" s="9">
        <f t="shared" si="79"/>
        <v>50</v>
      </c>
      <c r="Q870" s="5" t="str">
        <f t="shared" si="80"/>
        <v>music</v>
      </c>
      <c r="R870" s="5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60" x14ac:dyDescent="0.2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2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7">
        <f t="shared" si="78"/>
        <v>0.11818181818181818</v>
      </c>
      <c r="P871" s="9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60" x14ac:dyDescent="0.2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2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7">
        <f t="shared" si="78"/>
        <v>3.0999999999999999E-3</v>
      </c>
      <c r="P872" s="9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60" x14ac:dyDescent="0.2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2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7">
        <f t="shared" si="78"/>
        <v>5.4166666666666669E-2</v>
      </c>
      <c r="P873" s="9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5" x14ac:dyDescent="0.2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2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7">
        <f t="shared" si="78"/>
        <v>8.1250000000000003E-3</v>
      </c>
      <c r="P874" s="9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45" x14ac:dyDescent="0.2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2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7">
        <f t="shared" si="78"/>
        <v>1.2857142857142857E-2</v>
      </c>
      <c r="P875" s="9">
        <f t="shared" si="79"/>
        <v>9</v>
      </c>
      <c r="Q875" s="5" t="str">
        <f t="shared" si="80"/>
        <v>music</v>
      </c>
      <c r="R875" s="5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60" x14ac:dyDescent="0.2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2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7">
        <f t="shared" si="78"/>
        <v>0.24333333333333335</v>
      </c>
      <c r="P876" s="9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60" x14ac:dyDescent="0.2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2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7">
        <f t="shared" si="78"/>
        <v>0</v>
      </c>
      <c r="P877" s="9">
        <f t="shared" si="79"/>
        <v>0</v>
      </c>
      <c r="Q877" s="5" t="str">
        <f t="shared" si="80"/>
        <v>music</v>
      </c>
      <c r="R877" s="5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30" x14ac:dyDescent="0.2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2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7">
        <f t="shared" si="78"/>
        <v>0.40799492385786801</v>
      </c>
      <c r="P878" s="9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60" x14ac:dyDescent="0.2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2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7">
        <f t="shared" si="78"/>
        <v>0.67549999999999999</v>
      </c>
      <c r="P879" s="9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60" x14ac:dyDescent="0.2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2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7">
        <f t="shared" si="78"/>
        <v>1.2999999999999999E-2</v>
      </c>
      <c r="P880" s="9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60" x14ac:dyDescent="0.2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2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7">
        <f t="shared" si="78"/>
        <v>0.30666666666666664</v>
      </c>
      <c r="P881" s="9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60" x14ac:dyDescent="0.2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2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7">
        <f t="shared" si="78"/>
        <v>2.9894179894179893E-2</v>
      </c>
      <c r="P882" s="9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5" x14ac:dyDescent="0.2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2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7">
        <f t="shared" si="78"/>
        <v>8.0000000000000002E-3</v>
      </c>
      <c r="P883" s="9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60" x14ac:dyDescent="0.2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2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7">
        <f t="shared" si="78"/>
        <v>0.20133333333333334</v>
      </c>
      <c r="P884" s="9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60" x14ac:dyDescent="0.2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2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7">
        <f t="shared" si="78"/>
        <v>0.4002</v>
      </c>
      <c r="P885" s="9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5" x14ac:dyDescent="0.2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2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7">
        <f t="shared" si="78"/>
        <v>0.01</v>
      </c>
      <c r="P886" s="9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5" x14ac:dyDescent="0.2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2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7">
        <f t="shared" si="78"/>
        <v>0.75</v>
      </c>
      <c r="P887" s="9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60" x14ac:dyDescent="0.2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2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7">
        <f t="shared" si="78"/>
        <v>0.41</v>
      </c>
      <c r="P888" s="9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60" x14ac:dyDescent="0.2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2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7">
        <f t="shared" si="78"/>
        <v>0</v>
      </c>
      <c r="P889" s="9">
        <f t="shared" si="79"/>
        <v>0</v>
      </c>
      <c r="Q889" s="5" t="str">
        <f t="shared" si="80"/>
        <v>music</v>
      </c>
      <c r="R889" s="5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60" x14ac:dyDescent="0.2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2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7">
        <f t="shared" si="78"/>
        <v>7.1999999999999995E-2</v>
      </c>
      <c r="P890" s="9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5" x14ac:dyDescent="0.2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2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7">
        <f t="shared" si="78"/>
        <v>9.4412800000000005E-2</v>
      </c>
      <c r="P891" s="9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60" x14ac:dyDescent="0.2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2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7">
        <f t="shared" si="78"/>
        <v>4.1666666666666664E-2</v>
      </c>
      <c r="P892" s="9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60" x14ac:dyDescent="0.2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2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7">
        <f t="shared" si="78"/>
        <v>3.2500000000000001E-2</v>
      </c>
      <c r="P893" s="9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60" x14ac:dyDescent="0.2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2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7">
        <f t="shared" si="78"/>
        <v>0.40749999999999997</v>
      </c>
      <c r="P894" s="9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5" x14ac:dyDescent="0.2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2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7">
        <f t="shared" si="78"/>
        <v>0.1</v>
      </c>
      <c r="P895" s="9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60" x14ac:dyDescent="0.2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2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7">
        <f t="shared" si="78"/>
        <v>0.39169999999999999</v>
      </c>
      <c r="P896" s="9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60" x14ac:dyDescent="0.2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2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7">
        <f t="shared" si="78"/>
        <v>2.4375000000000001E-2</v>
      </c>
      <c r="P897" s="9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60" x14ac:dyDescent="0.2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2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7">
        <f t="shared" ref="O898:O961" si="84">E898/D898</f>
        <v>0.4</v>
      </c>
      <c r="P898" s="9">
        <f t="shared" ref="P898:P961" si="85">IF(L898 = 0, 0, E898/L898)</f>
        <v>44.444444444444443</v>
      </c>
      <c r="Q898" s="5" t="str">
        <f t="shared" ref="Q898:Q961" si="86">LEFT(N898,SEARCH("/",N898) - 1)</f>
        <v>music</v>
      </c>
      <c r="R898" s="5" t="str">
        <f t="shared" ref="R898:R961" si="87">RIGHT(N898, LEN(N898) - SEARCH("/",N898))</f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60" x14ac:dyDescent="0.2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2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7">
        <f t="shared" si="84"/>
        <v>0</v>
      </c>
      <c r="P899" s="9">
        <f t="shared" si="85"/>
        <v>0</v>
      </c>
      <c r="Q899" s="5" t="str">
        <f t="shared" si="86"/>
        <v>music</v>
      </c>
      <c r="R899" s="5" t="str">
        <f t="shared" si="87"/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60" x14ac:dyDescent="0.2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2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7">
        <f t="shared" si="84"/>
        <v>2.8000000000000001E-2</v>
      </c>
      <c r="P900" s="9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5" x14ac:dyDescent="0.2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2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7">
        <f t="shared" si="84"/>
        <v>0.37333333333333335</v>
      </c>
      <c r="P901" s="9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45" x14ac:dyDescent="0.2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2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 t="shared" si="84"/>
        <v>4.1999999999999997E-3</v>
      </c>
      <c r="P902" s="9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60" x14ac:dyDescent="0.2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2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7">
        <f t="shared" si="84"/>
        <v>0</v>
      </c>
      <c r="P903" s="9">
        <f t="shared" si="85"/>
        <v>0</v>
      </c>
      <c r="Q903" s="5" t="str">
        <f t="shared" si="86"/>
        <v>music</v>
      </c>
      <c r="R903" s="5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60" x14ac:dyDescent="0.2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2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7">
        <f t="shared" si="84"/>
        <v>3.0000000000000001E-3</v>
      </c>
      <c r="P904" s="9">
        <f t="shared" si="85"/>
        <v>30</v>
      </c>
      <c r="Q904" s="5" t="str">
        <f t="shared" si="86"/>
        <v>music</v>
      </c>
      <c r="R904" s="5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5" x14ac:dyDescent="0.2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2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7">
        <f t="shared" si="84"/>
        <v>3.2000000000000001E-2</v>
      </c>
      <c r="P905" s="9">
        <f t="shared" si="85"/>
        <v>40</v>
      </c>
      <c r="Q905" s="5" t="str">
        <f t="shared" si="86"/>
        <v>music</v>
      </c>
      <c r="R905" s="5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5" x14ac:dyDescent="0.2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2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7">
        <f t="shared" si="84"/>
        <v>3.0200000000000001E-3</v>
      </c>
      <c r="P906" s="9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5" x14ac:dyDescent="0.2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2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7">
        <f t="shared" si="84"/>
        <v>3.0153846153846153E-2</v>
      </c>
      <c r="P907" s="9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30" x14ac:dyDescent="0.2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2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7">
        <f t="shared" si="84"/>
        <v>0</v>
      </c>
      <c r="P908" s="9">
        <f t="shared" si="85"/>
        <v>0</v>
      </c>
      <c r="Q908" s="5" t="str">
        <f t="shared" si="86"/>
        <v>music</v>
      </c>
      <c r="R908" s="5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45" x14ac:dyDescent="0.2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2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7">
        <f t="shared" si="84"/>
        <v>0</v>
      </c>
      <c r="P909" s="9">
        <f t="shared" si="85"/>
        <v>0</v>
      </c>
      <c r="Q909" s="5" t="str">
        <f t="shared" si="86"/>
        <v>music</v>
      </c>
      <c r="R909" s="5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5" x14ac:dyDescent="0.2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2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7">
        <f t="shared" si="84"/>
        <v>0</v>
      </c>
      <c r="P910" s="9">
        <f t="shared" si="85"/>
        <v>0</v>
      </c>
      <c r="Q910" s="5" t="str">
        <f t="shared" si="86"/>
        <v>music</v>
      </c>
      <c r="R910" s="5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60" x14ac:dyDescent="0.2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2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7">
        <f t="shared" si="84"/>
        <v>3.2500000000000001E-2</v>
      </c>
      <c r="P911" s="9">
        <f t="shared" si="85"/>
        <v>65</v>
      </c>
      <c r="Q911" s="5" t="str">
        <f t="shared" si="86"/>
        <v>music</v>
      </c>
      <c r="R911" s="5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5" x14ac:dyDescent="0.2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2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7">
        <f t="shared" si="84"/>
        <v>0.22363636363636363</v>
      </c>
      <c r="P912" s="9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60" x14ac:dyDescent="0.2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2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7">
        <f t="shared" si="84"/>
        <v>0</v>
      </c>
      <c r="P913" s="9">
        <f t="shared" si="85"/>
        <v>0</v>
      </c>
      <c r="Q913" s="5" t="str">
        <f t="shared" si="86"/>
        <v>music</v>
      </c>
      <c r="R913" s="5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5" x14ac:dyDescent="0.2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2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7">
        <f t="shared" si="84"/>
        <v>8.5714285714285719E-3</v>
      </c>
      <c r="P914" s="9">
        <f t="shared" si="85"/>
        <v>15</v>
      </c>
      <c r="Q914" s="5" t="str">
        <f t="shared" si="86"/>
        <v>music</v>
      </c>
      <c r="R914" s="5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60" x14ac:dyDescent="0.2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2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7">
        <f t="shared" si="84"/>
        <v>6.6066666666666662E-2</v>
      </c>
      <c r="P915" s="9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5" x14ac:dyDescent="0.2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2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7">
        <f t="shared" si="84"/>
        <v>0</v>
      </c>
      <c r="P916" s="9">
        <f t="shared" si="85"/>
        <v>0</v>
      </c>
      <c r="Q916" s="5" t="str">
        <f t="shared" si="86"/>
        <v>music</v>
      </c>
      <c r="R916" s="5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5" x14ac:dyDescent="0.2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2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7">
        <f t="shared" si="84"/>
        <v>5.7692307692307696E-2</v>
      </c>
      <c r="P917" s="9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5" x14ac:dyDescent="0.2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2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7">
        <f t="shared" si="84"/>
        <v>0</v>
      </c>
      <c r="P918" s="9">
        <f t="shared" si="85"/>
        <v>0</v>
      </c>
      <c r="Q918" s="5" t="str">
        <f t="shared" si="86"/>
        <v>music</v>
      </c>
      <c r="R918" s="5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60" x14ac:dyDescent="0.2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2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7">
        <f t="shared" si="84"/>
        <v>6.0000000000000001E-3</v>
      </c>
      <c r="P919" s="9">
        <f t="shared" si="85"/>
        <v>30</v>
      </c>
      <c r="Q919" s="5" t="str">
        <f t="shared" si="86"/>
        <v>music</v>
      </c>
      <c r="R919" s="5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60" x14ac:dyDescent="0.2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2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7">
        <f t="shared" si="84"/>
        <v>5.0256410256410255E-2</v>
      </c>
      <c r="P920" s="9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x14ac:dyDescent="0.2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2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7">
        <f t="shared" si="84"/>
        <v>5.0000000000000001E-3</v>
      </c>
      <c r="P921" s="9">
        <f t="shared" si="85"/>
        <v>100</v>
      </c>
      <c r="Q921" s="5" t="str">
        <f t="shared" si="86"/>
        <v>music</v>
      </c>
      <c r="R921" s="5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5" x14ac:dyDescent="0.2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2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7">
        <f t="shared" si="84"/>
        <v>0</v>
      </c>
      <c r="P922" s="9">
        <f t="shared" si="85"/>
        <v>0</v>
      </c>
      <c r="Q922" s="5" t="str">
        <f t="shared" si="86"/>
        <v>music</v>
      </c>
      <c r="R922" s="5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60" x14ac:dyDescent="0.2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2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7">
        <f t="shared" si="84"/>
        <v>0.309</v>
      </c>
      <c r="P923" s="9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5" x14ac:dyDescent="0.2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2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7">
        <f t="shared" si="84"/>
        <v>0.21037037037037037</v>
      </c>
      <c r="P924" s="9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60" x14ac:dyDescent="0.2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2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7">
        <f t="shared" si="84"/>
        <v>2.1999999999999999E-2</v>
      </c>
      <c r="P925" s="9">
        <f t="shared" si="85"/>
        <v>55</v>
      </c>
      <c r="Q925" s="5" t="str">
        <f t="shared" si="86"/>
        <v>music</v>
      </c>
      <c r="R925" s="5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60" x14ac:dyDescent="0.2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2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7">
        <f t="shared" si="84"/>
        <v>0.109</v>
      </c>
      <c r="P926" s="9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5" x14ac:dyDescent="0.2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2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7">
        <f t="shared" si="84"/>
        <v>2.6666666666666668E-2</v>
      </c>
      <c r="P927" s="9">
        <f t="shared" si="85"/>
        <v>32</v>
      </c>
      <c r="Q927" s="5" t="str">
        <f t="shared" si="86"/>
        <v>music</v>
      </c>
      <c r="R927" s="5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60" x14ac:dyDescent="0.2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2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7">
        <f t="shared" si="84"/>
        <v>0</v>
      </c>
      <c r="P928" s="9">
        <f t="shared" si="85"/>
        <v>0</v>
      </c>
      <c r="Q928" s="5" t="str">
        <f t="shared" si="86"/>
        <v>music</v>
      </c>
      <c r="R928" s="5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30" x14ac:dyDescent="0.2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2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7">
        <f t="shared" si="84"/>
        <v>0</v>
      </c>
      <c r="P929" s="9">
        <f t="shared" si="85"/>
        <v>0</v>
      </c>
      <c r="Q929" s="5" t="str">
        <f t="shared" si="86"/>
        <v>music</v>
      </c>
      <c r="R929" s="5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5" x14ac:dyDescent="0.2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2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7">
        <f t="shared" si="84"/>
        <v>0.10862068965517241</v>
      </c>
      <c r="P930" s="9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5" x14ac:dyDescent="0.2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2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7">
        <f t="shared" si="84"/>
        <v>0</v>
      </c>
      <c r="P931" s="9">
        <f t="shared" si="85"/>
        <v>0</v>
      </c>
      <c r="Q931" s="5" t="str">
        <f t="shared" si="86"/>
        <v>music</v>
      </c>
      <c r="R931" s="5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60" x14ac:dyDescent="0.2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2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7">
        <f t="shared" si="84"/>
        <v>0.38333333333333336</v>
      </c>
      <c r="P932" s="9">
        <f t="shared" si="85"/>
        <v>69</v>
      </c>
      <c r="Q932" s="5" t="str">
        <f t="shared" si="86"/>
        <v>music</v>
      </c>
      <c r="R932" s="5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5" x14ac:dyDescent="0.2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2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7">
        <f t="shared" si="84"/>
        <v>6.5500000000000003E-2</v>
      </c>
      <c r="P933" s="9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45" x14ac:dyDescent="0.2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2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7">
        <f t="shared" si="84"/>
        <v>0.14536842105263159</v>
      </c>
      <c r="P934" s="9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60" x14ac:dyDescent="0.2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2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7">
        <f t="shared" si="84"/>
        <v>0.06</v>
      </c>
      <c r="P935" s="9">
        <f t="shared" si="85"/>
        <v>60</v>
      </c>
      <c r="Q935" s="5" t="str">
        <f t="shared" si="86"/>
        <v>music</v>
      </c>
      <c r="R935" s="5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60" x14ac:dyDescent="0.2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2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7">
        <f t="shared" si="84"/>
        <v>0.30399999999999999</v>
      </c>
      <c r="P936" s="9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60" x14ac:dyDescent="0.2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2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7">
        <f t="shared" si="84"/>
        <v>1.4285714285714285E-2</v>
      </c>
      <c r="P937" s="9">
        <f t="shared" si="85"/>
        <v>25</v>
      </c>
      <c r="Q937" s="5" t="str">
        <f t="shared" si="86"/>
        <v>music</v>
      </c>
      <c r="R937" s="5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5" x14ac:dyDescent="0.2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2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7">
        <f t="shared" si="84"/>
        <v>0</v>
      </c>
      <c r="P938" s="9">
        <f t="shared" si="85"/>
        <v>0</v>
      </c>
      <c r="Q938" s="5" t="str">
        <f t="shared" si="86"/>
        <v>music</v>
      </c>
      <c r="R938" s="5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5" x14ac:dyDescent="0.2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2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7">
        <f t="shared" si="84"/>
        <v>1.1428571428571429E-2</v>
      </c>
      <c r="P939" s="9">
        <f t="shared" si="85"/>
        <v>20</v>
      </c>
      <c r="Q939" s="5" t="str">
        <f t="shared" si="86"/>
        <v>music</v>
      </c>
      <c r="R939" s="5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5" x14ac:dyDescent="0.2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2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7">
        <f t="shared" si="84"/>
        <v>3.5714285714285713E-3</v>
      </c>
      <c r="P940" s="9">
        <f t="shared" si="85"/>
        <v>25</v>
      </c>
      <c r="Q940" s="5" t="str">
        <f t="shared" si="86"/>
        <v>music</v>
      </c>
      <c r="R940" s="5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60" x14ac:dyDescent="0.2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2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7">
        <f t="shared" si="84"/>
        <v>1.4545454545454545E-2</v>
      </c>
      <c r="P941" s="9">
        <f t="shared" si="85"/>
        <v>20</v>
      </c>
      <c r="Q941" s="5" t="str">
        <f t="shared" si="86"/>
        <v>music</v>
      </c>
      <c r="R941" s="5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5" x14ac:dyDescent="0.2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2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7">
        <f t="shared" si="84"/>
        <v>0.17155555555555554</v>
      </c>
      <c r="P942" s="9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60" x14ac:dyDescent="0.2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2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7">
        <f t="shared" si="84"/>
        <v>2.3220000000000001E-2</v>
      </c>
      <c r="P943" s="9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60" x14ac:dyDescent="0.2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2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7">
        <f t="shared" si="84"/>
        <v>8.9066666666666669E-2</v>
      </c>
      <c r="P944" s="9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30" x14ac:dyDescent="0.2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2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7">
        <f t="shared" si="84"/>
        <v>9.633333333333334E-2</v>
      </c>
      <c r="P945" s="9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5" x14ac:dyDescent="0.2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2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7">
        <f t="shared" si="84"/>
        <v>0.13325999999999999</v>
      </c>
      <c r="P946" s="9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5" x14ac:dyDescent="0.2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2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7">
        <f t="shared" si="84"/>
        <v>2.4840000000000001E-2</v>
      </c>
      <c r="P947" s="9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45" x14ac:dyDescent="0.2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2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7">
        <f t="shared" si="84"/>
        <v>1.9066666666666666E-2</v>
      </c>
      <c r="P948" s="9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60" x14ac:dyDescent="0.2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2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7">
        <f t="shared" si="84"/>
        <v>0</v>
      </c>
      <c r="P949" s="9">
        <f t="shared" si="85"/>
        <v>0</v>
      </c>
      <c r="Q949" s="5" t="str">
        <f t="shared" si="86"/>
        <v>technology</v>
      </c>
      <c r="R949" s="5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60" x14ac:dyDescent="0.2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2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7">
        <f t="shared" si="84"/>
        <v>0.12</v>
      </c>
      <c r="P950" s="9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5" x14ac:dyDescent="0.2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2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7">
        <f t="shared" si="84"/>
        <v>1.3650000000000001E-2</v>
      </c>
      <c r="P951" s="9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5" x14ac:dyDescent="0.2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2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7">
        <f t="shared" si="84"/>
        <v>0.28039999999999998</v>
      </c>
      <c r="P952" s="9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x14ac:dyDescent="0.2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2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7">
        <f t="shared" si="84"/>
        <v>0.38390000000000002</v>
      </c>
      <c r="P953" s="9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30" x14ac:dyDescent="0.2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2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7">
        <f t="shared" si="84"/>
        <v>0.39942857142857141</v>
      </c>
      <c r="P954" s="9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5" x14ac:dyDescent="0.2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2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7">
        <f t="shared" si="84"/>
        <v>8.3999999999999995E-3</v>
      </c>
      <c r="P955" s="9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5" x14ac:dyDescent="0.2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2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7">
        <f t="shared" si="84"/>
        <v>0.43406666666666666</v>
      </c>
      <c r="P956" s="9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5" x14ac:dyDescent="0.2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2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7">
        <f t="shared" si="84"/>
        <v>5.6613333333333335E-2</v>
      </c>
      <c r="P957" s="9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60" x14ac:dyDescent="0.2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2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7">
        <f t="shared" si="84"/>
        <v>1.7219999999999999E-2</v>
      </c>
      <c r="P958" s="9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30" x14ac:dyDescent="0.2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2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7">
        <f t="shared" si="84"/>
        <v>1.9416666666666665E-2</v>
      </c>
      <c r="P959" s="9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60" x14ac:dyDescent="0.2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2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7">
        <f t="shared" si="84"/>
        <v>0.11328275684711328</v>
      </c>
      <c r="P960" s="9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60" x14ac:dyDescent="0.2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2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7">
        <f t="shared" si="84"/>
        <v>0.3886</v>
      </c>
      <c r="P961" s="9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5" x14ac:dyDescent="0.2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2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7">
        <f t="shared" ref="O962:O1025" si="90">E962/D962</f>
        <v>0.46100628930817611</v>
      </c>
      <c r="P962" s="9">
        <f t="shared" ref="P962:P1025" si="91">IF(L962 = 0, 0, E962/L962)</f>
        <v>136.46276595744681</v>
      </c>
      <c r="Q962" s="5" t="str">
        <f t="shared" ref="Q962:Q1025" si="92">LEFT(N962,SEARCH("/",N962) - 1)</f>
        <v>technology</v>
      </c>
      <c r="R962" s="5" t="str">
        <f t="shared" ref="R962:R1025" si="93">RIGHT(N962, LEN(N962) - SEARCH("/",N962))</f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45" x14ac:dyDescent="0.2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2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7">
        <f t="shared" si="90"/>
        <v>0.42188421052631581</v>
      </c>
      <c r="P963" s="9">
        <f t="shared" si="91"/>
        <v>364.35454545454547</v>
      </c>
      <c r="Q963" s="5" t="str">
        <f t="shared" si="92"/>
        <v>technology</v>
      </c>
      <c r="R963" s="5" t="str">
        <f t="shared" si="93"/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60" x14ac:dyDescent="0.2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2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7">
        <f t="shared" si="90"/>
        <v>0.2848</v>
      </c>
      <c r="P964" s="9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30" x14ac:dyDescent="0.2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2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7">
        <f t="shared" si="90"/>
        <v>1.0771428571428571E-2</v>
      </c>
      <c r="P965" s="9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60" x14ac:dyDescent="0.2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2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7">
        <f t="shared" si="90"/>
        <v>7.9909090909090902E-3</v>
      </c>
      <c r="P966" s="9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60" x14ac:dyDescent="0.2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2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7">
        <f t="shared" si="90"/>
        <v>1.192E-2</v>
      </c>
      <c r="P967" s="9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5" x14ac:dyDescent="0.2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2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7">
        <f t="shared" si="90"/>
        <v>0.14799999999999999</v>
      </c>
      <c r="P968" s="9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5" x14ac:dyDescent="0.2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2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7">
        <f t="shared" si="90"/>
        <v>0.17810000000000001</v>
      </c>
      <c r="P969" s="9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60" x14ac:dyDescent="0.2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2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7">
        <f t="shared" si="90"/>
        <v>1.325E-2</v>
      </c>
      <c r="P970" s="9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30" x14ac:dyDescent="0.2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2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7">
        <f t="shared" si="90"/>
        <v>0.46666666666666667</v>
      </c>
      <c r="P971" s="9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60" x14ac:dyDescent="0.2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2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7">
        <f t="shared" si="90"/>
        <v>0.4592</v>
      </c>
      <c r="P972" s="9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60" x14ac:dyDescent="0.2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2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7">
        <f t="shared" si="90"/>
        <v>2.2599999999999999E-3</v>
      </c>
      <c r="P973" s="9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5" x14ac:dyDescent="0.2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2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7">
        <f t="shared" si="90"/>
        <v>0.34625</v>
      </c>
      <c r="P974" s="9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60" x14ac:dyDescent="0.2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2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7">
        <f t="shared" si="90"/>
        <v>2.0549999999999999E-2</v>
      </c>
      <c r="P975" s="9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5" x14ac:dyDescent="0.2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2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7">
        <f t="shared" si="90"/>
        <v>5.5999999999999999E-3</v>
      </c>
      <c r="P976" s="9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60" x14ac:dyDescent="0.2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2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7">
        <f t="shared" si="90"/>
        <v>2.6069999999999999E-2</v>
      </c>
      <c r="P977" s="9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60" x14ac:dyDescent="0.2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2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7">
        <f t="shared" si="90"/>
        <v>1.9259999999999999E-2</v>
      </c>
      <c r="P978" s="9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60" x14ac:dyDescent="0.2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2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7">
        <f t="shared" si="90"/>
        <v>0.33666666666666667</v>
      </c>
      <c r="P979" s="9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5" x14ac:dyDescent="0.2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2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7">
        <f t="shared" si="90"/>
        <v>0.5626326718299024</v>
      </c>
      <c r="P980" s="9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60" x14ac:dyDescent="0.2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2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7">
        <f t="shared" si="90"/>
        <v>0.82817600000000002</v>
      </c>
      <c r="P981" s="9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60" x14ac:dyDescent="0.2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2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7">
        <f t="shared" si="90"/>
        <v>0.14860000000000001</v>
      </c>
      <c r="P982" s="9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60" x14ac:dyDescent="0.2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2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7">
        <f t="shared" si="90"/>
        <v>1.2375123751237513E-4</v>
      </c>
      <c r="P983" s="9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45" x14ac:dyDescent="0.2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2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7">
        <f t="shared" si="90"/>
        <v>1.7142857142857143E-4</v>
      </c>
      <c r="P984" s="9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60" x14ac:dyDescent="0.2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2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7">
        <f t="shared" si="90"/>
        <v>0.2950613611721471</v>
      </c>
      <c r="P985" s="9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90" x14ac:dyDescent="0.2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2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7">
        <f t="shared" si="90"/>
        <v>1.06E-2</v>
      </c>
      <c r="P986" s="9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60" x14ac:dyDescent="0.2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2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7">
        <f t="shared" si="90"/>
        <v>6.2933333333333327E-2</v>
      </c>
      <c r="P987" s="9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60" x14ac:dyDescent="0.2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2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7">
        <f t="shared" si="90"/>
        <v>0.1275</v>
      </c>
      <c r="P988" s="9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5" x14ac:dyDescent="0.2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2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7">
        <f t="shared" si="90"/>
        <v>0.13220000000000001</v>
      </c>
      <c r="P989" s="9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60" x14ac:dyDescent="0.2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2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7">
        <f t="shared" si="90"/>
        <v>0</v>
      </c>
      <c r="P990" s="9">
        <f t="shared" si="91"/>
        <v>0</v>
      </c>
      <c r="Q990" s="5" t="str">
        <f t="shared" si="92"/>
        <v>technology</v>
      </c>
      <c r="R990" s="5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30" x14ac:dyDescent="0.2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2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7">
        <f t="shared" si="90"/>
        <v>0.16769999999999999</v>
      </c>
      <c r="P991" s="9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60" x14ac:dyDescent="0.2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2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7">
        <f t="shared" si="90"/>
        <v>1.0399999999999999E-3</v>
      </c>
      <c r="P992" s="9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5" x14ac:dyDescent="0.2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2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7">
        <f t="shared" si="90"/>
        <v>4.24E-2</v>
      </c>
      <c r="P993" s="9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5" x14ac:dyDescent="0.2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2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7">
        <f t="shared" si="90"/>
        <v>4.6699999999999997E-3</v>
      </c>
      <c r="P994" s="9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5" x14ac:dyDescent="0.2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2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7">
        <f t="shared" si="90"/>
        <v>0.25087142857142858</v>
      </c>
      <c r="P995" s="9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60" x14ac:dyDescent="0.2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2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7">
        <f t="shared" si="90"/>
        <v>2.3345000000000001E-2</v>
      </c>
      <c r="P996" s="9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60" x14ac:dyDescent="0.2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2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7">
        <f t="shared" si="90"/>
        <v>7.2599999999999998E-2</v>
      </c>
      <c r="P997" s="9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45" x14ac:dyDescent="0.2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2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7">
        <f t="shared" si="90"/>
        <v>1.6250000000000001E-2</v>
      </c>
      <c r="P998" s="9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30" x14ac:dyDescent="0.2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2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7">
        <f t="shared" si="90"/>
        <v>1.2999999999999999E-2</v>
      </c>
      <c r="P999" s="9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45" x14ac:dyDescent="0.2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2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7">
        <f t="shared" si="90"/>
        <v>0.58558333333333334</v>
      </c>
      <c r="P1000" s="9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5" x14ac:dyDescent="0.2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2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7">
        <f t="shared" si="90"/>
        <v>7.7886666666666673E-2</v>
      </c>
      <c r="P1001" s="9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5" x14ac:dyDescent="0.2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2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7">
        <f t="shared" si="90"/>
        <v>2.2157147647256063E-2</v>
      </c>
      <c r="P1002" s="9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60" x14ac:dyDescent="0.2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2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7">
        <f t="shared" si="90"/>
        <v>1.04</v>
      </c>
      <c r="P1003" s="9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60" x14ac:dyDescent="0.2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2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7">
        <f t="shared" si="90"/>
        <v>0.29602960296029601</v>
      </c>
      <c r="P1004" s="9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5" x14ac:dyDescent="0.2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2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7">
        <f t="shared" si="90"/>
        <v>0.16055</v>
      </c>
      <c r="P1005" s="9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45" x14ac:dyDescent="0.2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2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7">
        <f t="shared" si="90"/>
        <v>0.82208000000000003</v>
      </c>
      <c r="P1006" s="9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45" x14ac:dyDescent="0.2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2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7">
        <f t="shared" si="90"/>
        <v>0.75051000000000001</v>
      </c>
      <c r="P1007" s="9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5" x14ac:dyDescent="0.2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2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7">
        <f t="shared" si="90"/>
        <v>5.8500000000000003E-2</v>
      </c>
      <c r="P1008" s="9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5" x14ac:dyDescent="0.2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2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7">
        <f t="shared" si="90"/>
        <v>0.44319999999999998</v>
      </c>
      <c r="P1009" s="9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60" x14ac:dyDescent="0.2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2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7">
        <f t="shared" si="90"/>
        <v>2.6737967914438501E-3</v>
      </c>
      <c r="P1010" s="9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60" x14ac:dyDescent="0.2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2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7">
        <f t="shared" si="90"/>
        <v>0.1313</v>
      </c>
      <c r="P1011" s="9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60" x14ac:dyDescent="0.2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2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7">
        <f t="shared" si="90"/>
        <v>1.9088937093275488E-3</v>
      </c>
      <c r="P1012" s="9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5" x14ac:dyDescent="0.2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2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7">
        <f t="shared" si="90"/>
        <v>3.7499999999999999E-3</v>
      </c>
      <c r="P1013" s="9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60" x14ac:dyDescent="0.2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2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7">
        <f t="shared" si="90"/>
        <v>215.35021</v>
      </c>
      <c r="P1014" s="9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60" x14ac:dyDescent="0.2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2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7">
        <f t="shared" si="90"/>
        <v>0.34527999999999998</v>
      </c>
      <c r="P1015" s="9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30" x14ac:dyDescent="0.2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2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7">
        <f t="shared" si="90"/>
        <v>0.30599999999999999</v>
      </c>
      <c r="P1016" s="9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45" x14ac:dyDescent="0.2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2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7">
        <f t="shared" si="90"/>
        <v>2.6666666666666668E-2</v>
      </c>
      <c r="P1017" s="9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5" x14ac:dyDescent="0.2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2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7">
        <f t="shared" si="90"/>
        <v>2.8420000000000001E-2</v>
      </c>
      <c r="P1018" s="9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60" x14ac:dyDescent="0.2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2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7">
        <f t="shared" si="90"/>
        <v>0.22878799999999999</v>
      </c>
      <c r="P1019" s="9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5" x14ac:dyDescent="0.2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2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7">
        <f t="shared" si="90"/>
        <v>3.1050000000000001E-2</v>
      </c>
      <c r="P1020" s="9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45" x14ac:dyDescent="0.2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2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7">
        <f t="shared" si="90"/>
        <v>0.47333333333333333</v>
      </c>
      <c r="P1021" s="9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60" x14ac:dyDescent="0.2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2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7">
        <f t="shared" si="90"/>
        <v>2.0554838709677421</v>
      </c>
      <c r="P1022" s="9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5" x14ac:dyDescent="0.2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2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7">
        <f t="shared" si="90"/>
        <v>3.5180366666666667</v>
      </c>
      <c r="P1023" s="9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30" x14ac:dyDescent="0.2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2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7">
        <f t="shared" si="90"/>
        <v>1.149</v>
      </c>
      <c r="P1024" s="9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5" x14ac:dyDescent="0.2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2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7">
        <f t="shared" si="90"/>
        <v>2.3715000000000002</v>
      </c>
      <c r="P1025" s="9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5" x14ac:dyDescent="0.2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2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7">
        <f t="shared" ref="O1026:O1089" si="96">E1026/D1026</f>
        <v>1.1863774999999999</v>
      </c>
      <c r="P1026" s="9">
        <f t="shared" ref="P1026:P1089" si="97">IF(L1026 = 0, 0, E1026/L1026)</f>
        <v>388.9762295081967</v>
      </c>
      <c r="Q1026" s="5" t="str">
        <f t="shared" ref="Q1026:Q1089" si="98">LEFT(N1026,SEARCH("/",N1026) - 1)</f>
        <v>music</v>
      </c>
      <c r="R1026" s="5" t="str">
        <f t="shared" ref="R1026:R1089" si="99">RIGHT(N1026, LEN(N1026) - SEARCH("/",N1026))</f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45" x14ac:dyDescent="0.2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2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7">
        <f t="shared" si="96"/>
        <v>1.099283142857143</v>
      </c>
      <c r="P1027" s="9">
        <f t="shared" si="97"/>
        <v>71.848571428571432</v>
      </c>
      <c r="Q1027" s="5" t="str">
        <f t="shared" si="98"/>
        <v>music</v>
      </c>
      <c r="R1027" s="5" t="str">
        <f t="shared" si="99"/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60" x14ac:dyDescent="0.2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2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7">
        <f t="shared" si="96"/>
        <v>1.0000828571428571</v>
      </c>
      <c r="P1028" s="9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60" x14ac:dyDescent="0.2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2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7">
        <f t="shared" si="96"/>
        <v>1.0309292094387414</v>
      </c>
      <c r="P1029" s="9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5" x14ac:dyDescent="0.2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2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7">
        <f t="shared" si="96"/>
        <v>1.1727000000000001</v>
      </c>
      <c r="P1030" s="9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45" x14ac:dyDescent="0.2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2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7">
        <f t="shared" si="96"/>
        <v>1.1175999999999999</v>
      </c>
      <c r="P1031" s="9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30" x14ac:dyDescent="0.2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2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7">
        <f t="shared" si="96"/>
        <v>3.4209999999999998</v>
      </c>
      <c r="P1032" s="9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60" x14ac:dyDescent="0.2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2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7">
        <f t="shared" si="96"/>
        <v>1.0740000000000001</v>
      </c>
      <c r="P1033" s="9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x14ac:dyDescent="0.2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2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7">
        <f t="shared" si="96"/>
        <v>1.0849703703703704</v>
      </c>
      <c r="P1034" s="9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60" x14ac:dyDescent="0.2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2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7">
        <f t="shared" si="96"/>
        <v>1.0286144578313252</v>
      </c>
      <c r="P1035" s="9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5" x14ac:dyDescent="0.2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2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7">
        <f t="shared" si="96"/>
        <v>1.3000180000000001</v>
      </c>
      <c r="P1036" s="9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60" x14ac:dyDescent="0.2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2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7">
        <f t="shared" si="96"/>
        <v>1.0765217391304347</v>
      </c>
      <c r="P1037" s="9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5" x14ac:dyDescent="0.2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2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7">
        <f t="shared" si="96"/>
        <v>1.1236044444444444</v>
      </c>
      <c r="P1038" s="9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60" x14ac:dyDescent="0.2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2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7">
        <f t="shared" si="96"/>
        <v>1.0209999999999999</v>
      </c>
      <c r="P1039" s="9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5" x14ac:dyDescent="0.2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2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7">
        <f t="shared" si="96"/>
        <v>1.4533333333333334</v>
      </c>
      <c r="P1040" s="9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60" x14ac:dyDescent="0.2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2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7">
        <f t="shared" si="96"/>
        <v>1.282</v>
      </c>
      <c r="P1041" s="9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60" x14ac:dyDescent="0.2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2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7">
        <f t="shared" si="96"/>
        <v>2.9411764705882353E-3</v>
      </c>
      <c r="P1042" s="9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5" x14ac:dyDescent="0.2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2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7">
        <f t="shared" si="96"/>
        <v>0</v>
      </c>
      <c r="P1043" s="9">
        <f t="shared" si="97"/>
        <v>0</v>
      </c>
      <c r="Q1043" s="5" t="str">
        <f t="shared" si="98"/>
        <v>journalism</v>
      </c>
      <c r="R1043" s="5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60" x14ac:dyDescent="0.2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2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7">
        <f t="shared" si="96"/>
        <v>1.5384615384615385E-2</v>
      </c>
      <c r="P1044" s="9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5" x14ac:dyDescent="0.2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2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7">
        <f t="shared" si="96"/>
        <v>8.5370000000000001E-2</v>
      </c>
      <c r="P1045" s="9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60" x14ac:dyDescent="0.2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2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7">
        <f t="shared" si="96"/>
        <v>8.571428571428571E-4</v>
      </c>
      <c r="P1046" s="9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5" x14ac:dyDescent="0.2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2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7">
        <f t="shared" si="96"/>
        <v>2.6599999999999999E-2</v>
      </c>
      <c r="P1047" s="9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60" x14ac:dyDescent="0.2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2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7">
        <f t="shared" si="96"/>
        <v>0</v>
      </c>
      <c r="P1048" s="9">
        <f t="shared" si="97"/>
        <v>0</v>
      </c>
      <c r="Q1048" s="5" t="str">
        <f t="shared" si="98"/>
        <v>journalism</v>
      </c>
      <c r="R1048" s="5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5" x14ac:dyDescent="0.2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2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7">
        <f t="shared" si="96"/>
        <v>5.0000000000000001E-4</v>
      </c>
      <c r="P1049" s="9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60" x14ac:dyDescent="0.2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2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7">
        <f t="shared" si="96"/>
        <v>1.4133333333333333E-2</v>
      </c>
      <c r="P1050" s="9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x14ac:dyDescent="0.2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2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7">
        <f t="shared" si="96"/>
        <v>0</v>
      </c>
      <c r="P1051" s="9">
        <f t="shared" si="97"/>
        <v>0</v>
      </c>
      <c r="Q1051" s="5" t="str">
        <f t="shared" si="98"/>
        <v>journalism</v>
      </c>
      <c r="R1051" s="5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30" x14ac:dyDescent="0.2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2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7">
        <f t="shared" si="96"/>
        <v>0</v>
      </c>
      <c r="P1052" s="9">
        <f t="shared" si="97"/>
        <v>0</v>
      </c>
      <c r="Q1052" s="5" t="str">
        <f t="shared" si="98"/>
        <v>journalism</v>
      </c>
      <c r="R1052" s="5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60" x14ac:dyDescent="0.2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2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7">
        <f t="shared" si="96"/>
        <v>0</v>
      </c>
      <c r="P1053" s="9">
        <f t="shared" si="97"/>
        <v>0</v>
      </c>
      <c r="Q1053" s="5" t="str">
        <f t="shared" si="98"/>
        <v>journalism</v>
      </c>
      <c r="R1053" s="5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75" x14ac:dyDescent="0.2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2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7">
        <f t="shared" si="96"/>
        <v>0</v>
      </c>
      <c r="P1054" s="9">
        <f t="shared" si="97"/>
        <v>0</v>
      </c>
      <c r="Q1054" s="5" t="str">
        <f t="shared" si="98"/>
        <v>journalism</v>
      </c>
      <c r="R1054" s="5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60" x14ac:dyDescent="0.2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2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7">
        <f t="shared" si="96"/>
        <v>0.01</v>
      </c>
      <c r="P1055" s="9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60" x14ac:dyDescent="0.2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2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7">
        <f t="shared" si="96"/>
        <v>0</v>
      </c>
      <c r="P1056" s="9">
        <f t="shared" si="97"/>
        <v>0</v>
      </c>
      <c r="Q1056" s="5" t="str">
        <f t="shared" si="98"/>
        <v>journalism</v>
      </c>
      <c r="R1056" s="5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60" x14ac:dyDescent="0.2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2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7">
        <f t="shared" si="96"/>
        <v>0</v>
      </c>
      <c r="P1057" s="9">
        <f t="shared" si="97"/>
        <v>0</v>
      </c>
      <c r="Q1057" s="5" t="str">
        <f t="shared" si="98"/>
        <v>journalism</v>
      </c>
      <c r="R1057" s="5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60" x14ac:dyDescent="0.2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2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7">
        <f t="shared" si="96"/>
        <v>0</v>
      </c>
      <c r="P1058" s="9">
        <f t="shared" si="97"/>
        <v>0</v>
      </c>
      <c r="Q1058" s="5" t="str">
        <f t="shared" si="98"/>
        <v>journalism</v>
      </c>
      <c r="R1058" s="5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45" x14ac:dyDescent="0.2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2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7">
        <f t="shared" si="96"/>
        <v>0</v>
      </c>
      <c r="P1059" s="9">
        <f t="shared" si="97"/>
        <v>0</v>
      </c>
      <c r="Q1059" s="5" t="str">
        <f t="shared" si="98"/>
        <v>journalism</v>
      </c>
      <c r="R1059" s="5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60" x14ac:dyDescent="0.2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2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7">
        <f t="shared" si="96"/>
        <v>0</v>
      </c>
      <c r="P1060" s="9">
        <f t="shared" si="97"/>
        <v>0</v>
      </c>
      <c r="Q1060" s="5" t="str">
        <f t="shared" si="98"/>
        <v>journalism</v>
      </c>
      <c r="R1060" s="5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x14ac:dyDescent="0.2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2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7">
        <f t="shared" si="96"/>
        <v>0</v>
      </c>
      <c r="P1061" s="9">
        <f t="shared" si="97"/>
        <v>0</v>
      </c>
      <c r="Q1061" s="5" t="str">
        <f t="shared" si="98"/>
        <v>journalism</v>
      </c>
      <c r="R1061" s="5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60" x14ac:dyDescent="0.2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2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7">
        <f t="shared" si="96"/>
        <v>0.01</v>
      </c>
      <c r="P1062" s="9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45" x14ac:dyDescent="0.2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2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7">
        <f t="shared" si="96"/>
        <v>0</v>
      </c>
      <c r="P1063" s="9">
        <f t="shared" si="97"/>
        <v>0</v>
      </c>
      <c r="Q1063" s="5" t="str">
        <f t="shared" si="98"/>
        <v>journalism</v>
      </c>
      <c r="R1063" s="5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ht="30" x14ac:dyDescent="0.2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2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7">
        <f t="shared" si="96"/>
        <v>0.95477386934673369</v>
      </c>
      <c r="P1064" s="9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60" x14ac:dyDescent="0.2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2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7">
        <f t="shared" si="96"/>
        <v>0</v>
      </c>
      <c r="P1065" s="9">
        <f t="shared" si="97"/>
        <v>0</v>
      </c>
      <c r="Q1065" s="5" t="str">
        <f t="shared" si="98"/>
        <v>journalism</v>
      </c>
      <c r="R1065" s="5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60" x14ac:dyDescent="0.2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2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7">
        <f t="shared" si="96"/>
        <v>8.9744444444444446E-2</v>
      </c>
      <c r="P1066" s="9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60" x14ac:dyDescent="0.2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2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7">
        <f t="shared" si="96"/>
        <v>2.7E-2</v>
      </c>
      <c r="P1067" s="9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5" x14ac:dyDescent="0.2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2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7">
        <f t="shared" si="96"/>
        <v>3.3673333333333333E-2</v>
      </c>
      <c r="P1068" s="9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60" x14ac:dyDescent="0.2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2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7">
        <f t="shared" si="96"/>
        <v>0.26</v>
      </c>
      <c r="P1069" s="9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60" x14ac:dyDescent="0.2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2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7">
        <f t="shared" si="96"/>
        <v>1.5E-3</v>
      </c>
      <c r="P1070" s="9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5" x14ac:dyDescent="0.2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2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7">
        <f t="shared" si="96"/>
        <v>0.38636363636363635</v>
      </c>
      <c r="P1071" s="9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5" x14ac:dyDescent="0.2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2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7">
        <f t="shared" si="96"/>
        <v>7.0000000000000001E-3</v>
      </c>
      <c r="P1072" s="9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60" x14ac:dyDescent="0.2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2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7">
        <f t="shared" si="96"/>
        <v>0</v>
      </c>
      <c r="P1073" s="9">
        <f t="shared" si="97"/>
        <v>0</v>
      </c>
      <c r="Q1073" s="5" t="str">
        <f t="shared" si="98"/>
        <v>games</v>
      </c>
      <c r="R1073" s="5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60" x14ac:dyDescent="0.2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2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7">
        <f t="shared" si="96"/>
        <v>6.8000000000000005E-4</v>
      </c>
      <c r="P1074" s="9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45" x14ac:dyDescent="0.2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2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7">
        <f t="shared" si="96"/>
        <v>1.3333333333333334E-2</v>
      </c>
      <c r="P1075" s="9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60" x14ac:dyDescent="0.2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2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7">
        <f t="shared" si="96"/>
        <v>6.3092592592592589E-2</v>
      </c>
      <c r="P1076" s="9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45" x14ac:dyDescent="0.2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2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7">
        <f t="shared" si="96"/>
        <v>4.4999999999999998E-2</v>
      </c>
      <c r="P1077" s="9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5" x14ac:dyDescent="0.2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2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7">
        <f t="shared" si="96"/>
        <v>0.62765333333333329</v>
      </c>
      <c r="P1078" s="9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5" x14ac:dyDescent="0.2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2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7">
        <f t="shared" si="96"/>
        <v>0.29376000000000002</v>
      </c>
      <c r="P1079" s="9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60" x14ac:dyDescent="0.2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2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7">
        <f t="shared" si="96"/>
        <v>7.4999999999999997E-2</v>
      </c>
      <c r="P1080" s="9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60" x14ac:dyDescent="0.2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2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7">
        <f t="shared" si="96"/>
        <v>2.6076923076923077E-2</v>
      </c>
      <c r="P1081" s="9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5" x14ac:dyDescent="0.2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2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7">
        <f t="shared" si="96"/>
        <v>9.1050000000000006E-2</v>
      </c>
      <c r="P1082" s="9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5" x14ac:dyDescent="0.2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2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7">
        <f t="shared" si="96"/>
        <v>1.7647058823529413E-4</v>
      </c>
      <c r="P1083" s="9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45" x14ac:dyDescent="0.2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2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7">
        <f t="shared" si="96"/>
        <v>5.5999999999999999E-3</v>
      </c>
      <c r="P1084" s="9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60" x14ac:dyDescent="0.2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2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7">
        <f t="shared" si="96"/>
        <v>8.2000000000000007E-3</v>
      </c>
      <c r="P1085" s="9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x14ac:dyDescent="0.2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2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7">
        <f t="shared" si="96"/>
        <v>0</v>
      </c>
      <c r="P1086" s="9">
        <f t="shared" si="97"/>
        <v>0</v>
      </c>
      <c r="Q1086" s="5" t="str">
        <f t="shared" si="98"/>
        <v>games</v>
      </c>
      <c r="R1086" s="5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45" x14ac:dyDescent="0.2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2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7">
        <f t="shared" si="96"/>
        <v>3.4200000000000001E-2</v>
      </c>
      <c r="P1087" s="9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x14ac:dyDescent="0.2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2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7">
        <f t="shared" si="96"/>
        <v>8.3333333333333339E-4</v>
      </c>
      <c r="P1088" s="9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60" x14ac:dyDescent="0.2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2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7">
        <f t="shared" si="96"/>
        <v>0</v>
      </c>
      <c r="P1089" s="9">
        <f t="shared" si="97"/>
        <v>0</v>
      </c>
      <c r="Q1089" s="5" t="str">
        <f t="shared" si="98"/>
        <v>games</v>
      </c>
      <c r="R1089" s="5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45" x14ac:dyDescent="0.2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2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7">
        <f t="shared" ref="O1090:O1153" si="102">E1090/D1090</f>
        <v>0.14182977777777778</v>
      </c>
      <c r="P1090" s="9">
        <f t="shared" ref="P1090:P1153" si="103">IF(L1090 = 0, 0, E1090/L1090)</f>
        <v>43.41727891156463</v>
      </c>
      <c r="Q1090" s="5" t="str">
        <f t="shared" ref="Q1090:Q1153" si="104">LEFT(N1090,SEARCH("/",N1090) - 1)</f>
        <v>games</v>
      </c>
      <c r="R1090" s="5" t="str">
        <f t="shared" ref="R1090:R1153" si="105">RIGHT(N1090, LEN(N1090) - SEARCH("/",N1090))</f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30" x14ac:dyDescent="0.2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2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7">
        <f t="shared" si="102"/>
        <v>7.8266666666666665E-2</v>
      </c>
      <c r="P1091" s="9">
        <f t="shared" si="103"/>
        <v>23.959183673469386</v>
      </c>
      <c r="Q1091" s="5" t="str">
        <f t="shared" si="104"/>
        <v>games</v>
      </c>
      <c r="R1091" s="5" t="str">
        <f t="shared" si="105"/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60" x14ac:dyDescent="0.2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2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7">
        <f t="shared" si="102"/>
        <v>3.8464497269020693E-4</v>
      </c>
      <c r="P1092" s="9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60" x14ac:dyDescent="0.2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2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7">
        <f t="shared" si="102"/>
        <v>0.125</v>
      </c>
      <c r="P1093" s="9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60" x14ac:dyDescent="0.2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2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7">
        <f t="shared" si="102"/>
        <v>1.0500000000000001E-2</v>
      </c>
      <c r="P1094" s="9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5" x14ac:dyDescent="0.2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2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7">
        <f t="shared" si="102"/>
        <v>0.14083333333333334</v>
      </c>
      <c r="P1095" s="9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60" x14ac:dyDescent="0.2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2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7">
        <f t="shared" si="102"/>
        <v>0.18300055555555556</v>
      </c>
      <c r="P1096" s="9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60" x14ac:dyDescent="0.2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2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7">
        <f t="shared" si="102"/>
        <v>5.0347999999999997E-2</v>
      </c>
      <c r="P1097" s="9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60" x14ac:dyDescent="0.2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2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7">
        <f t="shared" si="102"/>
        <v>0.17933333333333334</v>
      </c>
      <c r="P1098" s="9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5" x14ac:dyDescent="0.2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2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7">
        <f t="shared" si="102"/>
        <v>4.6999999999999999E-4</v>
      </c>
      <c r="P1099" s="9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30" x14ac:dyDescent="0.2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2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7">
        <f t="shared" si="102"/>
        <v>7.2120000000000004E-2</v>
      </c>
      <c r="P1100" s="9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60" x14ac:dyDescent="0.2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2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7">
        <f t="shared" si="102"/>
        <v>5.0000000000000001E-3</v>
      </c>
      <c r="P1101" s="9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5" x14ac:dyDescent="0.2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2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7">
        <f t="shared" si="102"/>
        <v>2.5000000000000001E-2</v>
      </c>
      <c r="P1102" s="9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45" x14ac:dyDescent="0.2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2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7">
        <f t="shared" si="102"/>
        <v>4.0999999999999999E-4</v>
      </c>
      <c r="P1103" s="9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60" x14ac:dyDescent="0.2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2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7">
        <f t="shared" si="102"/>
        <v>5.3124999999999999E-2</v>
      </c>
      <c r="P1104" s="9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5" x14ac:dyDescent="0.2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2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7">
        <f t="shared" si="102"/>
        <v>1.6199999999999999E-2</v>
      </c>
      <c r="P1105" s="9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60" x14ac:dyDescent="0.2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2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7">
        <f t="shared" si="102"/>
        <v>4.9516666666666667E-2</v>
      </c>
      <c r="P1106" s="9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60" x14ac:dyDescent="0.2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2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7">
        <f t="shared" si="102"/>
        <v>1.5900000000000001E-3</v>
      </c>
      <c r="P1107" s="9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5" x14ac:dyDescent="0.2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2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7">
        <f t="shared" si="102"/>
        <v>0.41249999999999998</v>
      </c>
      <c r="P1108" s="9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60" x14ac:dyDescent="0.2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2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7">
        <f t="shared" si="102"/>
        <v>0</v>
      </c>
      <c r="P1109" s="9">
        <f t="shared" si="103"/>
        <v>0</v>
      </c>
      <c r="Q1109" s="5" t="str">
        <f t="shared" si="104"/>
        <v>games</v>
      </c>
      <c r="R1109" s="5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60" x14ac:dyDescent="0.2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2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7">
        <f t="shared" si="102"/>
        <v>2.93E-2</v>
      </c>
      <c r="P1110" s="9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60" x14ac:dyDescent="0.2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2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7">
        <f t="shared" si="102"/>
        <v>4.4999999999999997E-3</v>
      </c>
      <c r="P1111" s="9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60" x14ac:dyDescent="0.2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2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7">
        <f t="shared" si="102"/>
        <v>5.1000000000000004E-3</v>
      </c>
      <c r="P1112" s="9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60" x14ac:dyDescent="0.2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2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7">
        <f t="shared" si="102"/>
        <v>4.0000000000000002E-4</v>
      </c>
      <c r="P1113" s="9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5" x14ac:dyDescent="0.2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2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7">
        <f t="shared" si="102"/>
        <v>0.35537409090909089</v>
      </c>
      <c r="P1114" s="9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60" x14ac:dyDescent="0.2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2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7">
        <f t="shared" si="102"/>
        <v>5.0000000000000001E-3</v>
      </c>
      <c r="P1115" s="9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60" x14ac:dyDescent="0.2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2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7">
        <f t="shared" si="102"/>
        <v>1.6666666666666668E-3</v>
      </c>
      <c r="P1116" s="9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60" x14ac:dyDescent="0.2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2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7">
        <f t="shared" si="102"/>
        <v>1.325E-3</v>
      </c>
      <c r="P1117" s="9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45" x14ac:dyDescent="0.2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2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7">
        <f t="shared" si="102"/>
        <v>3.5704000000000004E-4</v>
      </c>
      <c r="P1118" s="9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5" x14ac:dyDescent="0.2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2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7">
        <f t="shared" si="102"/>
        <v>8.3000000000000004E-2</v>
      </c>
      <c r="P1119" s="9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60" x14ac:dyDescent="0.2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2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7">
        <f t="shared" si="102"/>
        <v>2.4222222222222221E-2</v>
      </c>
      <c r="P1120" s="9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60" x14ac:dyDescent="0.2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2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7">
        <f t="shared" si="102"/>
        <v>2.3809523809523812E-3</v>
      </c>
      <c r="P1121" s="9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45" x14ac:dyDescent="0.2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2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7">
        <f t="shared" si="102"/>
        <v>0</v>
      </c>
      <c r="P1122" s="9">
        <f t="shared" si="103"/>
        <v>0</v>
      </c>
      <c r="Q1122" s="5" t="str">
        <f t="shared" si="104"/>
        <v>games</v>
      </c>
      <c r="R1122" s="5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5" x14ac:dyDescent="0.2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2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7">
        <f t="shared" si="102"/>
        <v>1.16E-4</v>
      </c>
      <c r="P1123" s="9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60" x14ac:dyDescent="0.2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2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7">
        <f t="shared" si="102"/>
        <v>0</v>
      </c>
      <c r="P1124" s="9">
        <f t="shared" si="103"/>
        <v>0</v>
      </c>
      <c r="Q1124" s="5" t="str">
        <f t="shared" si="104"/>
        <v>games</v>
      </c>
      <c r="R1124" s="5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60" x14ac:dyDescent="0.2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2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7">
        <f t="shared" si="102"/>
        <v>2.2000000000000001E-3</v>
      </c>
      <c r="P1125" s="9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60" x14ac:dyDescent="0.2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2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7">
        <f t="shared" si="102"/>
        <v>4.7222222222222223E-3</v>
      </c>
      <c r="P1126" s="9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60" x14ac:dyDescent="0.2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2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7">
        <f t="shared" si="102"/>
        <v>0</v>
      </c>
      <c r="P1127" s="9">
        <f t="shared" si="103"/>
        <v>0</v>
      </c>
      <c r="Q1127" s="5" t="str">
        <f t="shared" si="104"/>
        <v>games</v>
      </c>
      <c r="R1127" s="5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45" x14ac:dyDescent="0.2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2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7">
        <f t="shared" si="102"/>
        <v>5.0000000000000001E-3</v>
      </c>
      <c r="P1128" s="9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60" x14ac:dyDescent="0.2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2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7">
        <f t="shared" si="102"/>
        <v>1.6714285714285713E-2</v>
      </c>
      <c r="P1129" s="9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2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2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7">
        <f t="shared" si="102"/>
        <v>1E-3</v>
      </c>
      <c r="P1130" s="9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5" x14ac:dyDescent="0.2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2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7">
        <f t="shared" si="102"/>
        <v>1.0499999999999999E-3</v>
      </c>
      <c r="P1131" s="9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60" x14ac:dyDescent="0.2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2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7">
        <f t="shared" si="102"/>
        <v>2.2000000000000001E-3</v>
      </c>
      <c r="P1132" s="9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60" x14ac:dyDescent="0.2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2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7">
        <f t="shared" si="102"/>
        <v>0</v>
      </c>
      <c r="P1133" s="9">
        <f t="shared" si="103"/>
        <v>0</v>
      </c>
      <c r="Q1133" s="5" t="str">
        <f t="shared" si="104"/>
        <v>games</v>
      </c>
      <c r="R1133" s="5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5" x14ac:dyDescent="0.2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2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7">
        <f t="shared" si="102"/>
        <v>0.14380000000000001</v>
      </c>
      <c r="P1134" s="9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60" x14ac:dyDescent="0.2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2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7">
        <f t="shared" si="102"/>
        <v>6.6666666666666671E-3</v>
      </c>
      <c r="P1135" s="9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5" x14ac:dyDescent="0.2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2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7">
        <f t="shared" si="102"/>
        <v>4.0000000000000003E-5</v>
      </c>
      <c r="P1136" s="9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60" x14ac:dyDescent="0.2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2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7">
        <f t="shared" si="102"/>
        <v>0.05</v>
      </c>
      <c r="P1137" s="9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5" x14ac:dyDescent="0.2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2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7">
        <f t="shared" si="102"/>
        <v>6.4439140811455853E-2</v>
      </c>
      <c r="P1138" s="9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60" x14ac:dyDescent="0.2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2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7">
        <f t="shared" si="102"/>
        <v>0.39500000000000002</v>
      </c>
      <c r="P1139" s="9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60" x14ac:dyDescent="0.2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2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7">
        <f t="shared" si="102"/>
        <v>3.5714285714285713E-3</v>
      </c>
      <c r="P1140" s="9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60" x14ac:dyDescent="0.2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2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7">
        <f t="shared" si="102"/>
        <v>6.2500000000000001E-4</v>
      </c>
      <c r="P1141" s="9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5" x14ac:dyDescent="0.2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2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7">
        <f t="shared" si="102"/>
        <v>0</v>
      </c>
      <c r="P1142" s="9">
        <f t="shared" si="103"/>
        <v>0</v>
      </c>
      <c r="Q1142" s="5" t="str">
        <f t="shared" si="104"/>
        <v>games</v>
      </c>
      <c r="R1142" s="5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x14ac:dyDescent="0.2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2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7">
        <f t="shared" si="102"/>
        <v>0</v>
      </c>
      <c r="P1143" s="9">
        <f t="shared" si="103"/>
        <v>0</v>
      </c>
      <c r="Q1143" s="5" t="str">
        <f t="shared" si="104"/>
        <v>games</v>
      </c>
      <c r="R1143" s="5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5" x14ac:dyDescent="0.2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2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7">
        <f t="shared" si="102"/>
        <v>0</v>
      </c>
      <c r="P1144" s="9">
        <f t="shared" si="103"/>
        <v>0</v>
      </c>
      <c r="Q1144" s="5" t="str">
        <f t="shared" si="104"/>
        <v>games</v>
      </c>
      <c r="R1144" s="5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60" x14ac:dyDescent="0.2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2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7">
        <f t="shared" si="102"/>
        <v>4.1333333333333335E-3</v>
      </c>
      <c r="P1145" s="9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5" x14ac:dyDescent="0.2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2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7">
        <f t="shared" si="102"/>
        <v>0</v>
      </c>
      <c r="P1146" s="9">
        <f t="shared" si="103"/>
        <v>0</v>
      </c>
      <c r="Q1146" s="5" t="str">
        <f t="shared" si="104"/>
        <v>food</v>
      </c>
      <c r="R1146" s="5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5" x14ac:dyDescent="0.2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2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7">
        <f t="shared" si="102"/>
        <v>1.25E-3</v>
      </c>
      <c r="P1147" s="9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45" x14ac:dyDescent="0.2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2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7">
        <f t="shared" si="102"/>
        <v>8.8333333333333333E-2</v>
      </c>
      <c r="P1148" s="9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60" x14ac:dyDescent="0.2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2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7">
        <f t="shared" si="102"/>
        <v>0</v>
      </c>
      <c r="P1149" s="9">
        <f t="shared" si="103"/>
        <v>0</v>
      </c>
      <c r="Q1149" s="5" t="str">
        <f t="shared" si="104"/>
        <v>food</v>
      </c>
      <c r="R1149" s="5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30" x14ac:dyDescent="0.2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2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7">
        <f t="shared" si="102"/>
        <v>4.8666666666666667E-3</v>
      </c>
      <c r="P1150" s="9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30" x14ac:dyDescent="0.2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2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7">
        <f t="shared" si="102"/>
        <v>1.5E-3</v>
      </c>
      <c r="P1151" s="9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30" x14ac:dyDescent="0.2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2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7">
        <f t="shared" si="102"/>
        <v>0.1008</v>
      </c>
      <c r="P1152" s="9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60" x14ac:dyDescent="0.2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2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7">
        <f t="shared" si="102"/>
        <v>0</v>
      </c>
      <c r="P1153" s="9">
        <f t="shared" si="103"/>
        <v>0</v>
      </c>
      <c r="Q1153" s="5" t="str">
        <f t="shared" si="104"/>
        <v>food</v>
      </c>
      <c r="R1153" s="5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x14ac:dyDescent="0.2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2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7">
        <f t="shared" ref="O1154:O1217" si="108">E1154/D1154</f>
        <v>5.6937500000000002E-2</v>
      </c>
      <c r="P1154" s="9">
        <f t="shared" ref="P1154:P1217" si="109">IF(L1154 = 0, 0, E1154/L1154)</f>
        <v>60.733333333333334</v>
      </c>
      <c r="Q1154" s="5" t="str">
        <f t="shared" ref="Q1154:Q1217" si="110">LEFT(N1154,SEARCH("/",N1154) - 1)</f>
        <v>food</v>
      </c>
      <c r="R1154" s="5" t="str">
        <f t="shared" ref="R1154:R1217" si="111">RIGHT(N1154, LEN(N1154) - SEARCH("/",N1154))</f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30" x14ac:dyDescent="0.2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2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7">
        <f t="shared" si="108"/>
        <v>6.2500000000000003E-3</v>
      </c>
      <c r="P1155" s="9">
        <f t="shared" si="109"/>
        <v>50</v>
      </c>
      <c r="Q1155" s="5" t="str">
        <f t="shared" si="110"/>
        <v>food</v>
      </c>
      <c r="R1155" s="5" t="str">
        <f t="shared" si="111"/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45" x14ac:dyDescent="0.2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2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7">
        <f t="shared" si="108"/>
        <v>6.5000000000000002E-2</v>
      </c>
      <c r="P1156" s="9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60" x14ac:dyDescent="0.2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2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7">
        <f t="shared" si="108"/>
        <v>7.5199999999999998E-3</v>
      </c>
      <c r="P1157" s="9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5" x14ac:dyDescent="0.2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2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7">
        <f t="shared" si="108"/>
        <v>0</v>
      </c>
      <c r="P1158" s="9">
        <f t="shared" si="109"/>
        <v>0</v>
      </c>
      <c r="Q1158" s="5" t="str">
        <f t="shared" si="110"/>
        <v>food</v>
      </c>
      <c r="R1158" s="5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60" x14ac:dyDescent="0.2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2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7">
        <f t="shared" si="108"/>
        <v>1.5100000000000001E-2</v>
      </c>
      <c r="P1159" s="9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60" x14ac:dyDescent="0.2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2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7">
        <f t="shared" si="108"/>
        <v>4.6666666666666671E-3</v>
      </c>
      <c r="P1160" s="9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60" x14ac:dyDescent="0.2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2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7">
        <f t="shared" si="108"/>
        <v>0</v>
      </c>
      <c r="P1161" s="9">
        <f t="shared" si="109"/>
        <v>0</v>
      </c>
      <c r="Q1161" s="5" t="str">
        <f t="shared" si="110"/>
        <v>food</v>
      </c>
      <c r="R1161" s="5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5" x14ac:dyDescent="0.2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2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7">
        <f t="shared" si="108"/>
        <v>3.85E-2</v>
      </c>
      <c r="P1162" s="9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60" x14ac:dyDescent="0.2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2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7">
        <f t="shared" si="108"/>
        <v>0</v>
      </c>
      <c r="P1163" s="9">
        <f t="shared" si="109"/>
        <v>0</v>
      </c>
      <c r="Q1163" s="5" t="str">
        <f t="shared" si="110"/>
        <v>food</v>
      </c>
      <c r="R1163" s="5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60" x14ac:dyDescent="0.2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2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7">
        <f t="shared" si="108"/>
        <v>5.8333333333333338E-4</v>
      </c>
      <c r="P1164" s="9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60" x14ac:dyDescent="0.2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2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7">
        <f t="shared" si="108"/>
        <v>0</v>
      </c>
      <c r="P1165" s="9">
        <f t="shared" si="109"/>
        <v>0</v>
      </c>
      <c r="Q1165" s="5" t="str">
        <f t="shared" si="110"/>
        <v>food</v>
      </c>
      <c r="R1165" s="5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60" x14ac:dyDescent="0.2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2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7">
        <f t="shared" si="108"/>
        <v>0</v>
      </c>
      <c r="P1166" s="9">
        <f t="shared" si="109"/>
        <v>0</v>
      </c>
      <c r="Q1166" s="5" t="str">
        <f t="shared" si="110"/>
        <v>food</v>
      </c>
      <c r="R1166" s="5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60" x14ac:dyDescent="0.2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2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7">
        <f t="shared" si="108"/>
        <v>0.20705000000000001</v>
      </c>
      <c r="P1167" s="9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60" x14ac:dyDescent="0.2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2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7">
        <f t="shared" si="108"/>
        <v>0.19139999999999999</v>
      </c>
      <c r="P1168" s="9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5" x14ac:dyDescent="0.2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2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7">
        <f t="shared" si="108"/>
        <v>1.6316666666666667E-2</v>
      </c>
      <c r="P1169" s="9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5" x14ac:dyDescent="0.2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2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7">
        <f t="shared" si="108"/>
        <v>5.6666666666666664E-2</v>
      </c>
      <c r="P1170" s="9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5" x14ac:dyDescent="0.2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2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7">
        <f t="shared" si="108"/>
        <v>1.6999999999999999E-3</v>
      </c>
      <c r="P1171" s="9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5" x14ac:dyDescent="0.2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2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7">
        <f t="shared" si="108"/>
        <v>4.0000000000000001E-3</v>
      </c>
      <c r="P1172" s="9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45" x14ac:dyDescent="0.2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2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7">
        <f t="shared" si="108"/>
        <v>1E-3</v>
      </c>
      <c r="P1173" s="9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30" x14ac:dyDescent="0.2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2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7">
        <f t="shared" si="108"/>
        <v>0</v>
      </c>
      <c r="P1174" s="9">
        <f t="shared" si="109"/>
        <v>0</v>
      </c>
      <c r="Q1174" s="5" t="str">
        <f t="shared" si="110"/>
        <v>food</v>
      </c>
      <c r="R1174" s="5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60" x14ac:dyDescent="0.2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2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7">
        <f t="shared" si="108"/>
        <v>2.4000000000000001E-4</v>
      </c>
      <c r="P1175" s="9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5" x14ac:dyDescent="0.2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2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7">
        <f t="shared" si="108"/>
        <v>5.906666666666667E-2</v>
      </c>
      <c r="P1176" s="9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5" x14ac:dyDescent="0.2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2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7">
        <f t="shared" si="108"/>
        <v>2.9250000000000002E-2</v>
      </c>
      <c r="P1177" s="9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60" x14ac:dyDescent="0.2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2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7">
        <f t="shared" si="108"/>
        <v>5.7142857142857142E-5</v>
      </c>
      <c r="P1178" s="9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60" x14ac:dyDescent="0.2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2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7">
        <f t="shared" si="108"/>
        <v>0</v>
      </c>
      <c r="P1179" s="9">
        <f t="shared" si="109"/>
        <v>0</v>
      </c>
      <c r="Q1179" s="5" t="str">
        <f t="shared" si="110"/>
        <v>food</v>
      </c>
      <c r="R1179" s="5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60" x14ac:dyDescent="0.2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2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7">
        <f t="shared" si="108"/>
        <v>6.666666666666667E-5</v>
      </c>
      <c r="P1180" s="9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5" x14ac:dyDescent="0.2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2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7">
        <f t="shared" si="108"/>
        <v>5.3333333333333337E-2</v>
      </c>
      <c r="P1181" s="9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45" x14ac:dyDescent="0.2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2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7">
        <f t="shared" si="108"/>
        <v>0.11749999999999999</v>
      </c>
      <c r="P1182" s="9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30" x14ac:dyDescent="0.2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2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7">
        <f t="shared" si="108"/>
        <v>8.0000000000000007E-5</v>
      </c>
      <c r="P1183" s="9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60" x14ac:dyDescent="0.2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2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7">
        <f t="shared" si="108"/>
        <v>4.2000000000000003E-2</v>
      </c>
      <c r="P1184" s="9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60" x14ac:dyDescent="0.2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2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7">
        <f t="shared" si="108"/>
        <v>0.04</v>
      </c>
      <c r="P1185" s="9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60" x14ac:dyDescent="0.2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2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7">
        <f t="shared" si="108"/>
        <v>1.0493636363636363</v>
      </c>
      <c r="P1186" s="9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60" x14ac:dyDescent="0.2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2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7">
        <f t="shared" si="108"/>
        <v>1.0544</v>
      </c>
      <c r="P1187" s="9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60" x14ac:dyDescent="0.2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2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7">
        <f t="shared" si="108"/>
        <v>1.0673333333333332</v>
      </c>
      <c r="P1188" s="9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60" x14ac:dyDescent="0.2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2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7">
        <f t="shared" si="108"/>
        <v>1.0412571428571429</v>
      </c>
      <c r="P1189" s="9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5" x14ac:dyDescent="0.2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2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7">
        <f t="shared" si="108"/>
        <v>1.6054999999999999</v>
      </c>
      <c r="P1190" s="9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60" x14ac:dyDescent="0.2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2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7">
        <f t="shared" si="108"/>
        <v>1.0777777777777777</v>
      </c>
      <c r="P1191" s="9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45" x14ac:dyDescent="0.2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2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7">
        <f t="shared" si="108"/>
        <v>1.35</v>
      </c>
      <c r="P1192" s="9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60" x14ac:dyDescent="0.2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2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7">
        <f t="shared" si="108"/>
        <v>1.0907407407407408</v>
      </c>
      <c r="P1193" s="9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30" x14ac:dyDescent="0.2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2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7">
        <f t="shared" si="108"/>
        <v>2.9</v>
      </c>
      <c r="P1194" s="9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60" x14ac:dyDescent="0.2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2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7">
        <f t="shared" si="108"/>
        <v>1.0395714285714286</v>
      </c>
      <c r="P1195" s="9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60" x14ac:dyDescent="0.2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2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7">
        <f t="shared" si="108"/>
        <v>3.2223999999999999</v>
      </c>
      <c r="P1196" s="9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60" x14ac:dyDescent="0.2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2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7">
        <f t="shared" si="108"/>
        <v>1.35</v>
      </c>
      <c r="P1197" s="9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30" x14ac:dyDescent="0.2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2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7">
        <f t="shared" si="108"/>
        <v>2.6991034482758622</v>
      </c>
      <c r="P1198" s="9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60" x14ac:dyDescent="0.2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2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7">
        <f t="shared" si="108"/>
        <v>2.5329333333333333</v>
      </c>
      <c r="P1199" s="9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60" x14ac:dyDescent="0.2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2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7">
        <f t="shared" si="108"/>
        <v>2.6059999999999999</v>
      </c>
      <c r="P1200" s="9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60" x14ac:dyDescent="0.2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2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7">
        <f t="shared" si="108"/>
        <v>1.0131677953348381</v>
      </c>
      <c r="P1201" s="9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60" x14ac:dyDescent="0.2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2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7">
        <f t="shared" si="108"/>
        <v>1.2560416666666667</v>
      </c>
      <c r="P1202" s="9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60" x14ac:dyDescent="0.2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2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7">
        <f t="shared" si="108"/>
        <v>1.0243783333333334</v>
      </c>
      <c r="P1203" s="9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60" x14ac:dyDescent="0.2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2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7">
        <f t="shared" si="108"/>
        <v>1.99244</v>
      </c>
      <c r="P1204" s="9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5" x14ac:dyDescent="0.2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2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7">
        <f t="shared" si="108"/>
        <v>1.0245398773006136</v>
      </c>
      <c r="P1205" s="9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5" x14ac:dyDescent="0.2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2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7">
        <f t="shared" si="108"/>
        <v>1.0294615384615384</v>
      </c>
      <c r="P1206" s="9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60" x14ac:dyDescent="0.2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2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7">
        <f t="shared" si="108"/>
        <v>1.0086153846153847</v>
      </c>
      <c r="P1207" s="9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60" x14ac:dyDescent="0.2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2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7">
        <f t="shared" si="108"/>
        <v>1.1499999999999999</v>
      </c>
      <c r="P1208" s="9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30" x14ac:dyDescent="0.2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2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7">
        <f t="shared" si="108"/>
        <v>1.0416766467065868</v>
      </c>
      <c r="P1209" s="9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60" x14ac:dyDescent="0.2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2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7">
        <f t="shared" si="108"/>
        <v>1.5529999999999999</v>
      </c>
      <c r="P1210" s="9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60" x14ac:dyDescent="0.2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2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7">
        <f t="shared" si="108"/>
        <v>1.06</v>
      </c>
      <c r="P1211" s="9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30" x14ac:dyDescent="0.2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2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7">
        <f t="shared" si="108"/>
        <v>2.5431499999999998</v>
      </c>
      <c r="P1212" s="9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60" x14ac:dyDescent="0.2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2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7">
        <f t="shared" si="108"/>
        <v>1.0109999999999999</v>
      </c>
      <c r="P1213" s="9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60" x14ac:dyDescent="0.2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2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7">
        <f t="shared" si="108"/>
        <v>1.2904</v>
      </c>
      <c r="P1214" s="9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60" x14ac:dyDescent="0.2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2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7">
        <f t="shared" si="108"/>
        <v>1.0223076923076924</v>
      </c>
      <c r="P1215" s="9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60" x14ac:dyDescent="0.2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2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7">
        <f t="shared" si="108"/>
        <v>1.3180000000000001</v>
      </c>
      <c r="P1216" s="9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60" x14ac:dyDescent="0.2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2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7">
        <f t="shared" si="108"/>
        <v>7.8608020000000005</v>
      </c>
      <c r="P1217" s="9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30" x14ac:dyDescent="0.2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2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7">
        <f t="shared" ref="O1218:O1281" si="114">E1218/D1218</f>
        <v>1.4570000000000001</v>
      </c>
      <c r="P1218" s="9">
        <f t="shared" ref="P1218:P1281" si="115">IF(L1218 = 0, 0, E1218/L1218)</f>
        <v>91.882882882882882</v>
      </c>
      <c r="Q1218" s="5" t="str">
        <f t="shared" ref="Q1218:Q1281" si="116">LEFT(N1218,SEARCH("/",N1218) - 1)</f>
        <v>photography</v>
      </c>
      <c r="R1218" s="5" t="str">
        <f t="shared" ref="R1218:R1281" si="117">RIGHT(N1218, LEN(N1218) - SEARCH("/",N1218))</f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45" x14ac:dyDescent="0.2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2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7">
        <f t="shared" si="114"/>
        <v>1.026</v>
      </c>
      <c r="P1219" s="9">
        <f t="shared" si="115"/>
        <v>148.57377049180329</v>
      </c>
      <c r="Q1219" s="5" t="str">
        <f t="shared" si="116"/>
        <v>photography</v>
      </c>
      <c r="R1219" s="5" t="str">
        <f t="shared" si="117"/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60" x14ac:dyDescent="0.2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2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7">
        <f t="shared" si="114"/>
        <v>1.7227777777777777</v>
      </c>
      <c r="P1220" s="9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45" x14ac:dyDescent="0.2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2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7">
        <f t="shared" si="114"/>
        <v>1.5916819571865444</v>
      </c>
      <c r="P1221" s="9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5" x14ac:dyDescent="0.2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2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7">
        <f t="shared" si="114"/>
        <v>1.0376666666666667</v>
      </c>
      <c r="P1222" s="9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60" x14ac:dyDescent="0.2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2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7">
        <f t="shared" si="114"/>
        <v>1.1140954545454547</v>
      </c>
      <c r="P1223" s="9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30" x14ac:dyDescent="0.2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2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7">
        <f t="shared" si="114"/>
        <v>2.80375</v>
      </c>
      <c r="P1224" s="9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45" x14ac:dyDescent="0.2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2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7">
        <f t="shared" si="114"/>
        <v>1.1210606060606061</v>
      </c>
      <c r="P1225" s="9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30" x14ac:dyDescent="0.2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2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7">
        <f t="shared" si="114"/>
        <v>7.0666666666666669E-2</v>
      </c>
      <c r="P1226" s="9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60" x14ac:dyDescent="0.2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2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 t="shared" si="114"/>
        <v>4.3999999999999997E-2</v>
      </c>
      <c r="P1227" s="9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5" x14ac:dyDescent="0.2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2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7">
        <f t="shared" si="114"/>
        <v>3.8739999999999997E-2</v>
      </c>
      <c r="P1228" s="9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60" x14ac:dyDescent="0.2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2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7">
        <f t="shared" si="114"/>
        <v>0</v>
      </c>
      <c r="P1229" s="9">
        <f t="shared" si="115"/>
        <v>0</v>
      </c>
      <c r="Q1229" s="5" t="str">
        <f t="shared" si="116"/>
        <v>music</v>
      </c>
      <c r="R1229" s="5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45" x14ac:dyDescent="0.2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2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7">
        <f t="shared" si="114"/>
        <v>0.29299999999999998</v>
      </c>
      <c r="P1230" s="9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60" x14ac:dyDescent="0.2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2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7">
        <f t="shared" si="114"/>
        <v>9.0909090909090905E-3</v>
      </c>
      <c r="P1231" s="9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5" x14ac:dyDescent="0.2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2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7">
        <f t="shared" si="114"/>
        <v>0</v>
      </c>
      <c r="P1232" s="9">
        <f t="shared" si="115"/>
        <v>0</v>
      </c>
      <c r="Q1232" s="5" t="str">
        <f t="shared" si="116"/>
        <v>music</v>
      </c>
      <c r="R1232" s="5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5" x14ac:dyDescent="0.2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2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7">
        <f t="shared" si="114"/>
        <v>0</v>
      </c>
      <c r="P1233" s="9">
        <f t="shared" si="115"/>
        <v>0</v>
      </c>
      <c r="Q1233" s="5" t="str">
        <f t="shared" si="116"/>
        <v>music</v>
      </c>
      <c r="R1233" s="5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60" x14ac:dyDescent="0.2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2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7">
        <f t="shared" si="114"/>
        <v>8.0000000000000002E-3</v>
      </c>
      <c r="P1234" s="9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60" x14ac:dyDescent="0.2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2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7">
        <f t="shared" si="114"/>
        <v>0.11600000000000001</v>
      </c>
      <c r="P1235" s="9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5" x14ac:dyDescent="0.2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2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7">
        <f t="shared" si="114"/>
        <v>0</v>
      </c>
      <c r="P1236" s="9">
        <f t="shared" si="115"/>
        <v>0</v>
      </c>
      <c r="Q1236" s="5" t="str">
        <f t="shared" si="116"/>
        <v>music</v>
      </c>
      <c r="R1236" s="5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60" x14ac:dyDescent="0.2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2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7">
        <f t="shared" si="114"/>
        <v>2.787363950092912E-2</v>
      </c>
      <c r="P1237" s="9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ht="30" x14ac:dyDescent="0.2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2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7">
        <f t="shared" si="114"/>
        <v>0</v>
      </c>
      <c r="P1238" s="9">
        <f t="shared" si="115"/>
        <v>0</v>
      </c>
      <c r="Q1238" s="5" t="str">
        <f t="shared" si="116"/>
        <v>music</v>
      </c>
      <c r="R1238" s="5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60" x14ac:dyDescent="0.2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2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7">
        <f t="shared" si="114"/>
        <v>0</v>
      </c>
      <c r="P1239" s="9">
        <f t="shared" si="115"/>
        <v>0</v>
      </c>
      <c r="Q1239" s="5" t="str">
        <f t="shared" si="116"/>
        <v>music</v>
      </c>
      <c r="R1239" s="5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60" x14ac:dyDescent="0.2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2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7">
        <f t="shared" si="114"/>
        <v>0.17799999999999999</v>
      </c>
      <c r="P1240" s="9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30" x14ac:dyDescent="0.2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2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7">
        <f t="shared" si="114"/>
        <v>0</v>
      </c>
      <c r="P1241" s="9">
        <f t="shared" si="115"/>
        <v>0</v>
      </c>
      <c r="Q1241" s="5" t="str">
        <f t="shared" si="116"/>
        <v>music</v>
      </c>
      <c r="R1241" s="5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45" x14ac:dyDescent="0.2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2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7">
        <f t="shared" si="114"/>
        <v>3.0124999999999999E-2</v>
      </c>
      <c r="P1242" s="9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60" x14ac:dyDescent="0.2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2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7">
        <f t="shared" si="114"/>
        <v>0.50739999999999996</v>
      </c>
      <c r="P1243" s="9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60" x14ac:dyDescent="0.2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2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7">
        <f t="shared" si="114"/>
        <v>5.4884742041712408E-3</v>
      </c>
      <c r="P1244" s="9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5" x14ac:dyDescent="0.2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2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7">
        <f t="shared" si="114"/>
        <v>0.14091666666666666</v>
      </c>
      <c r="P1245" s="9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5" x14ac:dyDescent="0.2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2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7">
        <f t="shared" si="114"/>
        <v>1.038</v>
      </c>
      <c r="P1246" s="9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5" x14ac:dyDescent="0.2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2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7">
        <f t="shared" si="114"/>
        <v>1.2024999999999999</v>
      </c>
      <c r="P1247" s="9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60" x14ac:dyDescent="0.2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2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7">
        <f t="shared" si="114"/>
        <v>1.17</v>
      </c>
      <c r="P1248" s="9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30" x14ac:dyDescent="0.2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2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7">
        <f t="shared" si="114"/>
        <v>1.2214285714285715</v>
      </c>
      <c r="P1249" s="9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45" x14ac:dyDescent="0.2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2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7">
        <f t="shared" si="114"/>
        <v>1.5164</v>
      </c>
      <c r="P1250" s="9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5" x14ac:dyDescent="0.2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2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7">
        <f t="shared" si="114"/>
        <v>1.0444</v>
      </c>
      <c r="P1251" s="9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60" x14ac:dyDescent="0.2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2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7">
        <f t="shared" si="114"/>
        <v>2.0015333333333332</v>
      </c>
      <c r="P1252" s="9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45" x14ac:dyDescent="0.2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2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7">
        <f t="shared" si="114"/>
        <v>1.018</v>
      </c>
      <c r="P1253" s="9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5" x14ac:dyDescent="0.2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2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7">
        <f t="shared" si="114"/>
        <v>1.3765714285714286</v>
      </c>
      <c r="P1254" s="9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60" x14ac:dyDescent="0.2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2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7">
        <f t="shared" si="114"/>
        <v>3038.3319999999999</v>
      </c>
      <c r="P1255" s="9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60" x14ac:dyDescent="0.2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2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7">
        <f t="shared" si="114"/>
        <v>1.9885074626865671</v>
      </c>
      <c r="P1256" s="9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5" x14ac:dyDescent="0.2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2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7">
        <f t="shared" si="114"/>
        <v>2.0236666666666667</v>
      </c>
      <c r="P1257" s="9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60" x14ac:dyDescent="0.2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2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7">
        <f t="shared" si="114"/>
        <v>1.1796376666666666</v>
      </c>
      <c r="P1258" s="9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60" x14ac:dyDescent="0.2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2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7">
        <f t="shared" si="114"/>
        <v>2.9472727272727273</v>
      </c>
      <c r="P1259" s="9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5" x14ac:dyDescent="0.2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2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7">
        <f t="shared" si="114"/>
        <v>2.1314633333333335</v>
      </c>
      <c r="P1260" s="9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45" x14ac:dyDescent="0.2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2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7">
        <f t="shared" si="114"/>
        <v>1.0424</v>
      </c>
      <c r="P1261" s="9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5" x14ac:dyDescent="0.2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2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7">
        <f t="shared" si="114"/>
        <v>1.1366666666666667</v>
      </c>
      <c r="P1262" s="9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45" x14ac:dyDescent="0.2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2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7">
        <f t="shared" si="114"/>
        <v>1.0125</v>
      </c>
      <c r="P1263" s="9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60" x14ac:dyDescent="0.2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2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7">
        <f t="shared" si="114"/>
        <v>1.2541538461538462</v>
      </c>
      <c r="P1264" s="9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30" x14ac:dyDescent="0.2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2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7">
        <f t="shared" si="114"/>
        <v>1.19</v>
      </c>
      <c r="P1265" s="9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60" x14ac:dyDescent="0.2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2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7">
        <f t="shared" si="114"/>
        <v>1.6646153846153846</v>
      </c>
      <c r="P1266" s="9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60" x14ac:dyDescent="0.2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2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7">
        <f t="shared" si="114"/>
        <v>1.1914771428571429</v>
      </c>
      <c r="P1267" s="9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45" x14ac:dyDescent="0.2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2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7">
        <f t="shared" si="114"/>
        <v>1.0047368421052632</v>
      </c>
      <c r="P1268" s="9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60" x14ac:dyDescent="0.2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2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7">
        <f t="shared" si="114"/>
        <v>1.018</v>
      </c>
      <c r="P1269" s="9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45" x14ac:dyDescent="0.2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2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7">
        <f t="shared" si="114"/>
        <v>1.1666666666666667</v>
      </c>
      <c r="P1270" s="9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60" x14ac:dyDescent="0.2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2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7">
        <f t="shared" si="114"/>
        <v>1.0864893617021276</v>
      </c>
      <c r="P1271" s="9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45" x14ac:dyDescent="0.2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2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7">
        <f t="shared" si="114"/>
        <v>1.1472</v>
      </c>
      <c r="P1272" s="9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60" x14ac:dyDescent="0.2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2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7">
        <f t="shared" si="114"/>
        <v>1.018</v>
      </c>
      <c r="P1273" s="9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60" x14ac:dyDescent="0.2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2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7">
        <f t="shared" si="114"/>
        <v>1.06</v>
      </c>
      <c r="P1274" s="9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45" x14ac:dyDescent="0.2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2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7">
        <f t="shared" si="114"/>
        <v>1.0349999999999999</v>
      </c>
      <c r="P1275" s="9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5" x14ac:dyDescent="0.2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2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7">
        <f t="shared" si="114"/>
        <v>1.5497535999999998</v>
      </c>
      <c r="P1276" s="9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5" x14ac:dyDescent="0.2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2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7">
        <f t="shared" si="114"/>
        <v>1.6214066666666667</v>
      </c>
      <c r="P1277" s="9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30" x14ac:dyDescent="0.2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2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7">
        <f t="shared" si="114"/>
        <v>1.0442100000000001</v>
      </c>
      <c r="P1278" s="9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60" x14ac:dyDescent="0.2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2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7">
        <f t="shared" si="114"/>
        <v>1.0612433333333333</v>
      </c>
      <c r="P1279" s="9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60" x14ac:dyDescent="0.2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2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7">
        <f t="shared" si="114"/>
        <v>1.5493846153846154</v>
      </c>
      <c r="P1280" s="9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60" x14ac:dyDescent="0.2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2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7">
        <f t="shared" si="114"/>
        <v>1.1077157238734421</v>
      </c>
      <c r="P1281" s="9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5" x14ac:dyDescent="0.2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2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7">
        <f t="shared" ref="O1282:O1345" si="120">E1282/D1282</f>
        <v>1.1091186666666666</v>
      </c>
      <c r="P1282" s="9">
        <f t="shared" ref="P1282:P1345" si="121">IF(L1282 = 0, 0, E1282/L1282)</f>
        <v>127.97523076923076</v>
      </c>
      <c r="Q1282" s="5" t="str">
        <f t="shared" ref="Q1282:Q1345" si="122">LEFT(N1282,SEARCH("/",N1282) - 1)</f>
        <v>music</v>
      </c>
      <c r="R1282" s="5" t="str">
        <f t="shared" ref="R1282:R1345" si="123">RIGHT(N1282, LEN(N1282) - SEARCH("/",N1282))</f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60" x14ac:dyDescent="0.2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2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7">
        <f t="shared" si="120"/>
        <v>1.1071428571428572</v>
      </c>
      <c r="P1283" s="9">
        <f t="shared" si="121"/>
        <v>104.72972972972973</v>
      </c>
      <c r="Q1283" s="5" t="str">
        <f t="shared" si="122"/>
        <v>music</v>
      </c>
      <c r="R1283" s="5" t="str">
        <f t="shared" si="123"/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60" x14ac:dyDescent="0.2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2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7">
        <f t="shared" si="120"/>
        <v>1.2361333333333333</v>
      </c>
      <c r="P1284" s="9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5" x14ac:dyDescent="0.2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2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7">
        <f t="shared" si="120"/>
        <v>2.1105</v>
      </c>
      <c r="P1285" s="9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60" x14ac:dyDescent="0.2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2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7">
        <f t="shared" si="120"/>
        <v>1.01</v>
      </c>
      <c r="P1286" s="9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60" x14ac:dyDescent="0.2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2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7">
        <f t="shared" si="120"/>
        <v>1.0165</v>
      </c>
      <c r="P1287" s="9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5" x14ac:dyDescent="0.2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2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7">
        <f t="shared" si="120"/>
        <v>1.0833333333333333</v>
      </c>
      <c r="P1288" s="9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90" x14ac:dyDescent="0.2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2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7">
        <f t="shared" si="120"/>
        <v>2.42</v>
      </c>
      <c r="P1289" s="9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60" x14ac:dyDescent="0.2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2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7">
        <f t="shared" si="120"/>
        <v>1.0044999999999999</v>
      </c>
      <c r="P1290" s="9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5" x14ac:dyDescent="0.2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2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7">
        <f t="shared" si="120"/>
        <v>1.2506666666666666</v>
      </c>
      <c r="P1291" s="9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30" x14ac:dyDescent="0.2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2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7">
        <f t="shared" si="120"/>
        <v>1.0857142857142856</v>
      </c>
      <c r="P1292" s="9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60" x14ac:dyDescent="0.2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2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7">
        <f t="shared" si="120"/>
        <v>1.4570000000000001</v>
      </c>
      <c r="P1293" s="9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60" x14ac:dyDescent="0.2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2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7">
        <f t="shared" si="120"/>
        <v>1.1000000000000001</v>
      </c>
      <c r="P1294" s="9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60" x14ac:dyDescent="0.2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2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7">
        <f t="shared" si="120"/>
        <v>1.0223333333333333</v>
      </c>
      <c r="P1295" s="9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60" x14ac:dyDescent="0.2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2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7">
        <f t="shared" si="120"/>
        <v>1.22</v>
      </c>
      <c r="P1296" s="9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60" x14ac:dyDescent="0.2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2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7">
        <f t="shared" si="120"/>
        <v>1.0196000000000001</v>
      </c>
      <c r="P1297" s="9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60" x14ac:dyDescent="0.2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2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7">
        <f t="shared" si="120"/>
        <v>1.411764705882353</v>
      </c>
      <c r="P1298" s="9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60" x14ac:dyDescent="0.2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2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7">
        <f t="shared" si="120"/>
        <v>1.0952500000000001</v>
      </c>
      <c r="P1299" s="9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60" x14ac:dyDescent="0.2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2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7">
        <f t="shared" si="120"/>
        <v>1.0465</v>
      </c>
      <c r="P1300" s="9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5" x14ac:dyDescent="0.2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2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7">
        <f t="shared" si="120"/>
        <v>1.24</v>
      </c>
      <c r="P1301" s="9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60" x14ac:dyDescent="0.2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2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7">
        <f t="shared" si="120"/>
        <v>1.35</v>
      </c>
      <c r="P1302" s="9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60" x14ac:dyDescent="0.2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2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7">
        <f t="shared" si="120"/>
        <v>1.0275000000000001</v>
      </c>
      <c r="P1303" s="9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5" x14ac:dyDescent="0.2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2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7">
        <f t="shared" si="120"/>
        <v>1</v>
      </c>
      <c r="P1304" s="9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30" x14ac:dyDescent="0.2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2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7">
        <f t="shared" si="120"/>
        <v>1.3026085714285716</v>
      </c>
      <c r="P1305" s="9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5" x14ac:dyDescent="0.2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2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7">
        <f t="shared" si="120"/>
        <v>0.39627499999999999</v>
      </c>
      <c r="P1306" s="9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60" x14ac:dyDescent="0.2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2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7">
        <f t="shared" si="120"/>
        <v>0.25976666666666665</v>
      </c>
      <c r="P1307" s="9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60" x14ac:dyDescent="0.2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2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7">
        <f t="shared" si="120"/>
        <v>0.65246363636363636</v>
      </c>
      <c r="P1308" s="9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30" x14ac:dyDescent="0.2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2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7">
        <f t="shared" si="120"/>
        <v>0.11514000000000001</v>
      </c>
      <c r="P1309" s="9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30" x14ac:dyDescent="0.2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2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7">
        <f t="shared" si="120"/>
        <v>0.11360000000000001</v>
      </c>
      <c r="P1310" s="9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45" x14ac:dyDescent="0.2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2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7">
        <f t="shared" si="120"/>
        <v>1.1199130434782609</v>
      </c>
      <c r="P1311" s="9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45" x14ac:dyDescent="0.2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2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7">
        <f t="shared" si="120"/>
        <v>0.155</v>
      </c>
      <c r="P1312" s="9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60" x14ac:dyDescent="0.2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2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7">
        <f t="shared" si="120"/>
        <v>0.32028000000000001</v>
      </c>
      <c r="P1313" s="9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5" x14ac:dyDescent="0.2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2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7">
        <f t="shared" si="120"/>
        <v>6.0869565217391303E-3</v>
      </c>
      <c r="P1314" s="9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60" x14ac:dyDescent="0.2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2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7">
        <f t="shared" si="120"/>
        <v>0.31114999999999998</v>
      </c>
      <c r="P1315" s="9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60" x14ac:dyDescent="0.2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2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7">
        <f t="shared" si="120"/>
        <v>1.1266666666666666E-2</v>
      </c>
      <c r="P1316" s="9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30" x14ac:dyDescent="0.2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2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7">
        <f t="shared" si="120"/>
        <v>0.40404000000000001</v>
      </c>
      <c r="P1317" s="9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5" x14ac:dyDescent="0.2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2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7">
        <f t="shared" si="120"/>
        <v>1.3333333333333333E-5</v>
      </c>
      <c r="P1318" s="9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60" x14ac:dyDescent="0.2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2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7">
        <f t="shared" si="120"/>
        <v>5.7334999999999997E-2</v>
      </c>
      <c r="P1319" s="9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5" x14ac:dyDescent="0.2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2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7">
        <f t="shared" si="120"/>
        <v>0.15325</v>
      </c>
      <c r="P1320" s="9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60" x14ac:dyDescent="0.2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2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7">
        <f t="shared" si="120"/>
        <v>0.15103448275862069</v>
      </c>
      <c r="P1321" s="9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60" x14ac:dyDescent="0.2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2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7">
        <f t="shared" si="120"/>
        <v>5.0299999999999997E-3</v>
      </c>
      <c r="P1322" s="9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60" x14ac:dyDescent="0.2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2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7">
        <f t="shared" si="120"/>
        <v>1.3028138528138528E-2</v>
      </c>
      <c r="P1323" s="9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60" x14ac:dyDescent="0.2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2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7">
        <f t="shared" si="120"/>
        <v>3.0285714285714286E-3</v>
      </c>
      <c r="P1324" s="9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60" x14ac:dyDescent="0.2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2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7">
        <f t="shared" si="120"/>
        <v>8.8800000000000004E-2</v>
      </c>
      <c r="P1325" s="9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60" x14ac:dyDescent="0.2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2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7">
        <f t="shared" si="120"/>
        <v>9.8400000000000001E-2</v>
      </c>
      <c r="P1326" s="9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60" x14ac:dyDescent="0.2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2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7">
        <f t="shared" si="120"/>
        <v>2.4299999999999999E-2</v>
      </c>
      <c r="P1327" s="9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60" x14ac:dyDescent="0.2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2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7">
        <f t="shared" si="120"/>
        <v>1.1299999999999999E-2</v>
      </c>
      <c r="P1328" s="9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5" x14ac:dyDescent="0.2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2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7">
        <f t="shared" si="120"/>
        <v>3.5520833333333335E-2</v>
      </c>
      <c r="P1329" s="9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60" x14ac:dyDescent="0.2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2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7">
        <f t="shared" si="120"/>
        <v>2.3306666666666667E-2</v>
      </c>
      <c r="P1330" s="9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5" x14ac:dyDescent="0.2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2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7">
        <f t="shared" si="120"/>
        <v>8.1600000000000006E-3</v>
      </c>
      <c r="P1331" s="9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5" x14ac:dyDescent="0.2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2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7">
        <f t="shared" si="120"/>
        <v>0.22494285714285714</v>
      </c>
      <c r="P1332" s="9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5" x14ac:dyDescent="0.2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2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7">
        <f t="shared" si="120"/>
        <v>1.3668E-2</v>
      </c>
      <c r="P1333" s="9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60" x14ac:dyDescent="0.2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2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7">
        <f t="shared" si="120"/>
        <v>0</v>
      </c>
      <c r="P1334" s="9">
        <f t="shared" si="121"/>
        <v>0</v>
      </c>
      <c r="Q1334" s="5" t="str">
        <f t="shared" si="122"/>
        <v>technology</v>
      </c>
      <c r="R1334" s="5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60" x14ac:dyDescent="0.2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2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7">
        <f t="shared" si="120"/>
        <v>0</v>
      </c>
      <c r="P1335" s="9">
        <f t="shared" si="121"/>
        <v>0</v>
      </c>
      <c r="Q1335" s="5" t="str">
        <f t="shared" si="122"/>
        <v>technology</v>
      </c>
      <c r="R1335" s="5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5" x14ac:dyDescent="0.2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2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7">
        <f t="shared" si="120"/>
        <v>0.10754135338345865</v>
      </c>
      <c r="P1336" s="9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60" x14ac:dyDescent="0.2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2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7">
        <f t="shared" si="120"/>
        <v>0.1976</v>
      </c>
      <c r="P1337" s="9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60" x14ac:dyDescent="0.2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2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7">
        <f t="shared" si="120"/>
        <v>0.84946999999999995</v>
      </c>
      <c r="P1338" s="9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5" x14ac:dyDescent="0.2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2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7">
        <f t="shared" si="120"/>
        <v>0.49381999999999998</v>
      </c>
      <c r="P1339" s="9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60" x14ac:dyDescent="0.2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2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7">
        <f t="shared" si="120"/>
        <v>3.3033333333333331E-2</v>
      </c>
      <c r="P1340" s="9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30" x14ac:dyDescent="0.2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2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7">
        <f t="shared" si="120"/>
        <v>6.6339999999999996E-2</v>
      </c>
      <c r="P1341" s="9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5" x14ac:dyDescent="0.2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2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7">
        <f t="shared" si="120"/>
        <v>0</v>
      </c>
      <c r="P1342" s="9">
        <f t="shared" si="121"/>
        <v>0</v>
      </c>
      <c r="Q1342" s="5" t="str">
        <f t="shared" si="122"/>
        <v>technology</v>
      </c>
      <c r="R1342" s="5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60" x14ac:dyDescent="0.2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2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7">
        <f t="shared" si="120"/>
        <v>0.7036</v>
      </c>
      <c r="P1343" s="9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60" x14ac:dyDescent="0.2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2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7">
        <f t="shared" si="120"/>
        <v>2E-3</v>
      </c>
      <c r="P1344" s="9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60" x14ac:dyDescent="0.2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2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7">
        <f t="shared" si="120"/>
        <v>1.02298</v>
      </c>
      <c r="P1345" s="9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60" x14ac:dyDescent="0.2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2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7">
        <f t="shared" ref="O1346:O1409" si="126">E1346/D1346</f>
        <v>3.7773333333333334</v>
      </c>
      <c r="P1346" s="9">
        <f t="shared" ref="P1346:P1409" si="127">IF(L1346 = 0, 0, E1346/L1346)</f>
        <v>40.762589928057551</v>
      </c>
      <c r="Q1346" s="5" t="str">
        <f t="shared" ref="Q1346:Q1409" si="128">LEFT(N1346,SEARCH("/",N1346) - 1)</f>
        <v>publishing</v>
      </c>
      <c r="R1346" s="5" t="str">
        <f t="shared" ref="R1346:R1409" si="129">RIGHT(N1346, LEN(N1346) - SEARCH("/",N1346))</f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45" x14ac:dyDescent="0.2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2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7">
        <f t="shared" si="126"/>
        <v>1.25</v>
      </c>
      <c r="P1347" s="9">
        <f t="shared" si="127"/>
        <v>53.571428571428569</v>
      </c>
      <c r="Q1347" s="5" t="str">
        <f t="shared" si="128"/>
        <v>publishing</v>
      </c>
      <c r="R1347" s="5" t="str">
        <f t="shared" si="129"/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45" x14ac:dyDescent="0.2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2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7">
        <f t="shared" si="126"/>
        <v>1.473265306122449</v>
      </c>
      <c r="P1348" s="9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60" x14ac:dyDescent="0.2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2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7">
        <f t="shared" si="126"/>
        <v>1.022</v>
      </c>
      <c r="P1349" s="9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60" x14ac:dyDescent="0.2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2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7">
        <f t="shared" si="126"/>
        <v>1.018723404255319</v>
      </c>
      <c r="P1350" s="9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60" x14ac:dyDescent="0.2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2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7">
        <f t="shared" si="126"/>
        <v>2.0419999999999998</v>
      </c>
      <c r="P1351" s="9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60" x14ac:dyDescent="0.2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2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7">
        <f t="shared" si="126"/>
        <v>1.0405</v>
      </c>
      <c r="P1352" s="9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45" x14ac:dyDescent="0.2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2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7">
        <f t="shared" si="126"/>
        <v>1.0126500000000001</v>
      </c>
      <c r="P1353" s="9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60" x14ac:dyDescent="0.2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2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7">
        <f t="shared" si="126"/>
        <v>1.3613999999999999</v>
      </c>
      <c r="P1354" s="9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45" x14ac:dyDescent="0.2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2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7">
        <f t="shared" si="126"/>
        <v>1.3360000000000001</v>
      </c>
      <c r="P1355" s="9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60" x14ac:dyDescent="0.2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2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7">
        <f t="shared" si="126"/>
        <v>1.3025</v>
      </c>
      <c r="P1356" s="9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60" x14ac:dyDescent="0.2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2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7">
        <f t="shared" si="126"/>
        <v>1.2267999999999999</v>
      </c>
      <c r="P1357" s="9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60" x14ac:dyDescent="0.2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2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7">
        <f t="shared" si="126"/>
        <v>1.8281058823529412</v>
      </c>
      <c r="P1358" s="9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5" x14ac:dyDescent="0.2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2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7">
        <f t="shared" si="126"/>
        <v>1.2529999999999999</v>
      </c>
      <c r="P1359" s="9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5" x14ac:dyDescent="0.2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2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7">
        <f t="shared" si="126"/>
        <v>1.1166666666666667</v>
      </c>
      <c r="P1360" s="9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60" x14ac:dyDescent="0.2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2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7">
        <f t="shared" si="126"/>
        <v>1.1575757575757575</v>
      </c>
      <c r="P1361" s="9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30" x14ac:dyDescent="0.2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2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7">
        <f t="shared" si="126"/>
        <v>1.732</v>
      </c>
      <c r="P1362" s="9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5" x14ac:dyDescent="0.2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2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7">
        <f t="shared" si="126"/>
        <v>1.2598333333333334</v>
      </c>
      <c r="P1363" s="9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45" x14ac:dyDescent="0.2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2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7">
        <f t="shared" si="126"/>
        <v>1.091</v>
      </c>
      <c r="P1364" s="9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60" x14ac:dyDescent="0.2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2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7">
        <f t="shared" si="126"/>
        <v>1</v>
      </c>
      <c r="P1365" s="9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60" x14ac:dyDescent="0.2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2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7">
        <f t="shared" si="126"/>
        <v>1.1864285714285714</v>
      </c>
      <c r="P1366" s="9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60" x14ac:dyDescent="0.2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2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7">
        <f t="shared" si="126"/>
        <v>1.0026666666666666</v>
      </c>
      <c r="P1367" s="9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x14ac:dyDescent="0.2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2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7">
        <f t="shared" si="126"/>
        <v>1.2648920000000001</v>
      </c>
      <c r="P1368" s="9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5" x14ac:dyDescent="0.2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2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7">
        <f t="shared" si="126"/>
        <v>1.1426000000000001</v>
      </c>
      <c r="P1369" s="9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5" x14ac:dyDescent="0.2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2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7">
        <f t="shared" si="126"/>
        <v>1.107</v>
      </c>
      <c r="P1370" s="9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60" x14ac:dyDescent="0.2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2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7">
        <f t="shared" si="126"/>
        <v>1.0534805315203954</v>
      </c>
      <c r="P1371" s="9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30" x14ac:dyDescent="0.2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2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7">
        <f t="shared" si="126"/>
        <v>1.0366666666666666</v>
      </c>
      <c r="P1372" s="9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60" x14ac:dyDescent="0.2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2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7">
        <f t="shared" si="126"/>
        <v>1.0708672667523933</v>
      </c>
      <c r="P1373" s="9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ht="30" x14ac:dyDescent="0.2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2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7">
        <f t="shared" si="126"/>
        <v>1.24</v>
      </c>
      <c r="P1374" s="9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45" x14ac:dyDescent="0.2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2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7">
        <f t="shared" si="126"/>
        <v>1.0501</v>
      </c>
      <c r="P1375" s="9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60" x14ac:dyDescent="0.2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2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7">
        <f t="shared" si="126"/>
        <v>1.8946666666666667</v>
      </c>
      <c r="P1376" s="9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60" x14ac:dyDescent="0.2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2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7">
        <f t="shared" si="126"/>
        <v>1.7132499999999999</v>
      </c>
      <c r="P1377" s="9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30" x14ac:dyDescent="0.2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2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7">
        <f t="shared" si="126"/>
        <v>2.5248648648648651</v>
      </c>
      <c r="P1378" s="9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60" x14ac:dyDescent="0.2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2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7">
        <f t="shared" si="126"/>
        <v>1.1615384615384616</v>
      </c>
      <c r="P1379" s="9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x14ac:dyDescent="0.2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2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7">
        <f t="shared" si="126"/>
        <v>2.0335000000000001</v>
      </c>
      <c r="P1380" s="9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30" x14ac:dyDescent="0.2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2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7">
        <f t="shared" si="126"/>
        <v>1.1160000000000001</v>
      </c>
      <c r="P1381" s="9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45" x14ac:dyDescent="0.2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2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7">
        <f t="shared" si="126"/>
        <v>4.24</v>
      </c>
      <c r="P1382" s="9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60" x14ac:dyDescent="0.2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2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7">
        <f t="shared" si="126"/>
        <v>1.071</v>
      </c>
      <c r="P1383" s="9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5" x14ac:dyDescent="0.2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2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7">
        <f t="shared" si="126"/>
        <v>1.043625</v>
      </c>
      <c r="P1384" s="9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60" x14ac:dyDescent="0.2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2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7">
        <f t="shared" si="126"/>
        <v>2.124090909090909</v>
      </c>
      <c r="P1385" s="9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5" x14ac:dyDescent="0.2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2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7">
        <f t="shared" si="126"/>
        <v>1.2408571428571429</v>
      </c>
      <c r="P1386" s="9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5" x14ac:dyDescent="0.2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2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7">
        <f t="shared" si="126"/>
        <v>1.10406125</v>
      </c>
      <c r="P1387" s="9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30" x14ac:dyDescent="0.2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2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7">
        <f t="shared" si="126"/>
        <v>2.1875</v>
      </c>
      <c r="P1388" s="9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60" x14ac:dyDescent="0.2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2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7">
        <f t="shared" si="126"/>
        <v>1.36625</v>
      </c>
      <c r="P1389" s="9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60" x14ac:dyDescent="0.2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2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7">
        <f t="shared" si="126"/>
        <v>1.348074</v>
      </c>
      <c r="P1390" s="9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30" x14ac:dyDescent="0.2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2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7">
        <f t="shared" si="126"/>
        <v>1.454</v>
      </c>
      <c r="P1391" s="9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5" x14ac:dyDescent="0.2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2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7">
        <f t="shared" si="126"/>
        <v>1.0910714285714285</v>
      </c>
      <c r="P1392" s="9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5" x14ac:dyDescent="0.2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2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7">
        <f t="shared" si="126"/>
        <v>1.1020000000000001</v>
      </c>
      <c r="P1393" s="9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5" x14ac:dyDescent="0.2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2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7">
        <f t="shared" si="126"/>
        <v>1.1364000000000001</v>
      </c>
      <c r="P1394" s="9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ht="30" x14ac:dyDescent="0.2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2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7">
        <f t="shared" si="126"/>
        <v>1.0235000000000001</v>
      </c>
      <c r="P1395" s="9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5" x14ac:dyDescent="0.2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2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7">
        <f t="shared" si="126"/>
        <v>1.2213333333333334</v>
      </c>
      <c r="P1396" s="9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ht="30" x14ac:dyDescent="0.2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2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7">
        <f t="shared" si="126"/>
        <v>1.1188571428571428</v>
      </c>
      <c r="P1397" s="9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60" x14ac:dyDescent="0.2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2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7">
        <f t="shared" si="126"/>
        <v>1.073</v>
      </c>
      <c r="P1398" s="9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5" x14ac:dyDescent="0.2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2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7">
        <f t="shared" si="126"/>
        <v>1.1385000000000001</v>
      </c>
      <c r="P1399" s="9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5" x14ac:dyDescent="0.2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2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7">
        <f t="shared" si="126"/>
        <v>1.0968181818181819</v>
      </c>
      <c r="P1400" s="9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5" x14ac:dyDescent="0.2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2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7">
        <f t="shared" si="126"/>
        <v>1.2614444444444444</v>
      </c>
      <c r="P1401" s="9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5" x14ac:dyDescent="0.2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2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7">
        <f t="shared" si="126"/>
        <v>1.6742857142857144</v>
      </c>
      <c r="P1402" s="9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60" x14ac:dyDescent="0.2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2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7">
        <f t="shared" si="126"/>
        <v>4.9652000000000003</v>
      </c>
      <c r="P1403" s="9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60" x14ac:dyDescent="0.2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2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7">
        <f t="shared" si="126"/>
        <v>1.0915999999999999</v>
      </c>
      <c r="P1404" s="9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60" x14ac:dyDescent="0.2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2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7">
        <f t="shared" si="126"/>
        <v>1.0257499999999999</v>
      </c>
      <c r="P1405" s="9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60" x14ac:dyDescent="0.2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2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7">
        <f t="shared" si="126"/>
        <v>1.6620689655172414E-2</v>
      </c>
      <c r="P1406" s="9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30" x14ac:dyDescent="0.2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2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7">
        <f t="shared" si="126"/>
        <v>4.1999999999999997E-3</v>
      </c>
      <c r="P1407" s="9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ht="30" x14ac:dyDescent="0.2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2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7">
        <f t="shared" si="126"/>
        <v>1.25E-3</v>
      </c>
      <c r="P1408" s="9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5" x14ac:dyDescent="0.2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2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7">
        <f t="shared" si="126"/>
        <v>5.0000000000000001E-3</v>
      </c>
      <c r="P1409" s="9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60" x14ac:dyDescent="0.2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2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7">
        <f t="shared" ref="O1410:O1473" si="132">E1410/D1410</f>
        <v>7.1999999999999995E-2</v>
      </c>
      <c r="P1410" s="9">
        <f t="shared" ref="P1410:P1473" si="133">IF(L1410 = 0, 0, E1410/L1410)</f>
        <v>12</v>
      </c>
      <c r="Q1410" s="5" t="str">
        <f t="shared" ref="Q1410:Q1473" si="134">LEFT(N1410,SEARCH("/",N1410) - 1)</f>
        <v>publishing</v>
      </c>
      <c r="R1410" s="5" t="str">
        <f t="shared" ref="R1410:R1473" si="135">RIGHT(N1410, LEN(N1410) - SEARCH("/",N1410))</f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45" x14ac:dyDescent="0.2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2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7">
        <f t="shared" si="132"/>
        <v>0</v>
      </c>
      <c r="P1411" s="9">
        <f t="shared" si="133"/>
        <v>0</v>
      </c>
      <c r="Q1411" s="5" t="str">
        <f t="shared" si="134"/>
        <v>publishing</v>
      </c>
      <c r="R1411" s="5" t="str">
        <f t="shared" si="135"/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60" x14ac:dyDescent="0.2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2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7">
        <f t="shared" si="132"/>
        <v>1.6666666666666666E-4</v>
      </c>
      <c r="P1412" s="9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60" x14ac:dyDescent="0.2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2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7">
        <f t="shared" si="132"/>
        <v>2.3333333333333335E-3</v>
      </c>
      <c r="P1413" s="9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45" x14ac:dyDescent="0.2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2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7">
        <f t="shared" si="132"/>
        <v>4.5714285714285714E-2</v>
      </c>
      <c r="P1414" s="9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60" x14ac:dyDescent="0.2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2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7">
        <f t="shared" si="132"/>
        <v>0.05</v>
      </c>
      <c r="P1415" s="9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60" x14ac:dyDescent="0.2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2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7">
        <f t="shared" si="132"/>
        <v>2E-3</v>
      </c>
      <c r="P1416" s="9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5" x14ac:dyDescent="0.2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2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7">
        <f t="shared" si="132"/>
        <v>0.18181818181818182</v>
      </c>
      <c r="P1417" s="9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5" x14ac:dyDescent="0.2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2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7">
        <f t="shared" si="132"/>
        <v>0</v>
      </c>
      <c r="P1418" s="9">
        <f t="shared" si="133"/>
        <v>0</v>
      </c>
      <c r="Q1418" s="5" t="str">
        <f t="shared" si="134"/>
        <v>publishing</v>
      </c>
      <c r="R1418" s="5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5" x14ac:dyDescent="0.2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2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7">
        <f t="shared" si="132"/>
        <v>1.2222222222222223E-2</v>
      </c>
      <c r="P1419" s="9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60" x14ac:dyDescent="0.2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2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7">
        <f t="shared" si="132"/>
        <v>2E-3</v>
      </c>
      <c r="P1420" s="9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60" x14ac:dyDescent="0.2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2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7">
        <f t="shared" si="132"/>
        <v>7.0634920634920634E-2</v>
      </c>
      <c r="P1421" s="9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30" x14ac:dyDescent="0.2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2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7">
        <f t="shared" si="132"/>
        <v>2.7272727272727271E-2</v>
      </c>
      <c r="P1422" s="9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60" x14ac:dyDescent="0.2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2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7">
        <f t="shared" si="132"/>
        <v>1E-3</v>
      </c>
      <c r="P1423" s="9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60" x14ac:dyDescent="0.2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2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7">
        <f t="shared" si="132"/>
        <v>1.0399999999999999E-3</v>
      </c>
      <c r="P1424" s="9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60" x14ac:dyDescent="0.2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2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7">
        <f t="shared" si="132"/>
        <v>3.3333333333333335E-3</v>
      </c>
      <c r="P1425" s="9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5" x14ac:dyDescent="0.2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2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7">
        <f t="shared" si="132"/>
        <v>0.2036</v>
      </c>
      <c r="P1426" s="9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60" x14ac:dyDescent="0.2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2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7">
        <f t="shared" si="132"/>
        <v>0</v>
      </c>
      <c r="P1427" s="9">
        <f t="shared" si="133"/>
        <v>0</v>
      </c>
      <c r="Q1427" s="5" t="str">
        <f t="shared" si="134"/>
        <v>publishing</v>
      </c>
      <c r="R1427" s="5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60" x14ac:dyDescent="0.2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2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7">
        <f t="shared" si="132"/>
        <v>0</v>
      </c>
      <c r="P1428" s="9">
        <f t="shared" si="133"/>
        <v>0</v>
      </c>
      <c r="Q1428" s="5" t="str">
        <f t="shared" si="134"/>
        <v>publishing</v>
      </c>
      <c r="R1428" s="5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60" x14ac:dyDescent="0.2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2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7">
        <f t="shared" si="132"/>
        <v>8.3799999999999999E-2</v>
      </c>
      <c r="P1429" s="9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60" x14ac:dyDescent="0.2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2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7">
        <f t="shared" si="132"/>
        <v>4.4999999999999998E-2</v>
      </c>
      <c r="P1430" s="9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45" x14ac:dyDescent="0.2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2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7">
        <f t="shared" si="132"/>
        <v>0</v>
      </c>
      <c r="P1431" s="9">
        <f t="shared" si="133"/>
        <v>0</v>
      </c>
      <c r="Q1431" s="5" t="str">
        <f t="shared" si="134"/>
        <v>publishing</v>
      </c>
      <c r="R1431" s="5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5" x14ac:dyDescent="0.2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2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7">
        <f t="shared" si="132"/>
        <v>8.0600000000000005E-2</v>
      </c>
      <c r="P1432" s="9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60" x14ac:dyDescent="0.2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2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7">
        <f t="shared" si="132"/>
        <v>0.31947058823529412</v>
      </c>
      <c r="P1433" s="9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60" x14ac:dyDescent="0.2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2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7">
        <f t="shared" si="132"/>
        <v>0</v>
      </c>
      <c r="P1434" s="9">
        <f t="shared" si="133"/>
        <v>0</v>
      </c>
      <c r="Q1434" s="5" t="str">
        <f t="shared" si="134"/>
        <v>publishing</v>
      </c>
      <c r="R1434" s="5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60" x14ac:dyDescent="0.2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2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7">
        <f t="shared" si="132"/>
        <v>6.7083333333333328E-2</v>
      </c>
      <c r="P1435" s="9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5" x14ac:dyDescent="0.2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2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7">
        <f t="shared" si="132"/>
        <v>9.987804878048781E-2</v>
      </c>
      <c r="P1436" s="9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45" x14ac:dyDescent="0.2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2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7">
        <f t="shared" si="132"/>
        <v>1E-3</v>
      </c>
      <c r="P1437" s="9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60" x14ac:dyDescent="0.2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2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7">
        <f t="shared" si="132"/>
        <v>7.7000000000000002E-3</v>
      </c>
      <c r="P1438" s="9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60" x14ac:dyDescent="0.2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2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7">
        <f t="shared" si="132"/>
        <v>0.26900000000000002</v>
      </c>
      <c r="P1439" s="9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60" x14ac:dyDescent="0.2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2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7">
        <f t="shared" si="132"/>
        <v>0.03</v>
      </c>
      <c r="P1440" s="9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5" x14ac:dyDescent="0.2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2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7">
        <f t="shared" si="132"/>
        <v>6.6055045871559637E-2</v>
      </c>
      <c r="P1441" s="9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60" x14ac:dyDescent="0.2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2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7">
        <f t="shared" si="132"/>
        <v>7.6923076923076926E-5</v>
      </c>
      <c r="P1442" s="9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60" x14ac:dyDescent="0.2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2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7">
        <f t="shared" si="132"/>
        <v>1.1222222222222222E-2</v>
      </c>
      <c r="P1443" s="9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60" x14ac:dyDescent="0.2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2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7">
        <f t="shared" si="132"/>
        <v>0</v>
      </c>
      <c r="P1444" s="9">
        <f t="shared" si="133"/>
        <v>0</v>
      </c>
      <c r="Q1444" s="5" t="str">
        <f t="shared" si="134"/>
        <v>publishing</v>
      </c>
      <c r="R1444" s="5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60" x14ac:dyDescent="0.2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2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7">
        <f t="shared" si="132"/>
        <v>0</v>
      </c>
      <c r="P1445" s="9">
        <f t="shared" si="133"/>
        <v>0</v>
      </c>
      <c r="Q1445" s="5" t="str">
        <f t="shared" si="134"/>
        <v>publishing</v>
      </c>
      <c r="R1445" s="5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45" x14ac:dyDescent="0.2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2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7">
        <f t="shared" si="132"/>
        <v>0</v>
      </c>
      <c r="P1446" s="9">
        <f t="shared" si="133"/>
        <v>0</v>
      </c>
      <c r="Q1446" s="5" t="str">
        <f t="shared" si="134"/>
        <v>publishing</v>
      </c>
      <c r="R1446" s="5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60" x14ac:dyDescent="0.2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2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7">
        <f t="shared" si="132"/>
        <v>0</v>
      </c>
      <c r="P1447" s="9">
        <f t="shared" si="133"/>
        <v>0</v>
      </c>
      <c r="Q1447" s="5" t="str">
        <f t="shared" si="134"/>
        <v>publishing</v>
      </c>
      <c r="R1447" s="5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60" x14ac:dyDescent="0.2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2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7">
        <f t="shared" si="132"/>
        <v>0</v>
      </c>
      <c r="P1448" s="9">
        <f t="shared" si="133"/>
        <v>0</v>
      </c>
      <c r="Q1448" s="5" t="str">
        <f t="shared" si="134"/>
        <v>publishing</v>
      </c>
      <c r="R1448" s="5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30" x14ac:dyDescent="0.2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2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7">
        <f t="shared" si="132"/>
        <v>1.4999999999999999E-4</v>
      </c>
      <c r="P1449" s="9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60" x14ac:dyDescent="0.2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2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7">
        <f t="shared" si="132"/>
        <v>0</v>
      </c>
      <c r="P1450" s="9">
        <f t="shared" si="133"/>
        <v>0</v>
      </c>
      <c r="Q1450" s="5" t="str">
        <f t="shared" si="134"/>
        <v>publishing</v>
      </c>
      <c r="R1450" s="5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60" x14ac:dyDescent="0.2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2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7">
        <f t="shared" si="132"/>
        <v>0</v>
      </c>
      <c r="P1451" s="9">
        <f t="shared" si="133"/>
        <v>0</v>
      </c>
      <c r="Q1451" s="5" t="str">
        <f t="shared" si="134"/>
        <v>publishing</v>
      </c>
      <c r="R1451" s="5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60" x14ac:dyDescent="0.2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2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7">
        <f t="shared" si="132"/>
        <v>1.0000000000000001E-5</v>
      </c>
      <c r="P1452" s="9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45" x14ac:dyDescent="0.2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2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7">
        <f t="shared" si="132"/>
        <v>1.0554089709762533E-4</v>
      </c>
      <c r="P1453" s="9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45" x14ac:dyDescent="0.2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2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7">
        <f t="shared" si="132"/>
        <v>0</v>
      </c>
      <c r="P1454" s="9">
        <f t="shared" si="133"/>
        <v>0</v>
      </c>
      <c r="Q1454" s="5" t="str">
        <f t="shared" si="134"/>
        <v>publishing</v>
      </c>
      <c r="R1454" s="5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60" x14ac:dyDescent="0.2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2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7">
        <f t="shared" si="132"/>
        <v>0</v>
      </c>
      <c r="P1455" s="9">
        <f t="shared" si="133"/>
        <v>0</v>
      </c>
      <c r="Q1455" s="5" t="str">
        <f t="shared" si="134"/>
        <v>publishing</v>
      </c>
      <c r="R1455" s="5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60" x14ac:dyDescent="0.2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2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7">
        <f t="shared" si="132"/>
        <v>8.5714285714285719E-3</v>
      </c>
      <c r="P1456" s="9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60" x14ac:dyDescent="0.2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2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7">
        <f t="shared" si="132"/>
        <v>0.105</v>
      </c>
      <c r="P1457" s="9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ht="30" x14ac:dyDescent="0.2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2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7">
        <f t="shared" si="132"/>
        <v>2.9000000000000001E-2</v>
      </c>
      <c r="P1458" s="9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30" x14ac:dyDescent="0.2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2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7">
        <f t="shared" si="132"/>
        <v>0</v>
      </c>
      <c r="P1459" s="9">
        <f t="shared" si="133"/>
        <v>0</v>
      </c>
      <c r="Q1459" s="5" t="str">
        <f t="shared" si="134"/>
        <v>publishing</v>
      </c>
      <c r="R1459" s="5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60" x14ac:dyDescent="0.2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2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7">
        <f t="shared" si="132"/>
        <v>0</v>
      </c>
      <c r="P1460" s="9">
        <f t="shared" si="133"/>
        <v>0</v>
      </c>
      <c r="Q1460" s="5" t="str">
        <f t="shared" si="134"/>
        <v>publishing</v>
      </c>
      <c r="R1460" s="5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5" x14ac:dyDescent="0.2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2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7">
        <f t="shared" si="132"/>
        <v>0</v>
      </c>
      <c r="P1461" s="9">
        <f t="shared" si="133"/>
        <v>0</v>
      </c>
      <c r="Q1461" s="5" t="str">
        <f t="shared" si="134"/>
        <v>publishing</v>
      </c>
      <c r="R1461" s="5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5" x14ac:dyDescent="0.2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2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7">
        <f t="shared" si="132"/>
        <v>0</v>
      </c>
      <c r="P1462" s="9">
        <f t="shared" si="133"/>
        <v>0</v>
      </c>
      <c r="Q1462" s="5" t="str">
        <f t="shared" si="134"/>
        <v>publishing</v>
      </c>
      <c r="R1462" s="5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30" x14ac:dyDescent="0.2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2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7">
        <f t="shared" si="132"/>
        <v>1.012446</v>
      </c>
      <c r="P1463" s="9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30" x14ac:dyDescent="0.2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2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7">
        <f t="shared" si="132"/>
        <v>1.085175</v>
      </c>
      <c r="P1464" s="9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60" x14ac:dyDescent="0.2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2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7">
        <f t="shared" si="132"/>
        <v>1.4766666666666666</v>
      </c>
      <c r="P1465" s="9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x14ac:dyDescent="0.2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2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7">
        <f t="shared" si="132"/>
        <v>1.6319999999999999</v>
      </c>
      <c r="P1466" s="9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60" x14ac:dyDescent="0.2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2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7">
        <f t="shared" si="132"/>
        <v>4.5641449999999999</v>
      </c>
      <c r="P1467" s="9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60" x14ac:dyDescent="0.2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2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7">
        <f t="shared" si="132"/>
        <v>1.0787731249999999</v>
      </c>
      <c r="P1468" s="9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30" x14ac:dyDescent="0.2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2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7">
        <f t="shared" si="132"/>
        <v>1.1508</v>
      </c>
      <c r="P1469" s="9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60" x14ac:dyDescent="0.2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2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7">
        <f t="shared" si="132"/>
        <v>1.0236842105263158</v>
      </c>
      <c r="P1470" s="9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45" x14ac:dyDescent="0.2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2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7">
        <f t="shared" si="132"/>
        <v>1.0842485875706214</v>
      </c>
      <c r="P1471" s="9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60" x14ac:dyDescent="0.2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2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7">
        <f t="shared" si="132"/>
        <v>1.2513333333333334</v>
      </c>
      <c r="P1472" s="9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60" x14ac:dyDescent="0.2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2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7">
        <f t="shared" si="132"/>
        <v>1.03840625</v>
      </c>
      <c r="P1473" s="9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60" x14ac:dyDescent="0.2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2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7">
        <f t="shared" ref="O1474:O1537" si="138">E1474/D1474</f>
        <v>1.3870400000000001</v>
      </c>
      <c r="P1474" s="9">
        <f t="shared" ref="P1474:P1537" si="139">IF(L1474 = 0, 0, E1474/L1474)</f>
        <v>103.20238095238095</v>
      </c>
      <c r="Q1474" s="5" t="str">
        <f t="shared" ref="Q1474:Q1537" si="140">LEFT(N1474,SEARCH("/",N1474) - 1)</f>
        <v>publishing</v>
      </c>
      <c r="R1474" s="5" t="str">
        <f t="shared" ref="R1474:R1537" si="141">RIGHT(N1474, LEN(N1474) - SEARCH("/",N1474))</f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x14ac:dyDescent="0.2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2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7">
        <f t="shared" si="138"/>
        <v>1.20516</v>
      </c>
      <c r="P1475" s="9">
        <f t="shared" si="139"/>
        <v>38.462553191489363</v>
      </c>
      <c r="Q1475" s="5" t="str">
        <f t="shared" si="140"/>
        <v>publishing</v>
      </c>
      <c r="R1475" s="5" t="str">
        <f t="shared" si="141"/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60" x14ac:dyDescent="0.2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2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7">
        <f t="shared" si="138"/>
        <v>1.1226666666666667</v>
      </c>
      <c r="P1476" s="9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5" x14ac:dyDescent="0.2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2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7">
        <f t="shared" si="138"/>
        <v>1.8866966666666667</v>
      </c>
      <c r="P1477" s="9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45" x14ac:dyDescent="0.2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2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7">
        <f t="shared" si="138"/>
        <v>6.6155466666666669</v>
      </c>
      <c r="P1478" s="9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60" x14ac:dyDescent="0.2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2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7">
        <f t="shared" si="138"/>
        <v>1.1131</v>
      </c>
      <c r="P1479" s="9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60" x14ac:dyDescent="0.2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2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7">
        <f t="shared" si="138"/>
        <v>11.8161422</v>
      </c>
      <c r="P1480" s="9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60" x14ac:dyDescent="0.2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2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7">
        <f t="shared" si="138"/>
        <v>1.37375</v>
      </c>
      <c r="P1481" s="9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60" x14ac:dyDescent="0.2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2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7">
        <f t="shared" si="138"/>
        <v>1.170404</v>
      </c>
      <c r="P1482" s="9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60" x14ac:dyDescent="0.2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2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7">
        <f t="shared" si="138"/>
        <v>2.1000000000000001E-2</v>
      </c>
      <c r="P1483" s="9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5" x14ac:dyDescent="0.2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2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7">
        <f t="shared" si="138"/>
        <v>1E-3</v>
      </c>
      <c r="P1484" s="9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60" x14ac:dyDescent="0.2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2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7">
        <f t="shared" si="138"/>
        <v>7.1428571428571426E-3</v>
      </c>
      <c r="P1485" s="9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x14ac:dyDescent="0.2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2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7">
        <f t="shared" si="138"/>
        <v>0</v>
      </c>
      <c r="P1486" s="9">
        <f t="shared" si="139"/>
        <v>0</v>
      </c>
      <c r="Q1486" s="5" t="str">
        <f t="shared" si="140"/>
        <v>publishing</v>
      </c>
      <c r="R1486" s="5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60" x14ac:dyDescent="0.2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2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7">
        <f t="shared" si="138"/>
        <v>2.2388059701492536E-2</v>
      </c>
      <c r="P1487" s="9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60" x14ac:dyDescent="0.2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2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7">
        <f t="shared" si="138"/>
        <v>2.3999999999999998E-3</v>
      </c>
      <c r="P1488" s="9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5" x14ac:dyDescent="0.2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2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7">
        <f t="shared" si="138"/>
        <v>0</v>
      </c>
      <c r="P1489" s="9">
        <f t="shared" si="139"/>
        <v>0</v>
      </c>
      <c r="Q1489" s="5" t="str">
        <f t="shared" si="140"/>
        <v>publishing</v>
      </c>
      <c r="R1489" s="5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5" x14ac:dyDescent="0.2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2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7">
        <f t="shared" si="138"/>
        <v>2.4E-2</v>
      </c>
      <c r="P1490" s="9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5" x14ac:dyDescent="0.2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2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7">
        <f t="shared" si="138"/>
        <v>0</v>
      </c>
      <c r="P1491" s="9">
        <f t="shared" si="139"/>
        <v>0</v>
      </c>
      <c r="Q1491" s="5" t="str">
        <f t="shared" si="140"/>
        <v>publishing</v>
      </c>
      <c r="R1491" s="5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5" x14ac:dyDescent="0.2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2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7">
        <f t="shared" si="138"/>
        <v>0.30862068965517242</v>
      </c>
      <c r="P1492" s="9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45" x14ac:dyDescent="0.2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2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7">
        <f t="shared" si="138"/>
        <v>8.3333333333333329E-2</v>
      </c>
      <c r="P1493" s="9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60" x14ac:dyDescent="0.2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2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7">
        <f t="shared" si="138"/>
        <v>7.4999999999999997E-3</v>
      </c>
      <c r="P1494" s="9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45" x14ac:dyDescent="0.2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2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7">
        <f t="shared" si="138"/>
        <v>0</v>
      </c>
      <c r="P1495" s="9">
        <f t="shared" si="139"/>
        <v>0</v>
      </c>
      <c r="Q1495" s="5" t="str">
        <f t="shared" si="140"/>
        <v>publishing</v>
      </c>
      <c r="R1495" s="5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60" x14ac:dyDescent="0.2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2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7">
        <f t="shared" si="138"/>
        <v>8.8999999999999996E-2</v>
      </c>
      <c r="P1496" s="9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30" x14ac:dyDescent="0.2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2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7">
        <f t="shared" si="138"/>
        <v>0</v>
      </c>
      <c r="P1497" s="9">
        <f t="shared" si="139"/>
        <v>0</v>
      </c>
      <c r="Q1497" s="5" t="str">
        <f t="shared" si="140"/>
        <v>publishing</v>
      </c>
      <c r="R1497" s="5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5" x14ac:dyDescent="0.2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2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7">
        <f t="shared" si="138"/>
        <v>0</v>
      </c>
      <c r="P1498" s="9">
        <f t="shared" si="139"/>
        <v>0</v>
      </c>
      <c r="Q1498" s="5" t="str">
        <f t="shared" si="140"/>
        <v>publishing</v>
      </c>
      <c r="R1498" s="5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60" x14ac:dyDescent="0.2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2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7">
        <f t="shared" si="138"/>
        <v>6.666666666666667E-5</v>
      </c>
      <c r="P1499" s="9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60" x14ac:dyDescent="0.2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2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7">
        <f t="shared" si="138"/>
        <v>1.9E-2</v>
      </c>
      <c r="P1500" s="9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60" x14ac:dyDescent="0.2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2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7">
        <f t="shared" si="138"/>
        <v>2.5000000000000001E-3</v>
      </c>
      <c r="P1501" s="9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60" x14ac:dyDescent="0.2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2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7">
        <f t="shared" si="138"/>
        <v>0.25035714285714283</v>
      </c>
      <c r="P1502" s="9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45" x14ac:dyDescent="0.2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2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7">
        <f t="shared" si="138"/>
        <v>1.6633076923076924</v>
      </c>
      <c r="P1503" s="9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60" x14ac:dyDescent="0.2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2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7">
        <f t="shared" si="138"/>
        <v>1.0144545454545455</v>
      </c>
      <c r="P1504" s="9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60" x14ac:dyDescent="0.2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2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7">
        <f t="shared" si="138"/>
        <v>1.0789146666666667</v>
      </c>
      <c r="P1505" s="9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45" x14ac:dyDescent="0.2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2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7">
        <f t="shared" si="138"/>
        <v>2.7793846153846156</v>
      </c>
      <c r="P1506" s="9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60" x14ac:dyDescent="0.2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2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7">
        <f t="shared" si="138"/>
        <v>1.0358125</v>
      </c>
      <c r="P1507" s="9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5" x14ac:dyDescent="0.2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2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7">
        <f t="shared" si="138"/>
        <v>1.1140000000000001</v>
      </c>
      <c r="P1508" s="9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60" x14ac:dyDescent="0.2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2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7">
        <f t="shared" si="138"/>
        <v>2.15</v>
      </c>
      <c r="P1509" s="9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5" x14ac:dyDescent="0.2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2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7">
        <f t="shared" si="138"/>
        <v>1.1076216216216217</v>
      </c>
      <c r="P1510" s="9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60" x14ac:dyDescent="0.2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2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7">
        <f t="shared" si="138"/>
        <v>1.2364125714285714</v>
      </c>
      <c r="P1511" s="9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60" x14ac:dyDescent="0.2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2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7">
        <f t="shared" si="138"/>
        <v>1.0103500000000001</v>
      </c>
      <c r="P1512" s="9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60" x14ac:dyDescent="0.2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2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7">
        <f t="shared" si="138"/>
        <v>1.1179285714285714</v>
      </c>
      <c r="P1513" s="9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60" x14ac:dyDescent="0.2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2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7">
        <f t="shared" si="138"/>
        <v>5.5877142857142861</v>
      </c>
      <c r="P1514" s="9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5" x14ac:dyDescent="0.2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2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7">
        <f t="shared" si="138"/>
        <v>1.5001875</v>
      </c>
      <c r="P1515" s="9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5" x14ac:dyDescent="0.2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2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7">
        <f t="shared" si="138"/>
        <v>1.0647599999999999</v>
      </c>
      <c r="P1516" s="9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60" x14ac:dyDescent="0.2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2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7">
        <f t="shared" si="138"/>
        <v>1.57189</v>
      </c>
      <c r="P1517" s="9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5" x14ac:dyDescent="0.2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2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7">
        <f t="shared" si="138"/>
        <v>1.0865882352941176</v>
      </c>
      <c r="P1518" s="9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60" x14ac:dyDescent="0.2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2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7">
        <f t="shared" si="138"/>
        <v>1.6197999999999999</v>
      </c>
      <c r="P1519" s="9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30" x14ac:dyDescent="0.2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2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7">
        <f t="shared" si="138"/>
        <v>2.0536666666666665</v>
      </c>
      <c r="P1520" s="9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60" x14ac:dyDescent="0.2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2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7">
        <f t="shared" si="138"/>
        <v>1.033638888888889</v>
      </c>
      <c r="P1521" s="9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45" x14ac:dyDescent="0.2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2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7">
        <f t="shared" si="138"/>
        <v>1.0347222222222223</v>
      </c>
      <c r="P1522" s="9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5" x14ac:dyDescent="0.2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2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7">
        <f t="shared" si="138"/>
        <v>1.0681333333333334</v>
      </c>
      <c r="P1523" s="9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60" x14ac:dyDescent="0.2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2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7">
        <f t="shared" si="138"/>
        <v>1.3896574712643677</v>
      </c>
      <c r="P1524" s="9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60" x14ac:dyDescent="0.2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2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7">
        <f t="shared" si="138"/>
        <v>1.2484324324324325</v>
      </c>
      <c r="P1525" s="9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5" x14ac:dyDescent="0.2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2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7">
        <f t="shared" si="138"/>
        <v>2.0699999999999998</v>
      </c>
      <c r="P1526" s="9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60" x14ac:dyDescent="0.2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2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7">
        <f t="shared" si="138"/>
        <v>1.7400576923076922</v>
      </c>
      <c r="P1527" s="9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60" x14ac:dyDescent="0.2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2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7">
        <f t="shared" si="138"/>
        <v>1.2032608695652174</v>
      </c>
      <c r="P1528" s="9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45" x14ac:dyDescent="0.2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2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7">
        <f t="shared" si="138"/>
        <v>1.1044428571428573</v>
      </c>
      <c r="P1529" s="9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30" x14ac:dyDescent="0.2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2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7">
        <f t="shared" si="138"/>
        <v>2.8156666666666665</v>
      </c>
      <c r="P1530" s="9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45" x14ac:dyDescent="0.2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2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7">
        <f t="shared" si="138"/>
        <v>1.0067894736842105</v>
      </c>
      <c r="P1531" s="9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60" x14ac:dyDescent="0.2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2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7">
        <f t="shared" si="138"/>
        <v>1.3482571428571428</v>
      </c>
      <c r="P1532" s="9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60" x14ac:dyDescent="0.2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2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7">
        <f t="shared" si="138"/>
        <v>1.7595744680851064</v>
      </c>
      <c r="P1533" s="9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60" x14ac:dyDescent="0.2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2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7">
        <f t="shared" si="138"/>
        <v>4.8402000000000003</v>
      </c>
      <c r="P1534" s="9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45" x14ac:dyDescent="0.2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2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7">
        <f t="shared" si="138"/>
        <v>1.4514</v>
      </c>
      <c r="P1535" s="9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60" x14ac:dyDescent="0.2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2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7">
        <f t="shared" si="138"/>
        <v>4.1773333333333333</v>
      </c>
      <c r="P1536" s="9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60" x14ac:dyDescent="0.2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2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7">
        <f t="shared" si="138"/>
        <v>1.3242499999999999</v>
      </c>
      <c r="P1537" s="9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60" x14ac:dyDescent="0.2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2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7">
        <f t="shared" ref="O1538:O1601" si="144">E1538/D1538</f>
        <v>2.5030841666666666</v>
      </c>
      <c r="P1538" s="9">
        <f t="shared" ref="P1538:P1601" si="145">IF(L1538 = 0, 0, E1538/L1538)</f>
        <v>66.015406593406595</v>
      </c>
      <c r="Q1538" s="5" t="str">
        <f t="shared" ref="Q1538:Q1601" si="146">LEFT(N1538,SEARCH("/",N1538) - 1)</f>
        <v>photography</v>
      </c>
      <c r="R1538" s="5" t="str">
        <f t="shared" ref="R1538:R1601" si="147">RIGHT(N1538, LEN(N1538) - SEARCH("/",N1538))</f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45" x14ac:dyDescent="0.2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2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7">
        <f t="shared" si="144"/>
        <v>1.7989999999999999</v>
      </c>
      <c r="P1539" s="9">
        <f t="shared" si="145"/>
        <v>96.375</v>
      </c>
      <c r="Q1539" s="5" t="str">
        <f t="shared" si="146"/>
        <v>photography</v>
      </c>
      <c r="R1539" s="5" t="str">
        <f t="shared" si="147"/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45" x14ac:dyDescent="0.2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2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7">
        <f t="shared" si="144"/>
        <v>1.0262857142857142</v>
      </c>
      <c r="P1540" s="9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60" x14ac:dyDescent="0.2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2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7">
        <f t="shared" si="144"/>
        <v>1.359861</v>
      </c>
      <c r="P1541" s="9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60" x14ac:dyDescent="0.2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2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7">
        <f t="shared" si="144"/>
        <v>1.1786666666666668</v>
      </c>
      <c r="P1542" s="9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5" x14ac:dyDescent="0.2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2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7">
        <f t="shared" si="144"/>
        <v>3.3333333333333332E-4</v>
      </c>
      <c r="P1543" s="9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60" x14ac:dyDescent="0.2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2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7">
        <f t="shared" si="144"/>
        <v>0.04</v>
      </c>
      <c r="P1544" s="9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5" x14ac:dyDescent="0.2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2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7">
        <f t="shared" si="144"/>
        <v>4.4444444444444444E-3</v>
      </c>
      <c r="P1545" s="9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5" x14ac:dyDescent="0.2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2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7">
        <f t="shared" si="144"/>
        <v>0</v>
      </c>
      <c r="P1546" s="9">
        <f t="shared" si="145"/>
        <v>0</v>
      </c>
      <c r="Q1546" s="5" t="str">
        <f t="shared" si="146"/>
        <v>photography</v>
      </c>
      <c r="R1546" s="5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5" x14ac:dyDescent="0.2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2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7">
        <f t="shared" si="144"/>
        <v>3.3333333333333332E-4</v>
      </c>
      <c r="P1547" s="9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60" x14ac:dyDescent="0.2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2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7">
        <f t="shared" si="144"/>
        <v>0.28899999999999998</v>
      </c>
      <c r="P1548" s="9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5" x14ac:dyDescent="0.2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2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7">
        <f t="shared" si="144"/>
        <v>0</v>
      </c>
      <c r="P1549" s="9">
        <f t="shared" si="145"/>
        <v>0</v>
      </c>
      <c r="Q1549" s="5" t="str">
        <f t="shared" si="146"/>
        <v>photography</v>
      </c>
      <c r="R1549" s="5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30" x14ac:dyDescent="0.2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2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7">
        <f t="shared" si="144"/>
        <v>8.5714285714285715E-2</v>
      </c>
      <c r="P1550" s="9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5" x14ac:dyDescent="0.2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2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7">
        <f t="shared" si="144"/>
        <v>0.34</v>
      </c>
      <c r="P1551" s="9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60" x14ac:dyDescent="0.2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2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7">
        <f t="shared" si="144"/>
        <v>0.13466666666666666</v>
      </c>
      <c r="P1552" s="9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60" x14ac:dyDescent="0.2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2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7">
        <f t="shared" si="144"/>
        <v>0</v>
      </c>
      <c r="P1553" s="9">
        <f t="shared" si="145"/>
        <v>0</v>
      </c>
      <c r="Q1553" s="5" t="str">
        <f t="shared" si="146"/>
        <v>photography</v>
      </c>
      <c r="R1553" s="5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60" x14ac:dyDescent="0.2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2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7">
        <f t="shared" si="144"/>
        <v>0.49186046511627907</v>
      </c>
      <c r="P1554" s="9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5" x14ac:dyDescent="0.2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2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7">
        <f t="shared" si="144"/>
        <v>0</v>
      </c>
      <c r="P1555" s="9">
        <f t="shared" si="145"/>
        <v>0</v>
      </c>
      <c r="Q1555" s="5" t="str">
        <f t="shared" si="146"/>
        <v>photography</v>
      </c>
      <c r="R1555" s="5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60" x14ac:dyDescent="0.2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2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7">
        <f t="shared" si="144"/>
        <v>0</v>
      </c>
      <c r="P1556" s="9">
        <f t="shared" si="145"/>
        <v>0</v>
      </c>
      <c r="Q1556" s="5" t="str">
        <f t="shared" si="146"/>
        <v>photography</v>
      </c>
      <c r="R1556" s="5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5" x14ac:dyDescent="0.2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2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7">
        <f t="shared" si="144"/>
        <v>0</v>
      </c>
      <c r="P1557" s="9">
        <f t="shared" si="145"/>
        <v>0</v>
      </c>
      <c r="Q1557" s="5" t="str">
        <f t="shared" si="146"/>
        <v>photography</v>
      </c>
      <c r="R1557" s="5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5" x14ac:dyDescent="0.2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2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7">
        <f t="shared" si="144"/>
        <v>0.45133333333333331</v>
      </c>
      <c r="P1558" s="9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5" x14ac:dyDescent="0.2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2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7">
        <f t="shared" si="144"/>
        <v>0.04</v>
      </c>
      <c r="P1559" s="9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45" x14ac:dyDescent="0.2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2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7">
        <f t="shared" si="144"/>
        <v>4.6666666666666669E-2</v>
      </c>
      <c r="P1560" s="9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45" x14ac:dyDescent="0.2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2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7">
        <f t="shared" si="144"/>
        <v>3.3333333333333335E-3</v>
      </c>
      <c r="P1561" s="9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60" x14ac:dyDescent="0.2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2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7">
        <f t="shared" si="144"/>
        <v>3.7600000000000001E-2</v>
      </c>
      <c r="P1562" s="9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60" x14ac:dyDescent="0.2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2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7">
        <f t="shared" si="144"/>
        <v>6.7000000000000002E-3</v>
      </c>
      <c r="P1563" s="9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60" x14ac:dyDescent="0.2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2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7">
        <f t="shared" si="144"/>
        <v>0</v>
      </c>
      <c r="P1564" s="9">
        <f t="shared" si="145"/>
        <v>0</v>
      </c>
      <c r="Q1564" s="5" t="str">
        <f t="shared" si="146"/>
        <v>publishing</v>
      </c>
      <c r="R1564" s="5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5" x14ac:dyDescent="0.2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2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7">
        <f t="shared" si="144"/>
        <v>1.4166666666666666E-2</v>
      </c>
      <c r="P1565" s="9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60" x14ac:dyDescent="0.2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2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7">
        <f t="shared" si="144"/>
        <v>1E-3</v>
      </c>
      <c r="P1566" s="9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60" x14ac:dyDescent="0.2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2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7">
        <f t="shared" si="144"/>
        <v>2.5000000000000001E-2</v>
      </c>
      <c r="P1567" s="9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5" x14ac:dyDescent="0.2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2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7">
        <f t="shared" si="144"/>
        <v>0.21249999999999999</v>
      </c>
      <c r="P1568" s="9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60" x14ac:dyDescent="0.2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2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7">
        <f t="shared" si="144"/>
        <v>4.1176470588235294E-2</v>
      </c>
      <c r="P1569" s="9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5" x14ac:dyDescent="0.2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2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7">
        <f t="shared" si="144"/>
        <v>0.13639999999999999</v>
      </c>
      <c r="P1570" s="9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x14ac:dyDescent="0.2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2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7">
        <f t="shared" si="144"/>
        <v>0</v>
      </c>
      <c r="P1571" s="9">
        <f t="shared" si="145"/>
        <v>0</v>
      </c>
      <c r="Q1571" s="5" t="str">
        <f t="shared" si="146"/>
        <v>publishing</v>
      </c>
      <c r="R1571" s="5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30" x14ac:dyDescent="0.2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2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7">
        <f t="shared" si="144"/>
        <v>0.41399999999999998</v>
      </c>
      <c r="P1572" s="9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60" x14ac:dyDescent="0.2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2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7">
        <f t="shared" si="144"/>
        <v>6.6115702479338841E-3</v>
      </c>
      <c r="P1573" s="9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60" x14ac:dyDescent="0.2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2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7">
        <f t="shared" si="144"/>
        <v>0.05</v>
      </c>
      <c r="P1574" s="9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60" x14ac:dyDescent="0.2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2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7">
        <f t="shared" si="144"/>
        <v>2.4777777777777777E-2</v>
      </c>
      <c r="P1575" s="9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60" x14ac:dyDescent="0.2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2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7">
        <f t="shared" si="144"/>
        <v>5.0599999999999999E-2</v>
      </c>
      <c r="P1576" s="9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60" x14ac:dyDescent="0.2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2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7">
        <f t="shared" si="144"/>
        <v>0.2291</v>
      </c>
      <c r="P1577" s="9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45" x14ac:dyDescent="0.2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2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7">
        <f t="shared" si="144"/>
        <v>0.13</v>
      </c>
      <c r="P1578" s="9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60" x14ac:dyDescent="0.2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2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7">
        <f t="shared" si="144"/>
        <v>5.4999999999999997E-3</v>
      </c>
      <c r="P1579" s="9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60" x14ac:dyDescent="0.2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2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7">
        <f t="shared" si="144"/>
        <v>0.10806536636794939</v>
      </c>
      <c r="P1580" s="9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45" x14ac:dyDescent="0.2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2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7">
        <f t="shared" si="144"/>
        <v>8.4008400840084006E-3</v>
      </c>
      <c r="P1581" s="9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5" x14ac:dyDescent="0.2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2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7">
        <f t="shared" si="144"/>
        <v>0</v>
      </c>
      <c r="P1582" s="9">
        <f t="shared" si="145"/>
        <v>0</v>
      </c>
      <c r="Q1582" s="5" t="str">
        <f t="shared" si="146"/>
        <v>publishing</v>
      </c>
      <c r="R1582" s="5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60" x14ac:dyDescent="0.2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2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7">
        <f t="shared" si="144"/>
        <v>5.0000000000000001E-3</v>
      </c>
      <c r="P1583" s="9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30" x14ac:dyDescent="0.2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2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7">
        <f t="shared" si="144"/>
        <v>9.2999999999999999E-2</v>
      </c>
      <c r="P1584" s="9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60" x14ac:dyDescent="0.2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2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7">
        <f t="shared" si="144"/>
        <v>7.5000000000000002E-4</v>
      </c>
      <c r="P1585" s="9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60" x14ac:dyDescent="0.2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2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7">
        <f t="shared" si="144"/>
        <v>0</v>
      </c>
      <c r="P1586" s="9">
        <f t="shared" si="145"/>
        <v>0</v>
      </c>
      <c r="Q1586" s="5" t="str">
        <f t="shared" si="146"/>
        <v>photography</v>
      </c>
      <c r="R1586" s="5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60" x14ac:dyDescent="0.2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2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7">
        <f t="shared" si="144"/>
        <v>0.79</v>
      </c>
      <c r="P1587" s="9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30" x14ac:dyDescent="0.2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2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7">
        <f t="shared" si="144"/>
        <v>0</v>
      </c>
      <c r="P1588" s="9">
        <f t="shared" si="145"/>
        <v>0</v>
      </c>
      <c r="Q1588" s="5" t="str">
        <f t="shared" si="146"/>
        <v>photography</v>
      </c>
      <c r="R1588" s="5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60" x14ac:dyDescent="0.2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2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7">
        <f t="shared" si="144"/>
        <v>1.3333333333333334E-4</v>
      </c>
      <c r="P1589" s="9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30" x14ac:dyDescent="0.2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2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7">
        <f t="shared" si="144"/>
        <v>0</v>
      </c>
      <c r="P1590" s="9">
        <f t="shared" si="145"/>
        <v>0</v>
      </c>
      <c r="Q1590" s="5" t="str">
        <f t="shared" si="146"/>
        <v>photography</v>
      </c>
      <c r="R1590" s="5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5" x14ac:dyDescent="0.2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2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7">
        <f t="shared" si="144"/>
        <v>0</v>
      </c>
      <c r="P1591" s="9">
        <f t="shared" si="145"/>
        <v>0</v>
      </c>
      <c r="Q1591" s="5" t="str">
        <f t="shared" si="146"/>
        <v>photography</v>
      </c>
      <c r="R1591" s="5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x14ac:dyDescent="0.2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2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7">
        <f t="shared" si="144"/>
        <v>1.7000000000000001E-2</v>
      </c>
      <c r="P1592" s="9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60" x14ac:dyDescent="0.2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2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7">
        <f t="shared" si="144"/>
        <v>0.29228571428571426</v>
      </c>
      <c r="P1593" s="9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30" x14ac:dyDescent="0.2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2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7">
        <f t="shared" si="144"/>
        <v>0</v>
      </c>
      <c r="P1594" s="9">
        <f t="shared" si="145"/>
        <v>0</v>
      </c>
      <c r="Q1594" s="5" t="str">
        <f t="shared" si="146"/>
        <v>photography</v>
      </c>
      <c r="R1594" s="5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45" x14ac:dyDescent="0.2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2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7">
        <f t="shared" si="144"/>
        <v>1.3636363636363637E-4</v>
      </c>
      <c r="P1595" s="9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45" x14ac:dyDescent="0.2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2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7">
        <f t="shared" si="144"/>
        <v>0.20499999999999999</v>
      </c>
      <c r="P1596" s="9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5" x14ac:dyDescent="0.2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2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7">
        <f t="shared" si="144"/>
        <v>2.8E-3</v>
      </c>
      <c r="P1597" s="9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45" x14ac:dyDescent="0.2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2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7">
        <f t="shared" si="144"/>
        <v>2.3076923076923078E-2</v>
      </c>
      <c r="P1598" s="9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5" x14ac:dyDescent="0.2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2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7">
        <f t="shared" si="144"/>
        <v>0</v>
      </c>
      <c r="P1599" s="9">
        <f t="shared" si="145"/>
        <v>0</v>
      </c>
      <c r="Q1599" s="5" t="str">
        <f t="shared" si="146"/>
        <v>photography</v>
      </c>
      <c r="R1599" s="5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60" x14ac:dyDescent="0.2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2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7">
        <f t="shared" si="144"/>
        <v>1.25E-3</v>
      </c>
      <c r="P1600" s="9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5" x14ac:dyDescent="0.2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2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7">
        <f t="shared" si="144"/>
        <v>0</v>
      </c>
      <c r="P1601" s="9">
        <f t="shared" si="145"/>
        <v>0</v>
      </c>
      <c r="Q1601" s="5" t="str">
        <f t="shared" si="146"/>
        <v>photography</v>
      </c>
      <c r="R1601" s="5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60" x14ac:dyDescent="0.2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2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7">
        <f t="shared" ref="O1602:O1665" si="150">E1602/D1602</f>
        <v>7.3400000000000007E-2</v>
      </c>
      <c r="P1602" s="9">
        <f t="shared" ref="P1602:P1665" si="151">IF(L1602 = 0, 0, E1602/L1602)</f>
        <v>40.777777777777779</v>
      </c>
      <c r="Q1602" s="5" t="str">
        <f t="shared" ref="Q1602:Q1665" si="152">LEFT(N1602,SEARCH("/",N1602) - 1)</f>
        <v>photography</v>
      </c>
      <c r="R1602" s="5" t="str">
        <f t="shared" ref="R1602:R1665" si="153">RIGHT(N1602, LEN(N1602) - SEARCH("/",N1602))</f>
        <v>places</v>
      </c>
      <c r="S1602" s="16">
        <f t="shared" si="148"/>
        <v>41791.057314814818</v>
      </c>
      <c r="T1602" s="16">
        <f t="shared" si="149"/>
        <v>41835.21597222222</v>
      </c>
    </row>
    <row r="1603" spans="1:20" ht="45" x14ac:dyDescent="0.2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2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7">
        <f t="shared" si="150"/>
        <v>1.082492</v>
      </c>
      <c r="P1603" s="9">
        <f t="shared" si="151"/>
        <v>48.325535714285714</v>
      </c>
      <c r="Q1603" s="5" t="str">
        <f t="shared" si="152"/>
        <v>music</v>
      </c>
      <c r="R1603" s="5" t="str">
        <f t="shared" si="153"/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45" x14ac:dyDescent="0.2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2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7">
        <f t="shared" si="150"/>
        <v>1.0016666666666667</v>
      </c>
      <c r="P1604" s="9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45" x14ac:dyDescent="0.2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2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7">
        <f t="shared" si="150"/>
        <v>1.0003299999999999</v>
      </c>
      <c r="P1605" s="9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60" x14ac:dyDescent="0.2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2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7">
        <f t="shared" si="150"/>
        <v>1.2210714285714286</v>
      </c>
      <c r="P1606" s="9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60" x14ac:dyDescent="0.2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2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7">
        <f t="shared" si="150"/>
        <v>1.0069333333333335</v>
      </c>
      <c r="P1607" s="9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60" x14ac:dyDescent="0.2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2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7">
        <f t="shared" si="150"/>
        <v>1.01004125</v>
      </c>
      <c r="P1608" s="9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5" x14ac:dyDescent="0.2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2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7">
        <f t="shared" si="150"/>
        <v>1.4511000000000001</v>
      </c>
      <c r="P1609" s="9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45" x14ac:dyDescent="0.2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2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7">
        <f t="shared" si="150"/>
        <v>1.0125</v>
      </c>
      <c r="P1610" s="9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5" x14ac:dyDescent="0.2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2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7">
        <f t="shared" si="150"/>
        <v>1.1833333333333333</v>
      </c>
      <c r="P1611" s="9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30" x14ac:dyDescent="0.2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2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7">
        <f t="shared" si="150"/>
        <v>2.7185000000000001</v>
      </c>
      <c r="P1612" s="9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x14ac:dyDescent="0.2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2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7">
        <f t="shared" si="150"/>
        <v>1.25125</v>
      </c>
      <c r="P1613" s="9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45" x14ac:dyDescent="0.2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2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7">
        <f t="shared" si="150"/>
        <v>1.1000000000000001</v>
      </c>
      <c r="P1614" s="9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60" x14ac:dyDescent="0.2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2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7">
        <f t="shared" si="150"/>
        <v>1.0149999999999999</v>
      </c>
      <c r="P1615" s="9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60" x14ac:dyDescent="0.2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2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7">
        <f t="shared" si="150"/>
        <v>1.0269999999999999</v>
      </c>
      <c r="P1616" s="9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5" x14ac:dyDescent="0.2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2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7">
        <f t="shared" si="150"/>
        <v>1.1412500000000001</v>
      </c>
      <c r="P1617" s="9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5" x14ac:dyDescent="0.2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2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7">
        <f t="shared" si="150"/>
        <v>1.042</v>
      </c>
      <c r="P1618" s="9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45" x14ac:dyDescent="0.2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2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7">
        <f t="shared" si="150"/>
        <v>1.4585714285714286</v>
      </c>
      <c r="P1619" s="9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45" x14ac:dyDescent="0.2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2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7">
        <f t="shared" si="150"/>
        <v>1.0506666666666666</v>
      </c>
      <c r="P1620" s="9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60" x14ac:dyDescent="0.2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2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7">
        <f t="shared" si="150"/>
        <v>1.3333333333333333</v>
      </c>
      <c r="P1621" s="9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30" x14ac:dyDescent="0.2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2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7">
        <f t="shared" si="150"/>
        <v>1.1299999999999999</v>
      </c>
      <c r="P1622" s="9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5" x14ac:dyDescent="0.2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2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7">
        <f t="shared" si="150"/>
        <v>1.212</v>
      </c>
      <c r="P1623" s="9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5" x14ac:dyDescent="0.2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2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7">
        <f t="shared" si="150"/>
        <v>1.0172463768115942</v>
      </c>
      <c r="P1624" s="9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60" x14ac:dyDescent="0.2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2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7">
        <f t="shared" si="150"/>
        <v>1.0106666666666666</v>
      </c>
      <c r="P1625" s="9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45" x14ac:dyDescent="0.2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2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7">
        <f t="shared" si="150"/>
        <v>1.18</v>
      </c>
      <c r="P1626" s="9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60" x14ac:dyDescent="0.2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2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7">
        <f t="shared" si="150"/>
        <v>1.5533333333333332</v>
      </c>
      <c r="P1627" s="9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5" x14ac:dyDescent="0.2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2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7">
        <f t="shared" si="150"/>
        <v>1.0118750000000001</v>
      </c>
      <c r="P1628" s="9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60" x14ac:dyDescent="0.2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2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7">
        <f t="shared" si="150"/>
        <v>1.17</v>
      </c>
      <c r="P1629" s="9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30" x14ac:dyDescent="0.2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2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7">
        <f t="shared" si="150"/>
        <v>1.00925</v>
      </c>
      <c r="P1630" s="9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30" x14ac:dyDescent="0.2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2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7">
        <f t="shared" si="150"/>
        <v>1.0366666666666666</v>
      </c>
      <c r="P1631" s="9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60" x14ac:dyDescent="0.2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2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7">
        <f t="shared" si="150"/>
        <v>2.6524999999999999</v>
      </c>
      <c r="P1632" s="9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60" x14ac:dyDescent="0.2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2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7">
        <f t="shared" si="150"/>
        <v>1.5590999999999999</v>
      </c>
      <c r="P1633" s="9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60" x14ac:dyDescent="0.2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2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7">
        <f t="shared" si="150"/>
        <v>1.0162500000000001</v>
      </c>
      <c r="P1634" s="9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60" x14ac:dyDescent="0.2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2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7">
        <f t="shared" si="150"/>
        <v>1</v>
      </c>
      <c r="P1635" s="9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45" x14ac:dyDescent="0.2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2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7">
        <f t="shared" si="150"/>
        <v>1.0049999999999999</v>
      </c>
      <c r="P1636" s="9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60" x14ac:dyDescent="0.2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2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7">
        <f t="shared" si="150"/>
        <v>1.2529999999999999</v>
      </c>
      <c r="P1637" s="9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5" x14ac:dyDescent="0.2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2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7">
        <f t="shared" si="150"/>
        <v>1.0355555555555556</v>
      </c>
      <c r="P1638" s="9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5" x14ac:dyDescent="0.2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2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7">
        <f t="shared" si="150"/>
        <v>1.038</v>
      </c>
      <c r="P1639" s="9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30" x14ac:dyDescent="0.2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2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7">
        <f t="shared" si="150"/>
        <v>1.05</v>
      </c>
      <c r="P1640" s="9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60" x14ac:dyDescent="0.2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2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7">
        <f t="shared" si="150"/>
        <v>1</v>
      </c>
      <c r="P1641" s="9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60" x14ac:dyDescent="0.2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2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7">
        <f t="shared" si="150"/>
        <v>1.6986000000000001</v>
      </c>
      <c r="P1642" s="9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30" x14ac:dyDescent="0.2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2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7">
        <f t="shared" si="150"/>
        <v>1.014</v>
      </c>
      <c r="P1643" s="9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5" x14ac:dyDescent="0.2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2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7">
        <f t="shared" si="150"/>
        <v>1</v>
      </c>
      <c r="P1644" s="9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30" x14ac:dyDescent="0.2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2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7">
        <f t="shared" si="150"/>
        <v>1.2470000000000001</v>
      </c>
      <c r="P1645" s="9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60" x14ac:dyDescent="0.2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2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7">
        <f t="shared" si="150"/>
        <v>1.095</v>
      </c>
      <c r="P1646" s="9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5" x14ac:dyDescent="0.2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2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7">
        <f t="shared" si="150"/>
        <v>1.1080000000000001</v>
      </c>
      <c r="P1647" s="9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60" x14ac:dyDescent="0.2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2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7">
        <f t="shared" si="150"/>
        <v>1.1020000000000001</v>
      </c>
      <c r="P1648" s="9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5" x14ac:dyDescent="0.2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2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7">
        <f t="shared" si="150"/>
        <v>1.0471999999999999</v>
      </c>
      <c r="P1649" s="9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5" x14ac:dyDescent="0.2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2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7">
        <f t="shared" si="150"/>
        <v>1.2526086956521738</v>
      </c>
      <c r="P1650" s="9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60" x14ac:dyDescent="0.2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2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7">
        <f t="shared" si="150"/>
        <v>1.0058763157894737</v>
      </c>
      <c r="P1651" s="9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45" x14ac:dyDescent="0.2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2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7">
        <f t="shared" si="150"/>
        <v>1.4155</v>
      </c>
      <c r="P1652" s="9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60" x14ac:dyDescent="0.2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2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7">
        <f t="shared" si="150"/>
        <v>1.0075000000000001</v>
      </c>
      <c r="P1653" s="9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60" x14ac:dyDescent="0.2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2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7">
        <f t="shared" si="150"/>
        <v>1.0066666666666666</v>
      </c>
      <c r="P1654" s="9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5" x14ac:dyDescent="0.2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2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7">
        <f t="shared" si="150"/>
        <v>1.7423040000000001</v>
      </c>
      <c r="P1655" s="9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60" x14ac:dyDescent="0.2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2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7">
        <f t="shared" si="150"/>
        <v>1.199090909090909</v>
      </c>
      <c r="P1656" s="9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45" x14ac:dyDescent="0.2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2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7">
        <f t="shared" si="150"/>
        <v>1.4286666666666668</v>
      </c>
      <c r="P1657" s="9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60" x14ac:dyDescent="0.2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2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7">
        <f t="shared" si="150"/>
        <v>1.0033493333333334</v>
      </c>
      <c r="P1658" s="9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60" x14ac:dyDescent="0.2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2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7">
        <f t="shared" si="150"/>
        <v>1.0493380000000001</v>
      </c>
      <c r="P1659" s="9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60" x14ac:dyDescent="0.2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2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7">
        <f t="shared" si="150"/>
        <v>1.3223333333333334</v>
      </c>
      <c r="P1660" s="9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60" x14ac:dyDescent="0.2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2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7">
        <f t="shared" si="150"/>
        <v>1.1279999999999999</v>
      </c>
      <c r="P1661" s="9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60" x14ac:dyDescent="0.2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2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7">
        <f t="shared" si="150"/>
        <v>12.5375</v>
      </c>
      <c r="P1662" s="9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75" x14ac:dyDescent="0.2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2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7">
        <f t="shared" si="150"/>
        <v>1.0250632911392406</v>
      </c>
      <c r="P1663" s="9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60" x14ac:dyDescent="0.2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2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7">
        <f t="shared" si="150"/>
        <v>1.026375</v>
      </c>
      <c r="P1664" s="9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45" x14ac:dyDescent="0.2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2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7">
        <f t="shared" si="150"/>
        <v>1.08</v>
      </c>
      <c r="P1665" s="9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5" x14ac:dyDescent="0.2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2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7">
        <f t="shared" ref="O1666:O1729" si="156">E1666/D1666</f>
        <v>1.2240879999999998</v>
      </c>
      <c r="P1666" s="9">
        <f t="shared" ref="P1666:P1729" si="157">IF(L1666 = 0, 0, E1666/L1666)</f>
        <v>34.384494382022467</v>
      </c>
      <c r="Q1666" s="5" t="str">
        <f t="shared" ref="Q1666:Q1729" si="158">LEFT(N1666,SEARCH("/",N1666) - 1)</f>
        <v>music</v>
      </c>
      <c r="R1666" s="5" t="str">
        <f t="shared" ref="R1666:R1729" si="159">RIGHT(N1666, LEN(N1666) - SEARCH("/",N1666))</f>
        <v>pop</v>
      </c>
      <c r="S1666" s="16">
        <f t="shared" si="154"/>
        <v>40939.761782407404</v>
      </c>
      <c r="T1666" s="16">
        <f t="shared" si="155"/>
        <v>40984.165972222225</v>
      </c>
    </row>
    <row r="1667" spans="1:20" ht="60" x14ac:dyDescent="0.2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2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7">
        <f t="shared" si="156"/>
        <v>1.1945714285714286</v>
      </c>
      <c r="P1667" s="9">
        <f t="shared" si="157"/>
        <v>44.956989247311824</v>
      </c>
      <c r="Q1667" s="5" t="str">
        <f t="shared" si="158"/>
        <v>music</v>
      </c>
      <c r="R1667" s="5" t="str">
        <f t="shared" si="159"/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45" x14ac:dyDescent="0.2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2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7">
        <f t="shared" si="156"/>
        <v>1.6088</v>
      </c>
      <c r="P1668" s="9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5" x14ac:dyDescent="0.2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2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7">
        <f t="shared" si="156"/>
        <v>1.2685294117647059</v>
      </c>
      <c r="P1669" s="9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60" x14ac:dyDescent="0.2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2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7">
        <f t="shared" si="156"/>
        <v>1.026375</v>
      </c>
      <c r="P1670" s="9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60" x14ac:dyDescent="0.2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2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7">
        <f t="shared" si="156"/>
        <v>1.3975</v>
      </c>
      <c r="P1671" s="9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60" x14ac:dyDescent="0.2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2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7">
        <f t="shared" si="156"/>
        <v>1.026</v>
      </c>
      <c r="P1672" s="9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30" x14ac:dyDescent="0.2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2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7">
        <f t="shared" si="156"/>
        <v>1.0067349999999999</v>
      </c>
      <c r="P1673" s="9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45" x14ac:dyDescent="0.2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2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7">
        <f t="shared" si="156"/>
        <v>1.1294117647058823</v>
      </c>
      <c r="P1674" s="9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5" x14ac:dyDescent="0.2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2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7">
        <f t="shared" si="156"/>
        <v>1.2809523809523808</v>
      </c>
      <c r="P1675" s="9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60" x14ac:dyDescent="0.2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2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7">
        <f t="shared" si="156"/>
        <v>2.0169999999999999</v>
      </c>
      <c r="P1676" s="9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30" x14ac:dyDescent="0.2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2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7">
        <f t="shared" si="156"/>
        <v>1.37416</v>
      </c>
      <c r="P1677" s="9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45" x14ac:dyDescent="0.2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2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7">
        <f t="shared" si="156"/>
        <v>1.1533333333333333</v>
      </c>
      <c r="P1678" s="9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5" x14ac:dyDescent="0.2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2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7">
        <f t="shared" si="156"/>
        <v>1.1166666666666667</v>
      </c>
      <c r="P1679" s="9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45" x14ac:dyDescent="0.2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2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7">
        <f t="shared" si="156"/>
        <v>1.1839999999999999</v>
      </c>
      <c r="P1680" s="9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60" x14ac:dyDescent="0.2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2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7">
        <f t="shared" si="156"/>
        <v>1.75</v>
      </c>
      <c r="P1681" s="9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30" x14ac:dyDescent="0.2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2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7">
        <f t="shared" si="156"/>
        <v>1.175</v>
      </c>
      <c r="P1682" s="9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60" x14ac:dyDescent="0.2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2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7">
        <f t="shared" si="156"/>
        <v>1.0142212307692309</v>
      </c>
      <c r="P1683" s="9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45" x14ac:dyDescent="0.2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2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7">
        <f t="shared" si="156"/>
        <v>0</v>
      </c>
      <c r="P1684" s="9">
        <f t="shared" si="157"/>
        <v>0</v>
      </c>
      <c r="Q1684" s="5" t="str">
        <f t="shared" si="158"/>
        <v>music</v>
      </c>
      <c r="R1684" s="5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5" x14ac:dyDescent="0.2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2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7">
        <f t="shared" si="156"/>
        <v>0.21714285714285714</v>
      </c>
      <c r="P1685" s="9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30" x14ac:dyDescent="0.2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2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7">
        <f t="shared" si="156"/>
        <v>1.0912500000000001</v>
      </c>
      <c r="P1686" s="9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60" x14ac:dyDescent="0.2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2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7">
        <f t="shared" si="156"/>
        <v>1.0285714285714285</v>
      </c>
      <c r="P1687" s="9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60" x14ac:dyDescent="0.2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2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7">
        <f t="shared" si="156"/>
        <v>3.5999999999999999E-3</v>
      </c>
      <c r="P1688" s="9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60" x14ac:dyDescent="0.2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2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7">
        <f t="shared" si="156"/>
        <v>0.3125</v>
      </c>
      <c r="P1689" s="9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60" x14ac:dyDescent="0.2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2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7">
        <f t="shared" si="156"/>
        <v>0.443</v>
      </c>
      <c r="P1690" s="9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30" x14ac:dyDescent="0.2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2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7">
        <f t="shared" si="156"/>
        <v>1</v>
      </c>
      <c r="P1691" s="9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5" x14ac:dyDescent="0.2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2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7">
        <f t="shared" si="156"/>
        <v>0.254</v>
      </c>
      <c r="P1692" s="9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60" x14ac:dyDescent="0.2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2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7">
        <f t="shared" si="156"/>
        <v>0.33473333333333333</v>
      </c>
      <c r="P1693" s="9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5" x14ac:dyDescent="0.2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2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7">
        <f t="shared" si="156"/>
        <v>0.47799999999999998</v>
      </c>
      <c r="P1694" s="9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60" x14ac:dyDescent="0.2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2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7">
        <f t="shared" si="156"/>
        <v>9.3333333333333338E-2</v>
      </c>
      <c r="P1695" s="9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60" x14ac:dyDescent="0.2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2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7">
        <f t="shared" si="156"/>
        <v>5.0000000000000001E-4</v>
      </c>
      <c r="P1696" s="9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60" x14ac:dyDescent="0.2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2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7">
        <f t="shared" si="156"/>
        <v>0.11708333333333333</v>
      </c>
      <c r="P1697" s="9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60" x14ac:dyDescent="0.2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2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7">
        <f t="shared" si="156"/>
        <v>0</v>
      </c>
      <c r="P1698" s="9">
        <f t="shared" si="157"/>
        <v>0</v>
      </c>
      <c r="Q1698" s="5" t="str">
        <f t="shared" si="158"/>
        <v>music</v>
      </c>
      <c r="R1698" s="5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5" x14ac:dyDescent="0.2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2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7">
        <f t="shared" si="156"/>
        <v>0.20208000000000001</v>
      </c>
      <c r="P1699" s="9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75" x14ac:dyDescent="0.2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2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7">
        <f t="shared" si="156"/>
        <v>0</v>
      </c>
      <c r="P1700" s="9">
        <f t="shared" si="157"/>
        <v>0</v>
      </c>
      <c r="Q1700" s="5" t="str">
        <f t="shared" si="158"/>
        <v>music</v>
      </c>
      <c r="R1700" s="5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60" x14ac:dyDescent="0.2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2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7">
        <f t="shared" si="156"/>
        <v>4.2311459353574929E-2</v>
      </c>
      <c r="P1701" s="9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60" x14ac:dyDescent="0.2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2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7">
        <f t="shared" si="156"/>
        <v>0.2606</v>
      </c>
      <c r="P1702" s="9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60" x14ac:dyDescent="0.2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2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7">
        <f t="shared" si="156"/>
        <v>1.9801980198019802E-3</v>
      </c>
      <c r="P1703" s="9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30" x14ac:dyDescent="0.2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2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7">
        <f t="shared" si="156"/>
        <v>6.0606060606060605E-5</v>
      </c>
      <c r="P1704" s="9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60" x14ac:dyDescent="0.2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2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7">
        <f t="shared" si="156"/>
        <v>1.0200000000000001E-2</v>
      </c>
      <c r="P1705" s="9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45" x14ac:dyDescent="0.2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2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7">
        <f t="shared" si="156"/>
        <v>0.65100000000000002</v>
      </c>
      <c r="P1706" s="9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5" x14ac:dyDescent="0.2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2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7">
        <f t="shared" si="156"/>
        <v>0</v>
      </c>
      <c r="P1707" s="9">
        <f t="shared" si="157"/>
        <v>0</v>
      </c>
      <c r="Q1707" s="5" t="str">
        <f t="shared" si="158"/>
        <v>music</v>
      </c>
      <c r="R1707" s="5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5" x14ac:dyDescent="0.2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2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7">
        <f t="shared" si="156"/>
        <v>0</v>
      </c>
      <c r="P1708" s="9">
        <f t="shared" si="157"/>
        <v>0</v>
      </c>
      <c r="Q1708" s="5" t="str">
        <f t="shared" si="158"/>
        <v>music</v>
      </c>
      <c r="R1708" s="5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60" x14ac:dyDescent="0.2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2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7">
        <f t="shared" si="156"/>
        <v>9.74E-2</v>
      </c>
      <c r="P1709" s="9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60" x14ac:dyDescent="0.2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2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7">
        <f t="shared" si="156"/>
        <v>0</v>
      </c>
      <c r="P1710" s="9">
        <f t="shared" si="157"/>
        <v>0</v>
      </c>
      <c r="Q1710" s="5" t="str">
        <f t="shared" si="158"/>
        <v>music</v>
      </c>
      <c r="R1710" s="5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5" x14ac:dyDescent="0.2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2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7">
        <f t="shared" si="156"/>
        <v>4.8571428571428571E-2</v>
      </c>
      <c r="P1711" s="9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30" x14ac:dyDescent="0.2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2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7">
        <f t="shared" si="156"/>
        <v>6.7999999999999996E-3</v>
      </c>
      <c r="P1712" s="9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60" x14ac:dyDescent="0.2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2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7">
        <f t="shared" si="156"/>
        <v>0.105</v>
      </c>
      <c r="P1713" s="9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60" x14ac:dyDescent="0.2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2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7">
        <f t="shared" si="156"/>
        <v>0</v>
      </c>
      <c r="P1714" s="9">
        <f t="shared" si="157"/>
        <v>0</v>
      </c>
      <c r="Q1714" s="5" t="str">
        <f t="shared" si="158"/>
        <v>music</v>
      </c>
      <c r="R1714" s="5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60" x14ac:dyDescent="0.2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2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7">
        <f t="shared" si="156"/>
        <v>1.6666666666666666E-2</v>
      </c>
      <c r="P1715" s="9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60" x14ac:dyDescent="0.2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2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7">
        <f t="shared" si="156"/>
        <v>7.868E-2</v>
      </c>
      <c r="P1716" s="9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5" x14ac:dyDescent="0.2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2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7">
        <f t="shared" si="156"/>
        <v>2.2000000000000001E-3</v>
      </c>
      <c r="P1717" s="9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60" x14ac:dyDescent="0.2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2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7">
        <f t="shared" si="156"/>
        <v>7.4999999999999997E-2</v>
      </c>
      <c r="P1718" s="9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5" x14ac:dyDescent="0.2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2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7">
        <f t="shared" si="156"/>
        <v>0.42725880551301687</v>
      </c>
      <c r="P1719" s="9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x14ac:dyDescent="0.2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2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7">
        <f t="shared" si="156"/>
        <v>2.142857142857143E-3</v>
      </c>
      <c r="P1720" s="9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60" x14ac:dyDescent="0.2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2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7">
        <f t="shared" si="156"/>
        <v>8.7500000000000008E-3</v>
      </c>
      <c r="P1721" s="9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60" x14ac:dyDescent="0.2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2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7">
        <f t="shared" si="156"/>
        <v>5.6250000000000001E-2</v>
      </c>
      <c r="P1722" s="9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5" x14ac:dyDescent="0.2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2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7">
        <f t="shared" si="156"/>
        <v>0</v>
      </c>
      <c r="P1723" s="9">
        <f t="shared" si="157"/>
        <v>0</v>
      </c>
      <c r="Q1723" s="5" t="str">
        <f t="shared" si="158"/>
        <v>music</v>
      </c>
      <c r="R1723" s="5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5" x14ac:dyDescent="0.2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2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7">
        <f t="shared" si="156"/>
        <v>3.4722222222222224E-4</v>
      </c>
      <c r="P1724" s="9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60" x14ac:dyDescent="0.2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2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7">
        <f t="shared" si="156"/>
        <v>6.5000000000000002E-2</v>
      </c>
      <c r="P1725" s="9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60" x14ac:dyDescent="0.2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2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7">
        <f t="shared" si="156"/>
        <v>5.8333333333333336E-3</v>
      </c>
      <c r="P1726" s="9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60" x14ac:dyDescent="0.2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2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7">
        <f t="shared" si="156"/>
        <v>0.10181818181818182</v>
      </c>
      <c r="P1727" s="9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30" x14ac:dyDescent="0.2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2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7">
        <f t="shared" si="156"/>
        <v>0.33784615384615385</v>
      </c>
      <c r="P1728" s="9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60" x14ac:dyDescent="0.2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2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7">
        <f t="shared" si="156"/>
        <v>3.3333333333333332E-4</v>
      </c>
      <c r="P1729" s="9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5" x14ac:dyDescent="0.2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2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7">
        <f t="shared" ref="O1730:O1793" si="162">E1730/D1730</f>
        <v>0.68400000000000005</v>
      </c>
      <c r="P1730" s="9">
        <f t="shared" ref="P1730:P1793" si="163">IF(L1730 = 0, 0, E1730/L1730)</f>
        <v>122.14285714285714</v>
      </c>
      <c r="Q1730" s="5" t="str">
        <f t="shared" ref="Q1730:Q1793" si="164">LEFT(N1730,SEARCH("/",N1730) - 1)</f>
        <v>music</v>
      </c>
      <c r="R1730" s="5" t="str">
        <f t="shared" ref="R1730:R1793" si="165">RIGHT(N1730, LEN(N1730) - SEARCH("/",N1730))</f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60" x14ac:dyDescent="0.2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2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7">
        <f t="shared" si="162"/>
        <v>0</v>
      </c>
      <c r="P1731" s="9">
        <f t="shared" si="163"/>
        <v>0</v>
      </c>
      <c r="Q1731" s="5" t="str">
        <f t="shared" si="164"/>
        <v>music</v>
      </c>
      <c r="R1731" s="5" t="str">
        <f t="shared" si="165"/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45" x14ac:dyDescent="0.2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2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7">
        <f t="shared" si="162"/>
        <v>0</v>
      </c>
      <c r="P1732" s="9">
        <f t="shared" si="163"/>
        <v>0</v>
      </c>
      <c r="Q1732" s="5" t="str">
        <f t="shared" si="164"/>
        <v>music</v>
      </c>
      <c r="R1732" s="5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30" x14ac:dyDescent="0.2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2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7">
        <f t="shared" si="162"/>
        <v>0</v>
      </c>
      <c r="P1733" s="9">
        <f t="shared" si="163"/>
        <v>0</v>
      </c>
      <c r="Q1733" s="5" t="str">
        <f t="shared" si="164"/>
        <v>music</v>
      </c>
      <c r="R1733" s="5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60" x14ac:dyDescent="0.2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2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7">
        <f t="shared" si="162"/>
        <v>0</v>
      </c>
      <c r="P1734" s="9">
        <f t="shared" si="163"/>
        <v>0</v>
      </c>
      <c r="Q1734" s="5" t="str">
        <f t="shared" si="164"/>
        <v>music</v>
      </c>
      <c r="R1734" s="5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60" x14ac:dyDescent="0.2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2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7">
        <f t="shared" si="162"/>
        <v>0</v>
      </c>
      <c r="P1735" s="9">
        <f t="shared" si="163"/>
        <v>0</v>
      </c>
      <c r="Q1735" s="5" t="str">
        <f t="shared" si="164"/>
        <v>music</v>
      </c>
      <c r="R1735" s="5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5" x14ac:dyDescent="0.2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2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7">
        <f t="shared" si="162"/>
        <v>2.2222222222222223E-4</v>
      </c>
      <c r="P1736" s="9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5" x14ac:dyDescent="0.2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2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7">
        <f t="shared" si="162"/>
        <v>0.11</v>
      </c>
      <c r="P1737" s="9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45" x14ac:dyDescent="0.2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2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7">
        <f t="shared" si="162"/>
        <v>7.3333333333333332E-3</v>
      </c>
      <c r="P1738" s="9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60" x14ac:dyDescent="0.2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2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7">
        <f t="shared" si="162"/>
        <v>0.21249999999999999</v>
      </c>
      <c r="P1739" s="9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45" x14ac:dyDescent="0.2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2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7">
        <f t="shared" si="162"/>
        <v>4.0000000000000001E-3</v>
      </c>
      <c r="P1740" s="9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5" x14ac:dyDescent="0.2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2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7">
        <f t="shared" si="162"/>
        <v>1E-3</v>
      </c>
      <c r="P1741" s="9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5" x14ac:dyDescent="0.2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2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7">
        <f t="shared" si="162"/>
        <v>0</v>
      </c>
      <c r="P1742" s="9">
        <f t="shared" si="163"/>
        <v>0</v>
      </c>
      <c r="Q1742" s="5" t="str">
        <f t="shared" si="164"/>
        <v>music</v>
      </c>
      <c r="R1742" s="5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45" x14ac:dyDescent="0.2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2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7">
        <f t="shared" si="162"/>
        <v>1.1083333333333334</v>
      </c>
      <c r="P1743" s="9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60" x14ac:dyDescent="0.2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2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7">
        <f t="shared" si="162"/>
        <v>1.0874999999999999</v>
      </c>
      <c r="P1744" s="9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5" x14ac:dyDescent="0.2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2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7">
        <f t="shared" si="162"/>
        <v>1.0041666666666667</v>
      </c>
      <c r="P1745" s="9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60" x14ac:dyDescent="0.2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2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7">
        <f t="shared" si="162"/>
        <v>1.1845454545454546</v>
      </c>
      <c r="P1746" s="9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60" x14ac:dyDescent="0.2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2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7">
        <f t="shared" si="162"/>
        <v>1.1401428571428571</v>
      </c>
      <c r="P1747" s="9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60" x14ac:dyDescent="0.2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2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7">
        <f t="shared" si="162"/>
        <v>1.4810000000000001</v>
      </c>
      <c r="P1748" s="9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60" x14ac:dyDescent="0.2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2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7">
        <f t="shared" si="162"/>
        <v>1.0495555555555556</v>
      </c>
      <c r="P1749" s="9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45" x14ac:dyDescent="0.2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2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7">
        <f t="shared" si="162"/>
        <v>1.29948</v>
      </c>
      <c r="P1750" s="9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45" x14ac:dyDescent="0.2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2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7">
        <f t="shared" si="162"/>
        <v>1.2348756218905472</v>
      </c>
      <c r="P1751" s="9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60" x14ac:dyDescent="0.2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2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7">
        <f t="shared" si="162"/>
        <v>2.0162</v>
      </c>
      <c r="P1752" s="9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30" x14ac:dyDescent="0.2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2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7">
        <f t="shared" si="162"/>
        <v>1.0289999999999999</v>
      </c>
      <c r="P1753" s="9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45" x14ac:dyDescent="0.2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2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7">
        <f t="shared" si="162"/>
        <v>2.6016666666666666</v>
      </c>
      <c r="P1754" s="9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5" x14ac:dyDescent="0.2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2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7">
        <f t="shared" si="162"/>
        <v>1.08</v>
      </c>
      <c r="P1755" s="9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60" x14ac:dyDescent="0.2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2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7">
        <f t="shared" si="162"/>
        <v>1.1052941176470588</v>
      </c>
      <c r="P1756" s="9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60" x14ac:dyDescent="0.2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2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7">
        <f t="shared" si="162"/>
        <v>1.2</v>
      </c>
      <c r="P1757" s="9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5" x14ac:dyDescent="0.2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2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7">
        <f t="shared" si="162"/>
        <v>1.0282909090909091</v>
      </c>
      <c r="P1758" s="9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45" x14ac:dyDescent="0.2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2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7">
        <f t="shared" si="162"/>
        <v>1.1599999999999999</v>
      </c>
      <c r="P1759" s="9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60" x14ac:dyDescent="0.2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2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7">
        <f t="shared" si="162"/>
        <v>1.147</v>
      </c>
      <c r="P1760" s="9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30" x14ac:dyDescent="0.2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2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7">
        <f t="shared" si="162"/>
        <v>1.0660000000000001</v>
      </c>
      <c r="P1761" s="9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60" x14ac:dyDescent="0.2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2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7">
        <f t="shared" si="162"/>
        <v>1.6544000000000001</v>
      </c>
      <c r="P1762" s="9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30" x14ac:dyDescent="0.2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2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7">
        <f t="shared" si="162"/>
        <v>1.55</v>
      </c>
      <c r="P1763" s="9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30" x14ac:dyDescent="0.2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2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7">
        <f t="shared" si="162"/>
        <v>8.85</v>
      </c>
      <c r="P1764" s="9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60" x14ac:dyDescent="0.2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2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7">
        <f t="shared" si="162"/>
        <v>1.0190833333333333</v>
      </c>
      <c r="P1765" s="9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60" x14ac:dyDescent="0.2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2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7">
        <f t="shared" si="162"/>
        <v>0.19600000000000001</v>
      </c>
      <c r="P1766" s="9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60" x14ac:dyDescent="0.2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2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7">
        <f t="shared" si="162"/>
        <v>0.59467839999999994</v>
      </c>
      <c r="P1767" s="9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30" x14ac:dyDescent="0.2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2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7">
        <f t="shared" si="162"/>
        <v>0</v>
      </c>
      <c r="P1768" s="9">
        <f t="shared" si="163"/>
        <v>0</v>
      </c>
      <c r="Q1768" s="5" t="str">
        <f t="shared" si="164"/>
        <v>photography</v>
      </c>
      <c r="R1768" s="5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45" x14ac:dyDescent="0.2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2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7">
        <f t="shared" si="162"/>
        <v>0.4572</v>
      </c>
      <c r="P1769" s="9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5" x14ac:dyDescent="0.2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2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7">
        <f t="shared" si="162"/>
        <v>3.7400000000000003E-2</v>
      </c>
      <c r="P1770" s="9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5" x14ac:dyDescent="0.2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2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7">
        <f t="shared" si="162"/>
        <v>2.7025E-2</v>
      </c>
      <c r="P1771" s="9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60" x14ac:dyDescent="0.2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2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7">
        <f t="shared" si="162"/>
        <v>0.56514285714285717</v>
      </c>
      <c r="P1772" s="9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60" x14ac:dyDescent="0.2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2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7">
        <f t="shared" si="162"/>
        <v>0.21309523809523809</v>
      </c>
      <c r="P1773" s="9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45" x14ac:dyDescent="0.2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2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7">
        <f t="shared" si="162"/>
        <v>0.156</v>
      </c>
      <c r="P1774" s="9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60" x14ac:dyDescent="0.2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2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7">
        <f t="shared" si="162"/>
        <v>6.2566666666666673E-2</v>
      </c>
      <c r="P1775" s="9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60" x14ac:dyDescent="0.2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2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7">
        <f t="shared" si="162"/>
        <v>0.4592</v>
      </c>
      <c r="P1776" s="9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5" x14ac:dyDescent="0.2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2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7">
        <f t="shared" si="162"/>
        <v>0.65101538461538466</v>
      </c>
      <c r="P1777" s="9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5" x14ac:dyDescent="0.2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2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7">
        <f t="shared" si="162"/>
        <v>6.7000000000000004E-2</v>
      </c>
      <c r="P1778" s="9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60" x14ac:dyDescent="0.2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2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7">
        <f t="shared" si="162"/>
        <v>0.135625</v>
      </c>
      <c r="P1779" s="9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5" x14ac:dyDescent="0.2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2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7">
        <f t="shared" si="162"/>
        <v>1.9900000000000001E-2</v>
      </c>
      <c r="P1780" s="9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60" x14ac:dyDescent="0.2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2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7">
        <f t="shared" si="162"/>
        <v>0.36236363636363639</v>
      </c>
      <c r="P1781" s="9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60" x14ac:dyDescent="0.2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2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7">
        <f t="shared" si="162"/>
        <v>0.39743333333333336</v>
      </c>
      <c r="P1782" s="9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60" x14ac:dyDescent="0.2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2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7">
        <f t="shared" si="162"/>
        <v>0.25763636363636366</v>
      </c>
      <c r="P1783" s="9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60" x14ac:dyDescent="0.2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2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7">
        <f t="shared" si="162"/>
        <v>0.15491428571428573</v>
      </c>
      <c r="P1784" s="9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60" x14ac:dyDescent="0.2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2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7">
        <f t="shared" si="162"/>
        <v>0.236925</v>
      </c>
      <c r="P1785" s="9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60" x14ac:dyDescent="0.2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2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7">
        <f t="shared" si="162"/>
        <v>0.39760000000000001</v>
      </c>
      <c r="P1786" s="9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5" x14ac:dyDescent="0.2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2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7">
        <f t="shared" si="162"/>
        <v>0.20220833333333332</v>
      </c>
      <c r="P1787" s="9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60" x14ac:dyDescent="0.2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2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7">
        <f t="shared" si="162"/>
        <v>0.47631578947368419</v>
      </c>
      <c r="P1788" s="9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5" x14ac:dyDescent="0.2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2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7">
        <f t="shared" si="162"/>
        <v>0.15329999999999999</v>
      </c>
      <c r="P1789" s="9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5" x14ac:dyDescent="0.2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2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7">
        <f t="shared" si="162"/>
        <v>1.3818181818181818E-2</v>
      </c>
      <c r="P1790" s="9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5" x14ac:dyDescent="0.2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2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7">
        <f t="shared" si="162"/>
        <v>5.0000000000000001E-3</v>
      </c>
      <c r="P1791" s="9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5" x14ac:dyDescent="0.2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2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7">
        <f t="shared" si="162"/>
        <v>4.9575757575757579E-2</v>
      </c>
      <c r="P1792" s="9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45" x14ac:dyDescent="0.2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2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7">
        <f t="shared" si="162"/>
        <v>3.5666666666666666E-2</v>
      </c>
      <c r="P1793" s="9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45" x14ac:dyDescent="0.2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2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7">
        <f t="shared" ref="O1794:O1857" si="168">E1794/D1794</f>
        <v>0.61124000000000001</v>
      </c>
      <c r="P1794" s="9">
        <f t="shared" ref="P1794:P1857" si="169">IF(L1794 = 0, 0, E1794/L1794)</f>
        <v>109.93525179856115</v>
      </c>
      <c r="Q1794" s="5" t="str">
        <f t="shared" ref="Q1794:Q1857" si="170">LEFT(N1794,SEARCH("/",N1794) - 1)</f>
        <v>photography</v>
      </c>
      <c r="R1794" s="5" t="str">
        <f t="shared" ref="R1794:R1857" si="171">RIGHT(N1794, LEN(N1794) - SEARCH("/",N1794))</f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45" x14ac:dyDescent="0.2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2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7">
        <f t="shared" si="168"/>
        <v>1.3333333333333334E-2</v>
      </c>
      <c r="P1795" s="9">
        <f t="shared" si="169"/>
        <v>20</v>
      </c>
      <c r="Q1795" s="5" t="str">
        <f t="shared" si="170"/>
        <v>photography</v>
      </c>
      <c r="R1795" s="5" t="str">
        <f t="shared" si="171"/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60" x14ac:dyDescent="0.2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2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7">
        <f t="shared" si="168"/>
        <v>0.11077777777777778</v>
      </c>
      <c r="P1796" s="9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5" x14ac:dyDescent="0.2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2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7">
        <f t="shared" si="168"/>
        <v>0.38735714285714284</v>
      </c>
      <c r="P1797" s="9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60" x14ac:dyDescent="0.2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2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7">
        <f t="shared" si="168"/>
        <v>0.22052631578947368</v>
      </c>
      <c r="P1798" s="9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5" x14ac:dyDescent="0.2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2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7">
        <f t="shared" si="168"/>
        <v>0.67549999999999999</v>
      </c>
      <c r="P1799" s="9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5" x14ac:dyDescent="0.2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2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7">
        <f t="shared" si="168"/>
        <v>0.136375</v>
      </c>
      <c r="P1800" s="9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30" x14ac:dyDescent="0.2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2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7">
        <f t="shared" si="168"/>
        <v>1.7457500000000001E-2</v>
      </c>
      <c r="P1801" s="9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60" x14ac:dyDescent="0.2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2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7">
        <f t="shared" si="168"/>
        <v>0.20449632511889321</v>
      </c>
      <c r="P1802" s="9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60" x14ac:dyDescent="0.2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2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7">
        <f t="shared" si="168"/>
        <v>0.13852941176470587</v>
      </c>
      <c r="P1803" s="9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45" x14ac:dyDescent="0.2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2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7">
        <f t="shared" si="168"/>
        <v>0.48485714285714288</v>
      </c>
      <c r="P1804" s="9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5" x14ac:dyDescent="0.2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2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7">
        <f t="shared" si="168"/>
        <v>0.308</v>
      </c>
      <c r="P1805" s="9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5" x14ac:dyDescent="0.2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2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7">
        <f t="shared" si="168"/>
        <v>0.35174193548387095</v>
      </c>
      <c r="P1806" s="9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60" x14ac:dyDescent="0.2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2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7">
        <f t="shared" si="168"/>
        <v>0.36404444444444445</v>
      </c>
      <c r="P1807" s="9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60" x14ac:dyDescent="0.2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2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7">
        <f t="shared" si="168"/>
        <v>2.955E-2</v>
      </c>
      <c r="P1808" s="9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30" x14ac:dyDescent="0.2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2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7">
        <f t="shared" si="168"/>
        <v>0.1106</v>
      </c>
      <c r="P1809" s="9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60" x14ac:dyDescent="0.2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2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 t="shared" si="168"/>
        <v>0.41407142857142859</v>
      </c>
      <c r="P1810" s="9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5" x14ac:dyDescent="0.2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2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7">
        <f t="shared" si="168"/>
        <v>0.10857142857142857</v>
      </c>
      <c r="P1811" s="9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5" x14ac:dyDescent="0.2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2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7">
        <f t="shared" si="168"/>
        <v>3.3333333333333333E-2</v>
      </c>
      <c r="P1812" s="9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45" x14ac:dyDescent="0.2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2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7">
        <f t="shared" si="168"/>
        <v>7.407407407407407E-4</v>
      </c>
      <c r="P1813" s="9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60" x14ac:dyDescent="0.2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2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7">
        <f t="shared" si="168"/>
        <v>0.13307692307692306</v>
      </c>
      <c r="P1814" s="9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5" x14ac:dyDescent="0.2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2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7">
        <f t="shared" si="168"/>
        <v>0</v>
      </c>
      <c r="P1815" s="9">
        <f t="shared" si="169"/>
        <v>0</v>
      </c>
      <c r="Q1815" s="5" t="str">
        <f t="shared" si="170"/>
        <v>photography</v>
      </c>
      <c r="R1815" s="5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5" x14ac:dyDescent="0.2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2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7">
        <f t="shared" si="168"/>
        <v>0.49183333333333334</v>
      </c>
      <c r="P1816" s="9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60" x14ac:dyDescent="0.2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2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7">
        <f t="shared" si="168"/>
        <v>0</v>
      </c>
      <c r="P1817" s="9">
        <f t="shared" si="169"/>
        <v>0</v>
      </c>
      <c r="Q1817" s="5" t="str">
        <f t="shared" si="170"/>
        <v>photography</v>
      </c>
      <c r="R1817" s="5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5" x14ac:dyDescent="0.2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2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7">
        <f t="shared" si="168"/>
        <v>2.036E-2</v>
      </c>
      <c r="P1818" s="9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45" x14ac:dyDescent="0.2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2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7">
        <f t="shared" si="168"/>
        <v>0.52327777777777773</v>
      </c>
      <c r="P1819" s="9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45" x14ac:dyDescent="0.2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2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7">
        <f t="shared" si="168"/>
        <v>0</v>
      </c>
      <c r="P1820" s="9">
        <f t="shared" si="169"/>
        <v>0</v>
      </c>
      <c r="Q1820" s="5" t="str">
        <f t="shared" si="170"/>
        <v>photography</v>
      </c>
      <c r="R1820" s="5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60" x14ac:dyDescent="0.2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2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7">
        <f t="shared" si="168"/>
        <v>2.0833333333333332E-2</v>
      </c>
      <c r="P1821" s="9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60" x14ac:dyDescent="0.2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2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7">
        <f t="shared" si="168"/>
        <v>6.565384615384616E-2</v>
      </c>
      <c r="P1822" s="9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5" x14ac:dyDescent="0.2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2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7">
        <f t="shared" si="168"/>
        <v>1.3489</v>
      </c>
      <c r="P1823" s="9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30" x14ac:dyDescent="0.2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2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7">
        <f t="shared" si="168"/>
        <v>1</v>
      </c>
      <c r="P1824" s="9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60" x14ac:dyDescent="0.2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2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7">
        <f t="shared" si="168"/>
        <v>1.1585714285714286</v>
      </c>
      <c r="P1825" s="9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x14ac:dyDescent="0.2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2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7">
        <f t="shared" si="168"/>
        <v>1.0006666666666666</v>
      </c>
      <c r="P1826" s="9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60" x14ac:dyDescent="0.2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2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7">
        <f t="shared" si="168"/>
        <v>1.0505</v>
      </c>
      <c r="P1827" s="9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30" x14ac:dyDescent="0.2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2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7">
        <f t="shared" si="168"/>
        <v>1.01</v>
      </c>
      <c r="P1828" s="9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60" x14ac:dyDescent="0.2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2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7">
        <f t="shared" si="168"/>
        <v>1.0066250000000001</v>
      </c>
      <c r="P1829" s="9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60" x14ac:dyDescent="0.2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2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7">
        <f t="shared" si="168"/>
        <v>1.0016</v>
      </c>
      <c r="P1830" s="9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5" x14ac:dyDescent="0.2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2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7">
        <f t="shared" si="168"/>
        <v>1.6668333333333334</v>
      </c>
      <c r="P1831" s="9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5" x14ac:dyDescent="0.2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2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7">
        <f t="shared" si="168"/>
        <v>1.0153333333333334</v>
      </c>
      <c r="P1832" s="9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5" x14ac:dyDescent="0.2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2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7">
        <f t="shared" si="168"/>
        <v>1.03</v>
      </c>
      <c r="P1833" s="9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60" x14ac:dyDescent="0.2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2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7">
        <f t="shared" si="168"/>
        <v>1.4285714285714286</v>
      </c>
      <c r="P1834" s="9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60" x14ac:dyDescent="0.2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2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7">
        <f t="shared" si="168"/>
        <v>2.625</v>
      </c>
      <c r="P1835" s="9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30" x14ac:dyDescent="0.2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2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7">
        <f t="shared" si="168"/>
        <v>1.1805000000000001</v>
      </c>
      <c r="P1836" s="9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75" x14ac:dyDescent="0.2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2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7">
        <f t="shared" si="168"/>
        <v>1.04</v>
      </c>
      <c r="P1837" s="9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30" x14ac:dyDescent="0.2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2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7">
        <f t="shared" si="168"/>
        <v>2.0034000000000001</v>
      </c>
      <c r="P1838" s="9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60" x14ac:dyDescent="0.2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2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7">
        <f t="shared" si="168"/>
        <v>3.0683333333333334</v>
      </c>
      <c r="P1839" s="9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60" x14ac:dyDescent="0.2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2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7">
        <f t="shared" si="168"/>
        <v>1.00149</v>
      </c>
      <c r="P1840" s="9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5" x14ac:dyDescent="0.2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2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7">
        <f t="shared" si="168"/>
        <v>2.0529999999999999</v>
      </c>
      <c r="P1841" s="9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60" x14ac:dyDescent="0.2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2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7">
        <f t="shared" si="168"/>
        <v>1.0888888888888888</v>
      </c>
      <c r="P1842" s="9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30" x14ac:dyDescent="0.2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2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7">
        <f t="shared" si="168"/>
        <v>1.0175000000000001</v>
      </c>
      <c r="P1843" s="9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5" x14ac:dyDescent="0.2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2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7">
        <f t="shared" si="168"/>
        <v>1.2524999999999999</v>
      </c>
      <c r="P1844" s="9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60" x14ac:dyDescent="0.2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2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7">
        <f t="shared" si="168"/>
        <v>1.2400610000000001</v>
      </c>
      <c r="P1845" s="9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60" x14ac:dyDescent="0.2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2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7">
        <f t="shared" si="168"/>
        <v>1.014</v>
      </c>
      <c r="P1846" s="9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90" x14ac:dyDescent="0.2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2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7">
        <f t="shared" si="168"/>
        <v>1</v>
      </c>
      <c r="P1847" s="9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60" x14ac:dyDescent="0.2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2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7">
        <f t="shared" si="168"/>
        <v>1.3792666666666666</v>
      </c>
      <c r="P1848" s="9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60" x14ac:dyDescent="0.2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2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7">
        <f t="shared" si="168"/>
        <v>1.2088000000000001</v>
      </c>
      <c r="P1849" s="9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5" x14ac:dyDescent="0.2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2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7">
        <f t="shared" si="168"/>
        <v>1.0736666666666668</v>
      </c>
      <c r="P1850" s="9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45" x14ac:dyDescent="0.2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2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7">
        <f t="shared" si="168"/>
        <v>1.0033333333333334</v>
      </c>
      <c r="P1851" s="9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60" x14ac:dyDescent="0.2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2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7">
        <f t="shared" si="168"/>
        <v>1.0152222222222222</v>
      </c>
      <c r="P1852" s="9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60" x14ac:dyDescent="0.2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2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7">
        <f t="shared" si="168"/>
        <v>1.0007692307692309</v>
      </c>
      <c r="P1853" s="9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60" x14ac:dyDescent="0.2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2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7">
        <f t="shared" si="168"/>
        <v>1.1696666666666666</v>
      </c>
      <c r="P1854" s="9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60" x14ac:dyDescent="0.2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2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7">
        <f t="shared" si="168"/>
        <v>1.01875</v>
      </c>
      <c r="P1855" s="9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5" x14ac:dyDescent="0.2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2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7">
        <f t="shared" si="168"/>
        <v>1.0212366666666666</v>
      </c>
      <c r="P1856" s="9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5" x14ac:dyDescent="0.2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2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7">
        <f t="shared" si="168"/>
        <v>1.5405897142857143</v>
      </c>
      <c r="P1857" s="9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60" x14ac:dyDescent="0.2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2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7">
        <f t="shared" ref="O1858:O1921" si="174">E1858/D1858</f>
        <v>1.0125</v>
      </c>
      <c r="P1858" s="9">
        <f t="shared" ref="P1858:P1921" si="175">IF(L1858 = 0, 0, E1858/L1858)</f>
        <v>53.289473684210527</v>
      </c>
      <c r="Q1858" s="5" t="str">
        <f t="shared" ref="Q1858:Q1921" si="176">LEFT(N1858,SEARCH("/",N1858) - 1)</f>
        <v>music</v>
      </c>
      <c r="R1858" s="5" t="str">
        <f t="shared" ref="R1858:R1921" si="177">RIGHT(N1858, LEN(N1858) - SEARCH("/",N1858))</f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45" x14ac:dyDescent="0.2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2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7">
        <f t="shared" si="174"/>
        <v>1</v>
      </c>
      <c r="P1859" s="9">
        <f t="shared" si="175"/>
        <v>136.36363636363637</v>
      </c>
      <c r="Q1859" s="5" t="str">
        <f t="shared" si="176"/>
        <v>music</v>
      </c>
      <c r="R1859" s="5" t="str">
        <f t="shared" si="177"/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60" x14ac:dyDescent="0.2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2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7">
        <f t="shared" si="174"/>
        <v>1.0874800874800874</v>
      </c>
      <c r="P1860" s="9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30" x14ac:dyDescent="0.2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2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7">
        <f t="shared" si="174"/>
        <v>1.3183333333333334</v>
      </c>
      <c r="P1861" s="9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5" x14ac:dyDescent="0.2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2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7">
        <f t="shared" si="174"/>
        <v>1.3346666666666667</v>
      </c>
      <c r="P1862" s="9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60" x14ac:dyDescent="0.2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2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7">
        <f t="shared" si="174"/>
        <v>0</v>
      </c>
      <c r="P1863" s="9">
        <f t="shared" si="175"/>
        <v>0</v>
      </c>
      <c r="Q1863" s="5" t="str">
        <f t="shared" si="176"/>
        <v>games</v>
      </c>
      <c r="R1863" s="5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5" x14ac:dyDescent="0.2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2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7">
        <f t="shared" si="174"/>
        <v>8.0833333333333326E-2</v>
      </c>
      <c r="P1864" s="9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5" x14ac:dyDescent="0.2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2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7">
        <f t="shared" si="174"/>
        <v>4.0000000000000001E-3</v>
      </c>
      <c r="P1865" s="9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60" x14ac:dyDescent="0.2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2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7">
        <f t="shared" si="174"/>
        <v>0.42892307692307691</v>
      </c>
      <c r="P1866" s="9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60" x14ac:dyDescent="0.2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2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7">
        <f t="shared" si="174"/>
        <v>3.6363636363636364E-5</v>
      </c>
      <c r="P1867" s="9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60" x14ac:dyDescent="0.2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2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7">
        <f t="shared" si="174"/>
        <v>5.0000000000000001E-3</v>
      </c>
      <c r="P1868" s="9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60" x14ac:dyDescent="0.2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2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7">
        <f t="shared" si="174"/>
        <v>5.0000000000000001E-4</v>
      </c>
      <c r="P1869" s="9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60" x14ac:dyDescent="0.2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2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7">
        <f t="shared" si="174"/>
        <v>4.8680000000000001E-2</v>
      </c>
      <c r="P1870" s="9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60" x14ac:dyDescent="0.2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2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7">
        <f t="shared" si="174"/>
        <v>0</v>
      </c>
      <c r="P1871" s="9">
        <f t="shared" si="175"/>
        <v>0</v>
      </c>
      <c r="Q1871" s="5" t="str">
        <f t="shared" si="176"/>
        <v>games</v>
      </c>
      <c r="R1871" s="5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5" x14ac:dyDescent="0.2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2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7">
        <f t="shared" si="174"/>
        <v>0.10314285714285715</v>
      </c>
      <c r="P1872" s="9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60" x14ac:dyDescent="0.2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2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7">
        <f t="shared" si="174"/>
        <v>0.7178461538461538</v>
      </c>
      <c r="P1873" s="9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60" x14ac:dyDescent="0.2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2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7">
        <f t="shared" si="174"/>
        <v>1.06E-2</v>
      </c>
      <c r="P1874" s="9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60" x14ac:dyDescent="0.2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2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7">
        <f t="shared" si="174"/>
        <v>4.4999999999999997E-3</v>
      </c>
      <c r="P1875" s="9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60" x14ac:dyDescent="0.2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2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7">
        <f t="shared" si="174"/>
        <v>1.6249999999999999E-4</v>
      </c>
      <c r="P1876" s="9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45" x14ac:dyDescent="0.2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2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7">
        <f t="shared" si="174"/>
        <v>5.1000000000000004E-3</v>
      </c>
      <c r="P1877" s="9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5" x14ac:dyDescent="0.2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2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7">
        <f t="shared" si="174"/>
        <v>0</v>
      </c>
      <c r="P1878" s="9">
        <f t="shared" si="175"/>
        <v>0</v>
      </c>
      <c r="Q1878" s="5" t="str">
        <f t="shared" si="176"/>
        <v>games</v>
      </c>
      <c r="R1878" s="5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45" x14ac:dyDescent="0.2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2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7">
        <f t="shared" si="174"/>
        <v>0</v>
      </c>
      <c r="P1879" s="9">
        <f t="shared" si="175"/>
        <v>0</v>
      </c>
      <c r="Q1879" s="5" t="str">
        <f t="shared" si="176"/>
        <v>games</v>
      </c>
      <c r="R1879" s="5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60" x14ac:dyDescent="0.2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2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7">
        <f t="shared" si="174"/>
        <v>0</v>
      </c>
      <c r="P1880" s="9">
        <f t="shared" si="175"/>
        <v>0</v>
      </c>
      <c r="Q1880" s="5" t="str">
        <f t="shared" si="176"/>
        <v>games</v>
      </c>
      <c r="R1880" s="5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60" x14ac:dyDescent="0.2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2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7">
        <f t="shared" si="174"/>
        <v>1.1999999999999999E-3</v>
      </c>
      <c r="P1881" s="9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30" x14ac:dyDescent="0.2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2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7">
        <f t="shared" si="174"/>
        <v>0.20080000000000001</v>
      </c>
      <c r="P1882" s="9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5" x14ac:dyDescent="0.2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2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7">
        <f t="shared" si="174"/>
        <v>1.726845</v>
      </c>
      <c r="P1883" s="9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60" x14ac:dyDescent="0.2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2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7">
        <f t="shared" si="174"/>
        <v>1.008955223880597</v>
      </c>
      <c r="P1884" s="9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5" x14ac:dyDescent="0.2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2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7">
        <f t="shared" si="174"/>
        <v>1.0480480480480481</v>
      </c>
      <c r="P1885" s="9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60" x14ac:dyDescent="0.2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2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7">
        <f t="shared" si="174"/>
        <v>1.351</v>
      </c>
      <c r="P1886" s="9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5" x14ac:dyDescent="0.2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2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7">
        <f t="shared" si="174"/>
        <v>1.1632786885245903</v>
      </c>
      <c r="P1887" s="9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5" x14ac:dyDescent="0.2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2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7">
        <f t="shared" si="174"/>
        <v>1.0208333333333333</v>
      </c>
      <c r="P1888" s="9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60" x14ac:dyDescent="0.2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2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7">
        <f t="shared" si="174"/>
        <v>1.1116666666666666</v>
      </c>
      <c r="P1889" s="9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60" x14ac:dyDescent="0.2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2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7">
        <f t="shared" si="174"/>
        <v>1.6608000000000001</v>
      </c>
      <c r="P1890" s="9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60" x14ac:dyDescent="0.2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2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7">
        <f t="shared" si="174"/>
        <v>1.0660000000000001</v>
      </c>
      <c r="P1891" s="9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5" x14ac:dyDescent="0.2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2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7">
        <f t="shared" si="174"/>
        <v>1.4458441666666668</v>
      </c>
      <c r="P1892" s="9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60" x14ac:dyDescent="0.2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2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7">
        <f t="shared" si="174"/>
        <v>1.0555000000000001</v>
      </c>
      <c r="P1893" s="9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45" x14ac:dyDescent="0.2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2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7">
        <f t="shared" si="174"/>
        <v>1.3660000000000001</v>
      </c>
      <c r="P1894" s="9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5" x14ac:dyDescent="0.2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2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7">
        <f t="shared" si="174"/>
        <v>1.04</v>
      </c>
      <c r="P1895" s="9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30" x14ac:dyDescent="0.2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2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7">
        <f t="shared" si="174"/>
        <v>1.145</v>
      </c>
      <c r="P1896" s="9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60" x14ac:dyDescent="0.2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2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7">
        <f t="shared" si="174"/>
        <v>1.0171957671957672</v>
      </c>
      <c r="P1897" s="9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5" x14ac:dyDescent="0.2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2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7">
        <f t="shared" si="174"/>
        <v>1.2394678492239468</v>
      </c>
      <c r="P1898" s="9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60" x14ac:dyDescent="0.2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2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7">
        <f t="shared" si="174"/>
        <v>1.0245669291338582</v>
      </c>
      <c r="P1899" s="9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5" x14ac:dyDescent="0.2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2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7">
        <f t="shared" si="174"/>
        <v>1.4450000000000001</v>
      </c>
      <c r="P1900" s="9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60" x14ac:dyDescent="0.2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2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7">
        <f t="shared" si="174"/>
        <v>1.3333333333333333</v>
      </c>
      <c r="P1901" s="9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60" x14ac:dyDescent="0.2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2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7">
        <f t="shared" si="174"/>
        <v>1.0936440000000001</v>
      </c>
      <c r="P1902" s="9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60" x14ac:dyDescent="0.2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2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7">
        <f t="shared" si="174"/>
        <v>2.696969696969697E-2</v>
      </c>
      <c r="P1903" s="9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60" x14ac:dyDescent="0.2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2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7">
        <f t="shared" si="174"/>
        <v>1.2E-2</v>
      </c>
      <c r="P1904" s="9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60" x14ac:dyDescent="0.2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2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7">
        <f t="shared" si="174"/>
        <v>0.46600000000000003</v>
      </c>
      <c r="P1905" s="9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5" x14ac:dyDescent="0.2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2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7">
        <f t="shared" si="174"/>
        <v>1E-3</v>
      </c>
      <c r="P1906" s="9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60" x14ac:dyDescent="0.2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2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7">
        <f t="shared" si="174"/>
        <v>1.6800000000000001E-3</v>
      </c>
      <c r="P1907" s="9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5" x14ac:dyDescent="0.2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2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7">
        <f t="shared" si="174"/>
        <v>0.42759999999999998</v>
      </c>
      <c r="P1908" s="9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5" x14ac:dyDescent="0.2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2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7">
        <f t="shared" si="174"/>
        <v>2.8333333333333335E-3</v>
      </c>
      <c r="P1909" s="9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60" x14ac:dyDescent="0.2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2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7">
        <f t="shared" si="174"/>
        <v>1.7319999999999999E-2</v>
      </c>
      <c r="P1910" s="9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60" x14ac:dyDescent="0.2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2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7">
        <f t="shared" si="174"/>
        <v>0.14111428571428572</v>
      </c>
      <c r="P1911" s="9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5" x14ac:dyDescent="0.2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2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7">
        <f t="shared" si="174"/>
        <v>0.39395294117647056</v>
      </c>
      <c r="P1912" s="9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60" x14ac:dyDescent="0.2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2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7">
        <f t="shared" si="174"/>
        <v>2.3529411764705883E-4</v>
      </c>
      <c r="P1913" s="9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5" x14ac:dyDescent="0.2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2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7">
        <f t="shared" si="174"/>
        <v>0.59299999999999997</v>
      </c>
      <c r="P1914" s="9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30" x14ac:dyDescent="0.2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2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7">
        <f t="shared" si="174"/>
        <v>1.3270833333333334E-2</v>
      </c>
      <c r="P1915" s="9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60" x14ac:dyDescent="0.2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2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7">
        <f t="shared" si="174"/>
        <v>9.0090090090090086E-2</v>
      </c>
      <c r="P1916" s="9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60" x14ac:dyDescent="0.2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2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7">
        <f t="shared" si="174"/>
        <v>1.6E-2</v>
      </c>
      <c r="P1917" s="9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30" x14ac:dyDescent="0.2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2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7">
        <f t="shared" si="174"/>
        <v>5.1000000000000004E-3</v>
      </c>
      <c r="P1918" s="9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30" x14ac:dyDescent="0.2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2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7">
        <f t="shared" si="174"/>
        <v>0.52570512820512816</v>
      </c>
      <c r="P1919" s="9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5" x14ac:dyDescent="0.2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2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7">
        <f t="shared" si="174"/>
        <v>1.04E-2</v>
      </c>
      <c r="P1920" s="9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60" x14ac:dyDescent="0.2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2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7">
        <f t="shared" si="174"/>
        <v>0.47399999999999998</v>
      </c>
      <c r="P1921" s="9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5" x14ac:dyDescent="0.2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2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7">
        <f t="shared" ref="O1922:O1985" si="180">E1922/D1922</f>
        <v>0.43030000000000002</v>
      </c>
      <c r="P1922" s="9">
        <f t="shared" ref="P1922:P1985" si="181">IF(L1922 = 0, 0, E1922/L1922)</f>
        <v>40.980952380952381</v>
      </c>
      <c r="Q1922" s="5" t="str">
        <f t="shared" ref="Q1922:Q1985" si="182">LEFT(N1922,SEARCH("/",N1922) - 1)</f>
        <v>technology</v>
      </c>
      <c r="R1922" s="5" t="str">
        <f t="shared" ref="R1922:R1985" si="183">RIGHT(N1922, LEN(N1922) - SEARCH("/",N1922))</f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30" x14ac:dyDescent="0.2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2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7">
        <f t="shared" si="180"/>
        <v>1.3680000000000001</v>
      </c>
      <c r="P1923" s="9">
        <f t="shared" si="181"/>
        <v>54</v>
      </c>
      <c r="Q1923" s="5" t="str">
        <f t="shared" si="182"/>
        <v>music</v>
      </c>
      <c r="R1923" s="5" t="str">
        <f t="shared" si="183"/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45" x14ac:dyDescent="0.2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2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7">
        <f t="shared" si="180"/>
        <v>1.1555</v>
      </c>
      <c r="P1924" s="9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5" x14ac:dyDescent="0.2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2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7">
        <f t="shared" si="180"/>
        <v>2.4079999999999999</v>
      </c>
      <c r="P1925" s="9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75" x14ac:dyDescent="0.2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2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7">
        <f t="shared" si="180"/>
        <v>1.1439999999999999</v>
      </c>
      <c r="P1926" s="9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45" x14ac:dyDescent="0.2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2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7">
        <f t="shared" si="180"/>
        <v>1.1033333333333333</v>
      </c>
      <c r="P1927" s="9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60" x14ac:dyDescent="0.2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2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7">
        <f t="shared" si="180"/>
        <v>1.9537933333333333</v>
      </c>
      <c r="P1928" s="9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x14ac:dyDescent="0.2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2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7">
        <f t="shared" si="180"/>
        <v>1.0333333333333334</v>
      </c>
      <c r="P1929" s="9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30" x14ac:dyDescent="0.2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2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7">
        <f t="shared" si="180"/>
        <v>1.031372549019608</v>
      </c>
      <c r="P1930" s="9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5" x14ac:dyDescent="0.2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2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7">
        <f t="shared" si="180"/>
        <v>1.003125</v>
      </c>
      <c r="P1931" s="9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30" x14ac:dyDescent="0.2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2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7">
        <f t="shared" si="180"/>
        <v>1.27</v>
      </c>
      <c r="P1932" s="9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45" x14ac:dyDescent="0.2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2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7">
        <f t="shared" si="180"/>
        <v>1.20601</v>
      </c>
      <c r="P1933" s="9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60" x14ac:dyDescent="0.2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2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7">
        <f t="shared" si="180"/>
        <v>1.0699047619047619</v>
      </c>
      <c r="P1934" s="9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60" x14ac:dyDescent="0.2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2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7">
        <f t="shared" si="180"/>
        <v>1.7243333333333333</v>
      </c>
      <c r="P1935" s="9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60" x14ac:dyDescent="0.2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2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7">
        <f t="shared" si="180"/>
        <v>1.2362</v>
      </c>
      <c r="P1936" s="9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60" x14ac:dyDescent="0.2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2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7">
        <f t="shared" si="180"/>
        <v>1.0840000000000001</v>
      </c>
      <c r="P1937" s="9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60" x14ac:dyDescent="0.2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2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7">
        <f t="shared" si="180"/>
        <v>1.1652013333333333</v>
      </c>
      <c r="P1938" s="9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5" x14ac:dyDescent="0.2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2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7">
        <f t="shared" si="180"/>
        <v>1.8724499999999999</v>
      </c>
      <c r="P1939" s="9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60" x14ac:dyDescent="0.2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2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7">
        <f t="shared" si="180"/>
        <v>1.1593333333333333</v>
      </c>
      <c r="P1940" s="9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60" x14ac:dyDescent="0.2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2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7">
        <f t="shared" si="180"/>
        <v>1.107</v>
      </c>
      <c r="P1941" s="9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5" x14ac:dyDescent="0.2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2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7">
        <f t="shared" si="180"/>
        <v>1.7092307692307693</v>
      </c>
      <c r="P1942" s="9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60" x14ac:dyDescent="0.2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2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7">
        <f t="shared" si="180"/>
        <v>1.2611835600000001</v>
      </c>
      <c r="P1943" s="9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60" x14ac:dyDescent="0.2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2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7">
        <f t="shared" si="180"/>
        <v>1.3844033333333334</v>
      </c>
      <c r="P1944" s="9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5" x14ac:dyDescent="0.2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2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7">
        <f t="shared" si="180"/>
        <v>17.052499999999998</v>
      </c>
      <c r="P1945" s="9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60" x14ac:dyDescent="0.2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2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7">
        <f t="shared" si="180"/>
        <v>7.8805550000000002</v>
      </c>
      <c r="P1946" s="9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5" x14ac:dyDescent="0.2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2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7">
        <f t="shared" si="180"/>
        <v>3.4801799999999998</v>
      </c>
      <c r="P1947" s="9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60" x14ac:dyDescent="0.2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2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7">
        <f t="shared" si="180"/>
        <v>1.4974666666666667</v>
      </c>
      <c r="P1948" s="9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60" x14ac:dyDescent="0.2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2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7">
        <f t="shared" si="180"/>
        <v>1.0063375000000001</v>
      </c>
      <c r="P1949" s="9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30" x14ac:dyDescent="0.2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2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7">
        <f t="shared" si="180"/>
        <v>8.0021100000000001</v>
      </c>
      <c r="P1950" s="9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5" x14ac:dyDescent="0.2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2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7">
        <f t="shared" si="180"/>
        <v>1.0600260000000001</v>
      </c>
      <c r="P1951" s="9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5" x14ac:dyDescent="0.2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2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7">
        <f t="shared" si="180"/>
        <v>2.0051866666666669</v>
      </c>
      <c r="P1952" s="9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60" x14ac:dyDescent="0.2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2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7">
        <f t="shared" si="180"/>
        <v>2.1244399999999999</v>
      </c>
      <c r="P1953" s="9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60" x14ac:dyDescent="0.2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2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7">
        <f t="shared" si="180"/>
        <v>1.9847237142857144</v>
      </c>
      <c r="P1954" s="9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5" x14ac:dyDescent="0.2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2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7">
        <f t="shared" si="180"/>
        <v>2.2594666666666665</v>
      </c>
      <c r="P1955" s="9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30" x14ac:dyDescent="0.2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2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7">
        <f t="shared" si="180"/>
        <v>6.9894800000000004</v>
      </c>
      <c r="P1956" s="9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60" x14ac:dyDescent="0.2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2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7">
        <f t="shared" si="180"/>
        <v>3.9859528571428569</v>
      </c>
      <c r="P1957" s="9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60" x14ac:dyDescent="0.2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2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7">
        <f t="shared" si="180"/>
        <v>2.9403333333333332</v>
      </c>
      <c r="P1958" s="9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30" x14ac:dyDescent="0.2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2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7">
        <f t="shared" si="180"/>
        <v>1.6750470000000002</v>
      </c>
      <c r="P1959" s="9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60" x14ac:dyDescent="0.2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2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7">
        <f t="shared" si="180"/>
        <v>14.355717142857143</v>
      </c>
      <c r="P1960" s="9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60" x14ac:dyDescent="0.2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2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7">
        <f t="shared" si="180"/>
        <v>1.5673440000000001</v>
      </c>
      <c r="P1961" s="9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60" x14ac:dyDescent="0.2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2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7">
        <f t="shared" si="180"/>
        <v>1.1790285714285715</v>
      </c>
      <c r="P1962" s="9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5" x14ac:dyDescent="0.2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2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7">
        <f t="shared" si="180"/>
        <v>11.053811999999999</v>
      </c>
      <c r="P1963" s="9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60" x14ac:dyDescent="0.2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2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7">
        <f t="shared" si="180"/>
        <v>1.9292499999999999</v>
      </c>
      <c r="P1964" s="9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60" x14ac:dyDescent="0.2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2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7">
        <f t="shared" si="180"/>
        <v>1.268842105263158</v>
      </c>
      <c r="P1965" s="9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5" x14ac:dyDescent="0.2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2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7">
        <f t="shared" si="180"/>
        <v>2.5957748878923765</v>
      </c>
      <c r="P1966" s="9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5" x14ac:dyDescent="0.2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2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7">
        <f t="shared" si="180"/>
        <v>2.6227999999999998</v>
      </c>
      <c r="P1967" s="9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60" x14ac:dyDescent="0.2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2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7">
        <f t="shared" si="180"/>
        <v>2.0674309000000002</v>
      </c>
      <c r="P1968" s="9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60" x14ac:dyDescent="0.2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2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7">
        <f t="shared" si="180"/>
        <v>3.7012999999999998</v>
      </c>
      <c r="P1969" s="9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30" x14ac:dyDescent="0.2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2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7">
        <f t="shared" si="180"/>
        <v>2.8496600000000001</v>
      </c>
      <c r="P1970" s="9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60" x14ac:dyDescent="0.2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2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7">
        <f t="shared" si="180"/>
        <v>5.7907999999999999</v>
      </c>
      <c r="P1971" s="9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5" x14ac:dyDescent="0.2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2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7">
        <f t="shared" si="180"/>
        <v>11.318</v>
      </c>
      <c r="P1972" s="9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60" x14ac:dyDescent="0.2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2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7">
        <f t="shared" si="180"/>
        <v>2.6302771750000002</v>
      </c>
      <c r="P1973" s="9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60" x14ac:dyDescent="0.2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2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7">
        <f t="shared" si="180"/>
        <v>6.7447999999999997</v>
      </c>
      <c r="P1974" s="9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60" x14ac:dyDescent="0.2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2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7">
        <f t="shared" si="180"/>
        <v>2.5683081313131315</v>
      </c>
      <c r="P1975" s="9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60" x14ac:dyDescent="0.2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2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7">
        <f t="shared" si="180"/>
        <v>3.7549600000000001</v>
      </c>
      <c r="P1976" s="9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30" x14ac:dyDescent="0.2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2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7">
        <f t="shared" si="180"/>
        <v>2.0870837499999997</v>
      </c>
      <c r="P1977" s="9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30" x14ac:dyDescent="0.2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2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7">
        <f t="shared" si="180"/>
        <v>3.4660000000000002</v>
      </c>
      <c r="P1978" s="9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5" x14ac:dyDescent="0.2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2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7">
        <f t="shared" si="180"/>
        <v>4.0232999999999999</v>
      </c>
      <c r="P1979" s="9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60" x14ac:dyDescent="0.2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2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7">
        <f t="shared" si="180"/>
        <v>10.2684514</v>
      </c>
      <c r="P1980" s="9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45" x14ac:dyDescent="0.2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2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7">
        <f t="shared" si="180"/>
        <v>1.14901155</v>
      </c>
      <c r="P1981" s="9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30" x14ac:dyDescent="0.2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2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7">
        <f t="shared" si="180"/>
        <v>3.5482402000000004</v>
      </c>
      <c r="P1982" s="9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60" x14ac:dyDescent="0.2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2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7">
        <f t="shared" si="180"/>
        <v>5.0799999999999998E-2</v>
      </c>
      <c r="P1983" s="9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5" x14ac:dyDescent="0.2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2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7">
        <f t="shared" si="180"/>
        <v>0</v>
      </c>
      <c r="P1984" s="9">
        <f t="shared" si="181"/>
        <v>0</v>
      </c>
      <c r="Q1984" s="5" t="str">
        <f t="shared" si="182"/>
        <v>photography</v>
      </c>
      <c r="R1984" s="5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60" x14ac:dyDescent="0.2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2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7">
        <f t="shared" si="180"/>
        <v>4.2999999999999997E-2</v>
      </c>
      <c r="P1985" s="9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60" x14ac:dyDescent="0.2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2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7">
        <f t="shared" ref="O1986:O2049" si="186">E1986/D1986</f>
        <v>0.21146666666666666</v>
      </c>
      <c r="P1986" s="9">
        <f t="shared" ref="P1986:P2049" si="187">IF(L1986 = 0, 0, E1986/L1986)</f>
        <v>453.14285714285717</v>
      </c>
      <c r="Q1986" s="5" t="str">
        <f t="shared" ref="Q1986:Q2049" si="188">LEFT(N1986,SEARCH("/",N1986) - 1)</f>
        <v>photography</v>
      </c>
      <c r="R1986" s="5" t="str">
        <f t="shared" ref="R1986:R2049" si="189">RIGHT(N1986, LEN(N1986) - SEARCH("/",N1986))</f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60" x14ac:dyDescent="0.2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2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7">
        <f t="shared" si="186"/>
        <v>3.1875000000000001E-2</v>
      </c>
      <c r="P1987" s="9">
        <f t="shared" si="187"/>
        <v>12.75</v>
      </c>
      <c r="Q1987" s="5" t="str">
        <f t="shared" si="188"/>
        <v>photography</v>
      </c>
      <c r="R1987" s="5" t="str">
        <f t="shared" si="189"/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60" x14ac:dyDescent="0.2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2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7">
        <f t="shared" si="186"/>
        <v>5.0000000000000001E-4</v>
      </c>
      <c r="P1988" s="9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30" x14ac:dyDescent="0.2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2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7">
        <f t="shared" si="186"/>
        <v>0.42472727272727273</v>
      </c>
      <c r="P1989" s="9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x14ac:dyDescent="0.2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2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7">
        <f t="shared" si="186"/>
        <v>4.1666666666666666E-3</v>
      </c>
      <c r="P1990" s="9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5" x14ac:dyDescent="0.2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2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7">
        <f t="shared" si="186"/>
        <v>0.01</v>
      </c>
      <c r="P1991" s="9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60" x14ac:dyDescent="0.2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2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7">
        <f t="shared" si="186"/>
        <v>0.16966666666666666</v>
      </c>
      <c r="P1992" s="9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30" x14ac:dyDescent="0.2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2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7">
        <f t="shared" si="186"/>
        <v>7.0000000000000007E-2</v>
      </c>
      <c r="P1993" s="9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30" x14ac:dyDescent="0.2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2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7">
        <f t="shared" si="186"/>
        <v>1.3333333333333333E-3</v>
      </c>
      <c r="P1994" s="9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60" x14ac:dyDescent="0.2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2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7">
        <f t="shared" si="186"/>
        <v>0</v>
      </c>
      <c r="P1995" s="9">
        <f t="shared" si="187"/>
        <v>0</v>
      </c>
      <c r="Q1995" s="5" t="str">
        <f t="shared" si="188"/>
        <v>photography</v>
      </c>
      <c r="R1995" s="5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60" x14ac:dyDescent="0.2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2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7">
        <f t="shared" si="186"/>
        <v>0</v>
      </c>
      <c r="P1996" s="9">
        <f t="shared" si="187"/>
        <v>0</v>
      </c>
      <c r="Q1996" s="5" t="str">
        <f t="shared" si="188"/>
        <v>photography</v>
      </c>
      <c r="R1996" s="5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60" x14ac:dyDescent="0.2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2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7">
        <f t="shared" si="186"/>
        <v>7.8E-2</v>
      </c>
      <c r="P1997" s="9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60" x14ac:dyDescent="0.2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2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7">
        <f t="shared" si="186"/>
        <v>0</v>
      </c>
      <c r="P1998" s="9">
        <f t="shared" si="187"/>
        <v>0</v>
      </c>
      <c r="Q1998" s="5" t="str">
        <f t="shared" si="188"/>
        <v>photography</v>
      </c>
      <c r="R1998" s="5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60" x14ac:dyDescent="0.2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2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7">
        <f t="shared" si="186"/>
        <v>0</v>
      </c>
      <c r="P1999" s="9">
        <f t="shared" si="187"/>
        <v>0</v>
      </c>
      <c r="Q1999" s="5" t="str">
        <f t="shared" si="188"/>
        <v>photography</v>
      </c>
      <c r="R1999" s="5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60" x14ac:dyDescent="0.2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2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7">
        <f t="shared" si="186"/>
        <v>0.26200000000000001</v>
      </c>
      <c r="P2000" s="9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5" x14ac:dyDescent="0.2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2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7">
        <f t="shared" si="186"/>
        <v>7.6129032258064515E-3</v>
      </c>
      <c r="P2001" s="9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60" x14ac:dyDescent="0.2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2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7">
        <f t="shared" si="186"/>
        <v>0.125</v>
      </c>
      <c r="P2002" s="9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45" x14ac:dyDescent="0.2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2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7">
        <f t="shared" si="186"/>
        <v>3.8212909090909091</v>
      </c>
      <c r="P2003" s="9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5" x14ac:dyDescent="0.2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2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7">
        <f t="shared" si="186"/>
        <v>2.1679422000000002</v>
      </c>
      <c r="P2004" s="9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60" x14ac:dyDescent="0.2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2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7">
        <f t="shared" si="186"/>
        <v>3.12</v>
      </c>
      <c r="P2005" s="9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60" x14ac:dyDescent="0.2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2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7">
        <f t="shared" si="186"/>
        <v>2.3442048</v>
      </c>
      <c r="P2006" s="9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60" x14ac:dyDescent="0.2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2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7">
        <f t="shared" si="186"/>
        <v>1.236801</v>
      </c>
      <c r="P2007" s="9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60" x14ac:dyDescent="0.2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2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7">
        <f t="shared" si="186"/>
        <v>2.4784000000000002</v>
      </c>
      <c r="P2008" s="9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60" x14ac:dyDescent="0.2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2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7">
        <f t="shared" si="186"/>
        <v>1.157092</v>
      </c>
      <c r="P2009" s="9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60" x14ac:dyDescent="0.2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2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7">
        <f t="shared" si="186"/>
        <v>1.1707484768810599</v>
      </c>
      <c r="P2010" s="9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60" x14ac:dyDescent="0.2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2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7">
        <f t="shared" si="186"/>
        <v>3.05158</v>
      </c>
      <c r="P2011" s="9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30" x14ac:dyDescent="0.2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2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7">
        <f t="shared" si="186"/>
        <v>3.2005299999999997</v>
      </c>
      <c r="P2012" s="9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5" x14ac:dyDescent="0.2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2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7">
        <f t="shared" si="186"/>
        <v>8.1956399999999991</v>
      </c>
      <c r="P2013" s="9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5" x14ac:dyDescent="0.2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2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7">
        <f t="shared" si="186"/>
        <v>2.3490000000000002</v>
      </c>
      <c r="P2014" s="9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60" x14ac:dyDescent="0.2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2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7">
        <f t="shared" si="186"/>
        <v>4.9491375</v>
      </c>
      <c r="P2015" s="9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5" x14ac:dyDescent="0.2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2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7">
        <f t="shared" si="186"/>
        <v>78.137822333333332</v>
      </c>
      <c r="P2016" s="9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5" x14ac:dyDescent="0.2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2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7">
        <f t="shared" si="186"/>
        <v>1.1300013888888889</v>
      </c>
      <c r="P2017" s="9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30" x14ac:dyDescent="0.2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2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7">
        <f t="shared" si="186"/>
        <v>9.2154220000000002</v>
      </c>
      <c r="P2018" s="9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60" x14ac:dyDescent="0.2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2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7">
        <f t="shared" si="186"/>
        <v>1.2510239999999999</v>
      </c>
      <c r="P2019" s="9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60" x14ac:dyDescent="0.2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2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7">
        <f t="shared" si="186"/>
        <v>1.0224343076923077</v>
      </c>
      <c r="P2020" s="9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60" x14ac:dyDescent="0.2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2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7">
        <f t="shared" si="186"/>
        <v>4.8490975000000001</v>
      </c>
      <c r="P2021" s="9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60" x14ac:dyDescent="0.2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2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7">
        <f t="shared" si="186"/>
        <v>1.9233333333333333</v>
      </c>
      <c r="P2022" s="9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60" x14ac:dyDescent="0.2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2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7">
        <f t="shared" si="186"/>
        <v>2.8109999999999999</v>
      </c>
      <c r="P2023" s="9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60" x14ac:dyDescent="0.2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2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7">
        <f t="shared" si="186"/>
        <v>1.2513700000000001</v>
      </c>
      <c r="P2024" s="9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60" x14ac:dyDescent="0.2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2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7">
        <f t="shared" si="186"/>
        <v>1.61459</v>
      </c>
      <c r="P2025" s="9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60" x14ac:dyDescent="0.2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2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7">
        <f t="shared" si="186"/>
        <v>5.8535000000000004</v>
      </c>
      <c r="P2026" s="9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60" x14ac:dyDescent="0.2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2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7">
        <f t="shared" si="186"/>
        <v>2.0114999999999998</v>
      </c>
      <c r="P2027" s="9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30" x14ac:dyDescent="0.2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2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7">
        <f t="shared" si="186"/>
        <v>1.3348307999999998</v>
      </c>
      <c r="P2028" s="9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5" x14ac:dyDescent="0.2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2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7">
        <f t="shared" si="186"/>
        <v>1.2024900000000001</v>
      </c>
      <c r="P2029" s="9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30" x14ac:dyDescent="0.2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2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7">
        <f t="shared" si="186"/>
        <v>1.2616666666666667</v>
      </c>
      <c r="P2030" s="9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45" x14ac:dyDescent="0.2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2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7">
        <f t="shared" si="186"/>
        <v>3.6120000000000001</v>
      </c>
      <c r="P2031" s="9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5" x14ac:dyDescent="0.2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2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7">
        <f t="shared" si="186"/>
        <v>2.26239013671875</v>
      </c>
      <c r="P2032" s="9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45" x14ac:dyDescent="0.2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2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7">
        <f t="shared" si="186"/>
        <v>1.2035</v>
      </c>
      <c r="P2033" s="9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60" x14ac:dyDescent="0.2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2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7">
        <f t="shared" si="186"/>
        <v>3.0418799999999999</v>
      </c>
      <c r="P2034" s="9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60" x14ac:dyDescent="0.2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2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7">
        <f t="shared" si="186"/>
        <v>1.7867599999999999</v>
      </c>
      <c r="P2035" s="9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60" x14ac:dyDescent="0.2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2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7">
        <f t="shared" si="186"/>
        <v>3.868199871794872</v>
      </c>
      <c r="P2036" s="9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60" x14ac:dyDescent="0.2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2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7">
        <f t="shared" si="186"/>
        <v>2.1103642500000004</v>
      </c>
      <c r="P2037" s="9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60" x14ac:dyDescent="0.2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2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7">
        <f t="shared" si="186"/>
        <v>1.3166833333333334</v>
      </c>
      <c r="P2038" s="9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5" x14ac:dyDescent="0.2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2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7">
        <f t="shared" si="186"/>
        <v>3.0047639999999998</v>
      </c>
      <c r="P2039" s="9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60" x14ac:dyDescent="0.2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2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7">
        <f t="shared" si="186"/>
        <v>4.2051249999999998</v>
      </c>
      <c r="P2040" s="9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45" x14ac:dyDescent="0.2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2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7">
        <f t="shared" si="186"/>
        <v>1.362168</v>
      </c>
      <c r="P2041" s="9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30" x14ac:dyDescent="0.2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2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7">
        <f t="shared" si="186"/>
        <v>2.4817133333333334</v>
      </c>
      <c r="P2042" s="9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60" x14ac:dyDescent="0.2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2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7">
        <f t="shared" si="186"/>
        <v>1.8186315789473684</v>
      </c>
      <c r="P2043" s="9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5" x14ac:dyDescent="0.2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2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7">
        <f t="shared" si="186"/>
        <v>1.2353000000000001</v>
      </c>
      <c r="P2044" s="9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60" x14ac:dyDescent="0.2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2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7">
        <f t="shared" si="186"/>
        <v>5.0620938628158845</v>
      </c>
      <c r="P2045" s="9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60" x14ac:dyDescent="0.2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2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7">
        <f t="shared" si="186"/>
        <v>1.0821333333333334</v>
      </c>
      <c r="P2046" s="9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60" x14ac:dyDescent="0.2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2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7">
        <f t="shared" si="186"/>
        <v>8.1918387755102042</v>
      </c>
      <c r="P2047" s="9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60" x14ac:dyDescent="0.2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2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7">
        <f t="shared" si="186"/>
        <v>1.2110000000000001</v>
      </c>
      <c r="P2048" s="9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60" x14ac:dyDescent="0.2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2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7">
        <f t="shared" si="186"/>
        <v>1.0299897959183673</v>
      </c>
      <c r="P2049" s="9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60" x14ac:dyDescent="0.2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2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7">
        <f t="shared" ref="O2050:O2113" si="192">E2050/D2050</f>
        <v>1.4833229411764706</v>
      </c>
      <c r="P2050" s="9">
        <f t="shared" ref="P2050:P2113" si="193">IF(L2050 = 0, 0, E2050/L2050)</f>
        <v>91.82989803350327</v>
      </c>
      <c r="Q2050" s="5" t="str">
        <f t="shared" ref="Q2050:Q2113" si="194">LEFT(N2050,SEARCH("/",N2050) - 1)</f>
        <v>technology</v>
      </c>
      <c r="R2050" s="5" t="str">
        <f t="shared" ref="R2050:R2113" si="195">RIGHT(N2050, LEN(N2050) - SEARCH("/",N2050))</f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x14ac:dyDescent="0.2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2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7">
        <f t="shared" si="192"/>
        <v>1.2019070000000001</v>
      </c>
      <c r="P2051" s="9">
        <f t="shared" si="193"/>
        <v>80.991037735849048</v>
      </c>
      <c r="Q2051" s="5" t="str">
        <f t="shared" si="194"/>
        <v>technology</v>
      </c>
      <c r="R2051" s="5" t="str">
        <f t="shared" si="195"/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60" x14ac:dyDescent="0.2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2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7">
        <f t="shared" si="192"/>
        <v>4.7327000000000004</v>
      </c>
      <c r="P2052" s="9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60" x14ac:dyDescent="0.2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2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7">
        <f t="shared" si="192"/>
        <v>1.303625</v>
      </c>
      <c r="P2053" s="9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60" x14ac:dyDescent="0.2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2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7">
        <f t="shared" si="192"/>
        <v>3.5304799999999998</v>
      </c>
      <c r="P2054" s="9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60" x14ac:dyDescent="0.2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2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7">
        <f t="shared" si="192"/>
        <v>1.0102</v>
      </c>
      <c r="P2055" s="9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60" x14ac:dyDescent="0.2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2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7">
        <f t="shared" si="192"/>
        <v>1.1359142857142857</v>
      </c>
      <c r="P2056" s="9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60" x14ac:dyDescent="0.2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2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7">
        <f t="shared" si="192"/>
        <v>1.6741666666666666</v>
      </c>
      <c r="P2057" s="9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5" x14ac:dyDescent="0.2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2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7">
        <f t="shared" si="192"/>
        <v>1.5345200000000001</v>
      </c>
      <c r="P2058" s="9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60" x14ac:dyDescent="0.2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2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7">
        <f t="shared" si="192"/>
        <v>2.022322</v>
      </c>
      <c r="P2059" s="9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30" x14ac:dyDescent="0.2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2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7">
        <f t="shared" si="192"/>
        <v>1.6828125</v>
      </c>
      <c r="P2060" s="9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60" x14ac:dyDescent="0.2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2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7">
        <f t="shared" si="192"/>
        <v>1.4345666666666668</v>
      </c>
      <c r="P2061" s="9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60" x14ac:dyDescent="0.2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2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7">
        <f t="shared" si="192"/>
        <v>1.964</v>
      </c>
      <c r="P2062" s="9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60" x14ac:dyDescent="0.2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2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7">
        <f t="shared" si="192"/>
        <v>1.0791999999999999</v>
      </c>
      <c r="P2063" s="9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60" x14ac:dyDescent="0.2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2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7">
        <f t="shared" si="192"/>
        <v>1.14977</v>
      </c>
      <c r="P2064" s="9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45" x14ac:dyDescent="0.2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2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7">
        <f t="shared" si="192"/>
        <v>1.4804999999999999</v>
      </c>
      <c r="P2065" s="9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60" x14ac:dyDescent="0.2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2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7">
        <f t="shared" si="192"/>
        <v>1.9116676082790633</v>
      </c>
      <c r="P2066" s="9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60" x14ac:dyDescent="0.2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2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7">
        <f t="shared" si="192"/>
        <v>1.99215125</v>
      </c>
      <c r="P2067" s="9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5" x14ac:dyDescent="0.2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2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7">
        <f t="shared" si="192"/>
        <v>2.1859999999999999</v>
      </c>
      <c r="P2068" s="9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5" x14ac:dyDescent="0.2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2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7">
        <f t="shared" si="192"/>
        <v>1.2686868686868686</v>
      </c>
      <c r="P2069" s="9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60" x14ac:dyDescent="0.2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2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7">
        <f t="shared" si="192"/>
        <v>1.0522388</v>
      </c>
      <c r="P2070" s="9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60" x14ac:dyDescent="0.2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2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7">
        <f t="shared" si="192"/>
        <v>1.2840666000000001</v>
      </c>
      <c r="P2071" s="9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60" x14ac:dyDescent="0.2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2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7">
        <f t="shared" si="192"/>
        <v>3.1732719999999999</v>
      </c>
      <c r="P2072" s="9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60" x14ac:dyDescent="0.2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2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7">
        <f t="shared" si="192"/>
        <v>2.8073000000000001</v>
      </c>
      <c r="P2073" s="9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60" x14ac:dyDescent="0.2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2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7">
        <f t="shared" si="192"/>
        <v>1.1073146853146854</v>
      </c>
      <c r="P2074" s="9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60" x14ac:dyDescent="0.2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2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7">
        <f t="shared" si="192"/>
        <v>1.5260429999999998</v>
      </c>
      <c r="P2075" s="9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30" x14ac:dyDescent="0.2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2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7">
        <f t="shared" si="192"/>
        <v>1.0249999999999999</v>
      </c>
      <c r="P2076" s="9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5" x14ac:dyDescent="0.2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2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7">
        <f t="shared" si="192"/>
        <v>16.783738373837384</v>
      </c>
      <c r="P2077" s="9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30" x14ac:dyDescent="0.2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2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7">
        <f t="shared" si="192"/>
        <v>5.4334915642458101</v>
      </c>
      <c r="P2078" s="9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5" x14ac:dyDescent="0.2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2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7">
        <f t="shared" si="192"/>
        <v>1.1550800000000001</v>
      </c>
      <c r="P2079" s="9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5" x14ac:dyDescent="0.2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2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7">
        <f t="shared" si="192"/>
        <v>1.3120499999999999</v>
      </c>
      <c r="P2080" s="9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60" x14ac:dyDescent="0.2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2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7">
        <f t="shared" si="192"/>
        <v>2.8816999999999999</v>
      </c>
      <c r="P2081" s="9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60" x14ac:dyDescent="0.2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2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7">
        <f t="shared" si="192"/>
        <v>5.0780000000000003</v>
      </c>
      <c r="P2082" s="9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60" x14ac:dyDescent="0.2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2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7">
        <f t="shared" si="192"/>
        <v>1.1457142857142857</v>
      </c>
      <c r="P2083" s="9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60" x14ac:dyDescent="0.2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2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7">
        <f t="shared" si="192"/>
        <v>1.1073333333333333</v>
      </c>
      <c r="P2084" s="9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60" x14ac:dyDescent="0.2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2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7">
        <f t="shared" si="192"/>
        <v>1.1333333333333333</v>
      </c>
      <c r="P2085" s="9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5" x14ac:dyDescent="0.2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2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7">
        <f t="shared" si="192"/>
        <v>1.0833333333333333</v>
      </c>
      <c r="P2086" s="9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60" x14ac:dyDescent="0.2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2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7">
        <f t="shared" si="192"/>
        <v>1.2353333333333334</v>
      </c>
      <c r="P2087" s="9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5" x14ac:dyDescent="0.2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2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7">
        <f t="shared" si="192"/>
        <v>1.0069999999999999</v>
      </c>
      <c r="P2088" s="9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60" x14ac:dyDescent="0.2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2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7">
        <f t="shared" si="192"/>
        <v>1.0353333333333334</v>
      </c>
      <c r="P2089" s="9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60" x14ac:dyDescent="0.2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2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7">
        <f t="shared" si="192"/>
        <v>1.1551066666666667</v>
      </c>
      <c r="P2090" s="9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30" x14ac:dyDescent="0.2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2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7">
        <f t="shared" si="192"/>
        <v>1.2040040000000001</v>
      </c>
      <c r="P2091" s="9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60" x14ac:dyDescent="0.2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2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7">
        <f t="shared" si="192"/>
        <v>1.1504037499999999</v>
      </c>
      <c r="P2092" s="9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60" x14ac:dyDescent="0.2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2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7">
        <f t="shared" si="192"/>
        <v>1.2046777777777777</v>
      </c>
      <c r="P2093" s="9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5" x14ac:dyDescent="0.2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2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7">
        <f t="shared" si="192"/>
        <v>1.0128333333333333</v>
      </c>
      <c r="P2094" s="9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5" x14ac:dyDescent="0.2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2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7">
        <f t="shared" si="192"/>
        <v>1.0246666666666666</v>
      </c>
      <c r="P2095" s="9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60" x14ac:dyDescent="0.2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2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7">
        <f t="shared" si="192"/>
        <v>1.2054285714285715</v>
      </c>
      <c r="P2096" s="9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5" x14ac:dyDescent="0.2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2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7">
        <f t="shared" si="192"/>
        <v>1</v>
      </c>
      <c r="P2097" s="9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5" x14ac:dyDescent="0.2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2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7">
        <f t="shared" si="192"/>
        <v>1.0166666666666666</v>
      </c>
      <c r="P2098" s="9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60" x14ac:dyDescent="0.2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2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7">
        <f t="shared" si="192"/>
        <v>1</v>
      </c>
      <c r="P2099" s="9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5" x14ac:dyDescent="0.2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2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7">
        <f t="shared" si="192"/>
        <v>1.0033333333333334</v>
      </c>
      <c r="P2100" s="9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x14ac:dyDescent="0.2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2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7">
        <f t="shared" si="192"/>
        <v>1.3236666666666668</v>
      </c>
      <c r="P2101" s="9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60" x14ac:dyDescent="0.2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2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7">
        <f t="shared" si="192"/>
        <v>1.3666666666666667</v>
      </c>
      <c r="P2102" s="9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60" x14ac:dyDescent="0.2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2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7">
        <f t="shared" si="192"/>
        <v>1.1325000000000001</v>
      </c>
      <c r="P2103" s="9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60" x14ac:dyDescent="0.2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2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7">
        <f t="shared" si="192"/>
        <v>1.36</v>
      </c>
      <c r="P2104" s="9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30" x14ac:dyDescent="0.2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2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7">
        <f t="shared" si="192"/>
        <v>1.4612318374694613</v>
      </c>
      <c r="P2105" s="9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5" x14ac:dyDescent="0.2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2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7">
        <f t="shared" si="192"/>
        <v>1.2949999999999999</v>
      </c>
      <c r="P2106" s="9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45" x14ac:dyDescent="0.2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2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7">
        <f t="shared" si="192"/>
        <v>2.54</v>
      </c>
      <c r="P2107" s="9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60" x14ac:dyDescent="0.2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2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7">
        <f t="shared" si="192"/>
        <v>1.0704545454545455</v>
      </c>
      <c r="P2108" s="9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5" x14ac:dyDescent="0.2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2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7">
        <f t="shared" si="192"/>
        <v>1.0773299999999999</v>
      </c>
      <c r="P2109" s="9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60" x14ac:dyDescent="0.2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2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7">
        <f t="shared" si="192"/>
        <v>1.0731250000000001</v>
      </c>
      <c r="P2110" s="9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45" x14ac:dyDescent="0.2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2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7">
        <f t="shared" si="192"/>
        <v>1.06525</v>
      </c>
      <c r="P2111" s="9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30" x14ac:dyDescent="0.2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2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7">
        <f t="shared" si="192"/>
        <v>1.0035000000000001</v>
      </c>
      <c r="P2112" s="9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60" x14ac:dyDescent="0.2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2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7">
        <f t="shared" si="192"/>
        <v>1.0649999999999999</v>
      </c>
      <c r="P2113" s="9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5" x14ac:dyDescent="0.2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2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7">
        <f t="shared" ref="O2114:O2177" si="198">E2114/D2114</f>
        <v>1</v>
      </c>
      <c r="P2114" s="9">
        <f t="shared" ref="P2114:P2177" si="199">IF(L2114 = 0, 0, E2114/L2114)</f>
        <v>27.272727272727273</v>
      </c>
      <c r="Q2114" s="5" t="str">
        <f t="shared" ref="Q2114:Q2177" si="200">LEFT(N2114,SEARCH("/",N2114) - 1)</f>
        <v>music</v>
      </c>
      <c r="R2114" s="5" t="str">
        <f t="shared" ref="R2114:R2177" si="201">RIGHT(N2114, LEN(N2114) - SEARCH("/",N2114))</f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30" x14ac:dyDescent="0.2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2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7">
        <f t="shared" si="198"/>
        <v>1.0485714285714285</v>
      </c>
      <c r="P2115" s="9">
        <f t="shared" si="199"/>
        <v>68.598130841121488</v>
      </c>
      <c r="Q2115" s="5" t="str">
        <f t="shared" si="200"/>
        <v>music</v>
      </c>
      <c r="R2115" s="5" t="str">
        <f t="shared" si="201"/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60" x14ac:dyDescent="0.2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2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7">
        <f t="shared" si="198"/>
        <v>1.0469999999999999</v>
      </c>
      <c r="P2116" s="9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5" x14ac:dyDescent="0.2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2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7">
        <f t="shared" si="198"/>
        <v>2.2566666666666668</v>
      </c>
      <c r="P2117" s="9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5" x14ac:dyDescent="0.2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2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7">
        <f t="shared" si="198"/>
        <v>1.0090416666666666</v>
      </c>
      <c r="P2118" s="9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60" x14ac:dyDescent="0.2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2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7">
        <f t="shared" si="198"/>
        <v>1.4775</v>
      </c>
      <c r="P2119" s="9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30" x14ac:dyDescent="0.2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2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7">
        <f t="shared" si="198"/>
        <v>1.3461099999999999</v>
      </c>
      <c r="P2120" s="9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5" x14ac:dyDescent="0.2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2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7">
        <f t="shared" si="198"/>
        <v>1.0075000000000001</v>
      </c>
      <c r="P2121" s="9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5" x14ac:dyDescent="0.2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2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7">
        <f t="shared" si="198"/>
        <v>1.00880375</v>
      </c>
      <c r="P2122" s="9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45" x14ac:dyDescent="0.2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2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7">
        <f t="shared" si="198"/>
        <v>5.6800000000000002E-3</v>
      </c>
      <c r="P2123" s="9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45" x14ac:dyDescent="0.2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2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7">
        <f t="shared" si="198"/>
        <v>3.875E-3</v>
      </c>
      <c r="P2124" s="9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60" x14ac:dyDescent="0.2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2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7">
        <f t="shared" si="198"/>
        <v>0.1</v>
      </c>
      <c r="P2125" s="9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60" x14ac:dyDescent="0.2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2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7">
        <f t="shared" si="198"/>
        <v>0.10454545454545454</v>
      </c>
      <c r="P2126" s="9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5" x14ac:dyDescent="0.2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2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7">
        <f t="shared" si="198"/>
        <v>1.4200000000000001E-2</v>
      </c>
      <c r="P2127" s="9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5" x14ac:dyDescent="0.2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2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7">
        <f t="shared" si="198"/>
        <v>5.0000000000000001E-4</v>
      </c>
      <c r="P2128" s="9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30" x14ac:dyDescent="0.2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2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7">
        <f t="shared" si="198"/>
        <v>0.28842857142857142</v>
      </c>
      <c r="P2129" s="9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60" x14ac:dyDescent="0.2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2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7">
        <f t="shared" si="198"/>
        <v>1.6666666666666668E-3</v>
      </c>
      <c r="P2130" s="9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60" x14ac:dyDescent="0.2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2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7">
        <f t="shared" si="198"/>
        <v>0.11799999999999999</v>
      </c>
      <c r="P2131" s="9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30" x14ac:dyDescent="0.2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2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7">
        <f t="shared" si="198"/>
        <v>2.0238095238095236E-3</v>
      </c>
      <c r="P2132" s="9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5" x14ac:dyDescent="0.2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2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7">
        <f t="shared" si="198"/>
        <v>0.05</v>
      </c>
      <c r="P2133" s="9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60" x14ac:dyDescent="0.2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2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7">
        <f t="shared" si="198"/>
        <v>2.1129899999999997E-2</v>
      </c>
      <c r="P2134" s="9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60" x14ac:dyDescent="0.2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2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7">
        <f t="shared" si="198"/>
        <v>1.6E-2</v>
      </c>
      <c r="P2135" s="9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5" x14ac:dyDescent="0.2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2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7">
        <f t="shared" si="198"/>
        <v>1.7333333333333333E-2</v>
      </c>
      <c r="P2136" s="9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60" x14ac:dyDescent="0.2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2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7">
        <f t="shared" si="198"/>
        <v>9.5600000000000004E-2</v>
      </c>
      <c r="P2137" s="9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5" x14ac:dyDescent="0.2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2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7">
        <f t="shared" si="198"/>
        <v>5.9612499999999998E-4</v>
      </c>
      <c r="P2138" s="9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5" x14ac:dyDescent="0.2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2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7">
        <f t="shared" si="198"/>
        <v>0.28405999999999998</v>
      </c>
      <c r="P2139" s="9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45" x14ac:dyDescent="0.2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2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7">
        <f t="shared" si="198"/>
        <v>0.128</v>
      </c>
      <c r="P2140" s="9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60" x14ac:dyDescent="0.2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2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7">
        <f t="shared" si="198"/>
        <v>5.4199999999999998E-2</v>
      </c>
      <c r="P2141" s="9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60" x14ac:dyDescent="0.2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2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7">
        <f t="shared" si="198"/>
        <v>1.1199999999999999E-3</v>
      </c>
      <c r="P2142" s="9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60" x14ac:dyDescent="0.2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2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7">
        <f t="shared" si="198"/>
        <v>0</v>
      </c>
      <c r="P2143" s="9">
        <f t="shared" si="199"/>
        <v>0</v>
      </c>
      <c r="Q2143" s="5" t="str">
        <f t="shared" si="200"/>
        <v>games</v>
      </c>
      <c r="R2143" s="5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60" x14ac:dyDescent="0.2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2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7">
        <f t="shared" si="198"/>
        <v>5.7238095238095241E-2</v>
      </c>
      <c r="P2144" s="9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60" x14ac:dyDescent="0.2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2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7">
        <f t="shared" si="198"/>
        <v>0.1125</v>
      </c>
      <c r="P2145" s="9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45" x14ac:dyDescent="0.2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2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7">
        <f t="shared" si="198"/>
        <v>1.7098591549295775E-2</v>
      </c>
      <c r="P2146" s="9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60" x14ac:dyDescent="0.2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2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7">
        <f t="shared" si="198"/>
        <v>0.30433333333333334</v>
      </c>
      <c r="P2147" s="9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60" x14ac:dyDescent="0.2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2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7">
        <f t="shared" si="198"/>
        <v>2.0000000000000001E-4</v>
      </c>
      <c r="P2148" s="9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x14ac:dyDescent="0.2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2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7">
        <f t="shared" si="198"/>
        <v>6.9641025641025639E-3</v>
      </c>
      <c r="P2149" s="9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60" x14ac:dyDescent="0.2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2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7">
        <f t="shared" si="198"/>
        <v>0.02</v>
      </c>
      <c r="P2150" s="9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60" x14ac:dyDescent="0.2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2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7">
        <f t="shared" si="198"/>
        <v>0</v>
      </c>
      <c r="P2151" s="9">
        <f t="shared" si="199"/>
        <v>0</v>
      </c>
      <c r="Q2151" s="5" t="str">
        <f t="shared" si="200"/>
        <v>games</v>
      </c>
      <c r="R2151" s="5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x14ac:dyDescent="0.2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2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7">
        <f t="shared" si="198"/>
        <v>8.0999999999999996E-3</v>
      </c>
      <c r="P2152" s="9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60" x14ac:dyDescent="0.2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2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7">
        <f t="shared" si="198"/>
        <v>2.6222222222222224E-3</v>
      </c>
      <c r="P2153" s="9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60" x14ac:dyDescent="0.2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2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7">
        <f t="shared" si="198"/>
        <v>1.6666666666666668E-3</v>
      </c>
      <c r="P2154" s="9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60" x14ac:dyDescent="0.2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2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7">
        <f t="shared" si="198"/>
        <v>9.1244548809124457E-5</v>
      </c>
      <c r="P2155" s="9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30" x14ac:dyDescent="0.2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2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7">
        <f t="shared" si="198"/>
        <v>8.0000000000000002E-3</v>
      </c>
      <c r="P2156" s="9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5" x14ac:dyDescent="0.2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2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7">
        <f t="shared" si="198"/>
        <v>2.3E-2</v>
      </c>
      <c r="P2157" s="9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45" x14ac:dyDescent="0.2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2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7">
        <f t="shared" si="198"/>
        <v>2.6660714285714284E-2</v>
      </c>
      <c r="P2158" s="9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30" x14ac:dyDescent="0.2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2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7">
        <f t="shared" si="198"/>
        <v>0.28192</v>
      </c>
      <c r="P2159" s="9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60" x14ac:dyDescent="0.2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2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7">
        <f t="shared" si="198"/>
        <v>6.5900366666666668E-2</v>
      </c>
      <c r="P2160" s="9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75" x14ac:dyDescent="0.2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2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7">
        <f t="shared" si="198"/>
        <v>7.2222222222222219E-3</v>
      </c>
      <c r="P2161" s="9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5" x14ac:dyDescent="0.2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2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7">
        <f t="shared" si="198"/>
        <v>8.5000000000000006E-3</v>
      </c>
      <c r="P2162" s="9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30" x14ac:dyDescent="0.2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2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7">
        <f t="shared" si="198"/>
        <v>1.1575</v>
      </c>
      <c r="P2163" s="9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60" x14ac:dyDescent="0.2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2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7">
        <f t="shared" si="198"/>
        <v>1.1226666666666667</v>
      </c>
      <c r="P2164" s="9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5" x14ac:dyDescent="0.2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2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7">
        <f t="shared" si="198"/>
        <v>1.3220000000000001</v>
      </c>
      <c r="P2165" s="9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30" x14ac:dyDescent="0.2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2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7">
        <f t="shared" si="198"/>
        <v>1.0263636363636364</v>
      </c>
      <c r="P2166" s="9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60" x14ac:dyDescent="0.2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2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7">
        <f t="shared" si="198"/>
        <v>1.3864000000000001</v>
      </c>
      <c r="P2167" s="9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60" x14ac:dyDescent="0.2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2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7">
        <f t="shared" si="198"/>
        <v>1.466</v>
      </c>
      <c r="P2168" s="9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30" x14ac:dyDescent="0.2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2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7">
        <f t="shared" si="198"/>
        <v>1.2</v>
      </c>
      <c r="P2169" s="9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45" x14ac:dyDescent="0.2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2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7">
        <f t="shared" si="198"/>
        <v>1.215816111111111</v>
      </c>
      <c r="P2170" s="9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60" x14ac:dyDescent="0.2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2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7">
        <f t="shared" si="198"/>
        <v>1</v>
      </c>
      <c r="P2171" s="9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5" x14ac:dyDescent="0.2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2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7">
        <f t="shared" si="198"/>
        <v>1.8085714285714285</v>
      </c>
      <c r="P2172" s="9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5" x14ac:dyDescent="0.2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2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7">
        <f t="shared" si="198"/>
        <v>1.0607500000000001</v>
      </c>
      <c r="P2173" s="9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5" x14ac:dyDescent="0.2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2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7">
        <f t="shared" si="198"/>
        <v>1</v>
      </c>
      <c r="P2174" s="9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60" x14ac:dyDescent="0.2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2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7">
        <f t="shared" si="198"/>
        <v>1.2692857142857144</v>
      </c>
      <c r="P2175" s="9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60" x14ac:dyDescent="0.2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2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7">
        <f t="shared" si="198"/>
        <v>1.0297499999999999</v>
      </c>
      <c r="P2176" s="9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60" x14ac:dyDescent="0.2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2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7">
        <f t="shared" si="198"/>
        <v>2.5</v>
      </c>
      <c r="P2177" s="9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5" x14ac:dyDescent="0.2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2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7">
        <f t="shared" ref="O2178:O2241" si="204">E2178/D2178</f>
        <v>1.2602</v>
      </c>
      <c r="P2178" s="9">
        <f t="shared" ref="P2178:P2241" si="205">IF(L2178 = 0, 0, E2178/L2178)</f>
        <v>88.74647887323944</v>
      </c>
      <c r="Q2178" s="5" t="str">
        <f t="shared" ref="Q2178:Q2241" si="206">LEFT(N2178,SEARCH("/",N2178) - 1)</f>
        <v>music</v>
      </c>
      <c r="R2178" s="5" t="str">
        <f t="shared" ref="R2178:R2241" si="207">RIGHT(N2178, LEN(N2178) - SEARCH("/",N2178))</f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75" x14ac:dyDescent="0.2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2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7">
        <f t="shared" si="204"/>
        <v>1.0012000000000001</v>
      </c>
      <c r="P2179" s="9">
        <f t="shared" si="205"/>
        <v>65.868421052631575</v>
      </c>
      <c r="Q2179" s="5" t="str">
        <f t="shared" si="206"/>
        <v>music</v>
      </c>
      <c r="R2179" s="5" t="str">
        <f t="shared" si="207"/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45" x14ac:dyDescent="0.2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2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7">
        <f t="shared" si="204"/>
        <v>1.3864000000000001</v>
      </c>
      <c r="P2180" s="9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45" x14ac:dyDescent="0.2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2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7">
        <f t="shared" si="204"/>
        <v>1.6140000000000001</v>
      </c>
      <c r="P2181" s="9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45" x14ac:dyDescent="0.2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2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7">
        <f t="shared" si="204"/>
        <v>1.071842</v>
      </c>
      <c r="P2182" s="9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60" x14ac:dyDescent="0.2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2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7">
        <f t="shared" si="204"/>
        <v>1.5309999999999999</v>
      </c>
      <c r="P2183" s="9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45" x14ac:dyDescent="0.2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2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7">
        <f t="shared" si="204"/>
        <v>5.2416666666666663</v>
      </c>
      <c r="P2184" s="9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60" x14ac:dyDescent="0.2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2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7">
        <f t="shared" si="204"/>
        <v>4.8927777777777779</v>
      </c>
      <c r="P2185" s="9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60" x14ac:dyDescent="0.2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2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7">
        <f t="shared" si="204"/>
        <v>2.8473999999999999</v>
      </c>
      <c r="P2186" s="9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60" x14ac:dyDescent="0.2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2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7">
        <f t="shared" si="204"/>
        <v>18.569700000000001</v>
      </c>
      <c r="P2187" s="9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45" x14ac:dyDescent="0.2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2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7">
        <f t="shared" si="204"/>
        <v>1.0967499999999999</v>
      </c>
      <c r="P2188" s="9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60" x14ac:dyDescent="0.2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2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7">
        <f t="shared" si="204"/>
        <v>10.146425000000001</v>
      </c>
      <c r="P2189" s="9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5" x14ac:dyDescent="0.2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2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7">
        <f t="shared" si="204"/>
        <v>4.1217692027666546</v>
      </c>
      <c r="P2190" s="9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60" x14ac:dyDescent="0.2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2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7">
        <f t="shared" si="204"/>
        <v>5.0324999999999998</v>
      </c>
      <c r="P2191" s="9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5" x14ac:dyDescent="0.2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2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7">
        <f t="shared" si="204"/>
        <v>1.8461052631578947</v>
      </c>
      <c r="P2192" s="9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60" x14ac:dyDescent="0.2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2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7">
        <f t="shared" si="204"/>
        <v>1.1973333333333334</v>
      </c>
      <c r="P2193" s="9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60" x14ac:dyDescent="0.2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2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7">
        <f t="shared" si="204"/>
        <v>10.812401666666668</v>
      </c>
      <c r="P2194" s="9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60" x14ac:dyDescent="0.2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2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7">
        <f t="shared" si="204"/>
        <v>4.5237333333333334</v>
      </c>
      <c r="P2195" s="9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60" x14ac:dyDescent="0.2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2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7">
        <f t="shared" si="204"/>
        <v>5.3737000000000004</v>
      </c>
      <c r="P2196" s="9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30" x14ac:dyDescent="0.2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2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7">
        <f t="shared" si="204"/>
        <v>1.2032608695652174</v>
      </c>
      <c r="P2197" s="9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30" x14ac:dyDescent="0.2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2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7">
        <f t="shared" si="204"/>
        <v>1.1383571428571428</v>
      </c>
      <c r="P2198" s="9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5" x14ac:dyDescent="0.2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2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7">
        <f t="shared" si="204"/>
        <v>9.5103109999999997</v>
      </c>
      <c r="P2199" s="9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60" x14ac:dyDescent="0.2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2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7">
        <f t="shared" si="204"/>
        <v>1.3289249999999999</v>
      </c>
      <c r="P2200" s="9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30" x14ac:dyDescent="0.2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2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7">
        <f t="shared" si="204"/>
        <v>1.4697777777777778</v>
      </c>
      <c r="P2201" s="9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60" x14ac:dyDescent="0.2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2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7">
        <f t="shared" si="204"/>
        <v>5.4215</v>
      </c>
      <c r="P2202" s="9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60" x14ac:dyDescent="0.2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2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7">
        <f t="shared" si="204"/>
        <v>3.8271818181818182</v>
      </c>
      <c r="P2203" s="9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45" x14ac:dyDescent="0.2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2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7">
        <f t="shared" si="204"/>
        <v>7.0418124999999998</v>
      </c>
      <c r="P2204" s="9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60" x14ac:dyDescent="0.2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2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7">
        <f t="shared" si="204"/>
        <v>1.0954999999999999</v>
      </c>
      <c r="P2205" s="9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5" x14ac:dyDescent="0.2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2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7">
        <f t="shared" si="204"/>
        <v>1.3286666666666667</v>
      </c>
      <c r="P2206" s="9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5" x14ac:dyDescent="0.2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2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7">
        <f t="shared" si="204"/>
        <v>1.52</v>
      </c>
      <c r="P2207" s="9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60" x14ac:dyDescent="0.2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2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7">
        <f t="shared" si="204"/>
        <v>1.0272727272727273</v>
      </c>
      <c r="P2208" s="9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5" x14ac:dyDescent="0.2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2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7">
        <f t="shared" si="204"/>
        <v>1</v>
      </c>
      <c r="P2209" s="9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60" x14ac:dyDescent="0.2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2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7">
        <f t="shared" si="204"/>
        <v>1.016</v>
      </c>
      <c r="P2210" s="9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45" x14ac:dyDescent="0.2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2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7">
        <f t="shared" si="204"/>
        <v>1.508</v>
      </c>
      <c r="P2211" s="9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60" x14ac:dyDescent="0.2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2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7">
        <f t="shared" si="204"/>
        <v>1.11425</v>
      </c>
      <c r="P2212" s="9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60" x14ac:dyDescent="0.2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2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7">
        <f t="shared" si="204"/>
        <v>1.956</v>
      </c>
      <c r="P2213" s="9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60" x14ac:dyDescent="0.2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2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7">
        <f t="shared" si="204"/>
        <v>1.1438333333333333</v>
      </c>
      <c r="P2214" s="9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75" x14ac:dyDescent="0.2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2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7">
        <f t="shared" si="204"/>
        <v>2</v>
      </c>
      <c r="P2215" s="9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5" x14ac:dyDescent="0.2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2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7">
        <f t="shared" si="204"/>
        <v>2.9250166666666666</v>
      </c>
      <c r="P2216" s="9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30" x14ac:dyDescent="0.2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2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7">
        <f t="shared" si="204"/>
        <v>1.5636363636363637</v>
      </c>
      <c r="P2217" s="9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60" x14ac:dyDescent="0.2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2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7">
        <f t="shared" si="204"/>
        <v>1.0566666666666666</v>
      </c>
      <c r="P2218" s="9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60" x14ac:dyDescent="0.2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2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7">
        <f t="shared" si="204"/>
        <v>1.0119047619047619</v>
      </c>
      <c r="P2219" s="9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5" x14ac:dyDescent="0.2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2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7">
        <f t="shared" si="204"/>
        <v>1.2283299999999999</v>
      </c>
      <c r="P2220" s="9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5" x14ac:dyDescent="0.2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2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7">
        <f t="shared" si="204"/>
        <v>1.0149999999999999</v>
      </c>
      <c r="P2221" s="9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5" x14ac:dyDescent="0.2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2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7">
        <f t="shared" si="204"/>
        <v>1.0114285714285713</v>
      </c>
      <c r="P2222" s="9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5" x14ac:dyDescent="0.2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2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7">
        <f t="shared" si="204"/>
        <v>1.0811999999999999</v>
      </c>
      <c r="P2223" s="9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60" x14ac:dyDescent="0.2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2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7">
        <f t="shared" si="204"/>
        <v>1.6259999999999999</v>
      </c>
      <c r="P2224" s="9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60" x14ac:dyDescent="0.2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2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7">
        <f t="shared" si="204"/>
        <v>1.0580000000000001</v>
      </c>
      <c r="P2225" s="9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60" x14ac:dyDescent="0.2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2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7">
        <f t="shared" si="204"/>
        <v>2.4315000000000002</v>
      </c>
      <c r="P2226" s="9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60" x14ac:dyDescent="0.2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2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7">
        <f t="shared" si="204"/>
        <v>9.4483338095238096</v>
      </c>
      <c r="P2227" s="9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60" x14ac:dyDescent="0.2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2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7">
        <f t="shared" si="204"/>
        <v>1.0846283333333333</v>
      </c>
      <c r="P2228" s="9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60" x14ac:dyDescent="0.2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2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7">
        <f t="shared" si="204"/>
        <v>1.5737692307692308</v>
      </c>
      <c r="P2229" s="9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60" x14ac:dyDescent="0.2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2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7">
        <f t="shared" si="204"/>
        <v>11.744899999999999</v>
      </c>
      <c r="P2230" s="9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60" x14ac:dyDescent="0.2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2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7">
        <f t="shared" si="204"/>
        <v>1.7104755366949576</v>
      </c>
      <c r="P2231" s="9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60" x14ac:dyDescent="0.2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2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7">
        <f t="shared" si="204"/>
        <v>1.2595294117647058</v>
      </c>
      <c r="P2232" s="9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60" x14ac:dyDescent="0.2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2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7">
        <f t="shared" si="204"/>
        <v>12.121296000000001</v>
      </c>
      <c r="P2233" s="9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5" x14ac:dyDescent="0.2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2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7">
        <f t="shared" si="204"/>
        <v>4.9580000000000002</v>
      </c>
      <c r="P2234" s="9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5" x14ac:dyDescent="0.2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2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7">
        <f t="shared" si="204"/>
        <v>3.3203999999999998</v>
      </c>
      <c r="P2235" s="9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5" x14ac:dyDescent="0.2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2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7">
        <f t="shared" si="204"/>
        <v>11.65</v>
      </c>
      <c r="P2236" s="9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45" x14ac:dyDescent="0.2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2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7">
        <f t="shared" si="204"/>
        <v>1.5331538461538461</v>
      </c>
      <c r="P2237" s="9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45" x14ac:dyDescent="0.2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2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7">
        <f t="shared" si="204"/>
        <v>5.3710714285714287</v>
      </c>
      <c r="P2238" s="9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60" x14ac:dyDescent="0.2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2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7">
        <f t="shared" si="204"/>
        <v>3.5292777777777777</v>
      </c>
      <c r="P2239" s="9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30" x14ac:dyDescent="0.2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2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7">
        <f t="shared" si="204"/>
        <v>1.3740000000000001</v>
      </c>
      <c r="P2240" s="9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30" x14ac:dyDescent="0.2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2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7">
        <f t="shared" si="204"/>
        <v>1.2802667999999999</v>
      </c>
      <c r="P2241" s="9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5" x14ac:dyDescent="0.2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2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7">
        <f t="shared" ref="O2242:O2305" si="210">E2242/D2242</f>
        <v>2.7067999999999999</v>
      </c>
      <c r="P2242" s="9">
        <f t="shared" ref="P2242:P2305" si="211">IF(L2242 = 0, 0, E2242/L2242)</f>
        <v>140.97916666666666</v>
      </c>
      <c r="Q2242" s="5" t="str">
        <f t="shared" ref="Q2242:Q2305" si="212">LEFT(N2242,SEARCH("/",N2242) - 1)</f>
        <v>games</v>
      </c>
      <c r="R2242" s="5" t="str">
        <f t="shared" ref="R2242:R2305" si="213">RIGHT(N2242, LEN(N2242) - SEARCH("/",N2242))</f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60" x14ac:dyDescent="0.2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2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7">
        <f t="shared" si="210"/>
        <v>8.0640000000000001</v>
      </c>
      <c r="P2243" s="9">
        <f t="shared" si="211"/>
        <v>49.472392638036808</v>
      </c>
      <c r="Q2243" s="5" t="str">
        <f t="shared" si="212"/>
        <v>games</v>
      </c>
      <c r="R2243" s="5" t="str">
        <f t="shared" si="213"/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30" x14ac:dyDescent="0.2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2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7">
        <f t="shared" si="210"/>
        <v>13.600976000000001</v>
      </c>
      <c r="P2244" s="9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60" x14ac:dyDescent="0.2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2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7">
        <f t="shared" si="210"/>
        <v>9302.5</v>
      </c>
      <c r="P2245" s="9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5" x14ac:dyDescent="0.2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2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7">
        <f t="shared" si="210"/>
        <v>3.7702</v>
      </c>
      <c r="P2246" s="9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5" x14ac:dyDescent="0.2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2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7">
        <f t="shared" si="210"/>
        <v>26.47025</v>
      </c>
      <c r="P2247" s="9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60" x14ac:dyDescent="0.2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2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7">
        <f t="shared" si="210"/>
        <v>1.0012000000000001</v>
      </c>
      <c r="P2248" s="9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45" x14ac:dyDescent="0.2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2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7">
        <f t="shared" si="210"/>
        <v>1.0445405405405406</v>
      </c>
      <c r="P2249" s="9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60" x14ac:dyDescent="0.2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2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7">
        <f t="shared" si="210"/>
        <v>1.0721428571428571</v>
      </c>
      <c r="P2250" s="9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5" x14ac:dyDescent="0.2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2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7">
        <f t="shared" si="210"/>
        <v>1.6877142857142857</v>
      </c>
      <c r="P2251" s="9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5" x14ac:dyDescent="0.2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2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7">
        <f t="shared" si="210"/>
        <v>9.7511200000000002</v>
      </c>
      <c r="P2252" s="9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5" x14ac:dyDescent="0.2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2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7">
        <f t="shared" si="210"/>
        <v>1.3444929411764706</v>
      </c>
      <c r="P2253" s="9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60" x14ac:dyDescent="0.2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2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7">
        <f t="shared" si="210"/>
        <v>2.722777777777778</v>
      </c>
      <c r="P2254" s="9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60" x14ac:dyDescent="0.2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2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7">
        <f t="shared" si="210"/>
        <v>1.1268750000000001</v>
      </c>
      <c r="P2255" s="9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45" x14ac:dyDescent="0.2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2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7">
        <f t="shared" si="210"/>
        <v>4.5979999999999999</v>
      </c>
      <c r="P2256" s="9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30" x14ac:dyDescent="0.2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2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7">
        <f t="shared" si="210"/>
        <v>2.8665822784810127</v>
      </c>
      <c r="P2257" s="9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5" x14ac:dyDescent="0.2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2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7">
        <f t="shared" si="210"/>
        <v>2.2270833333333333</v>
      </c>
      <c r="P2258" s="9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60" x14ac:dyDescent="0.2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2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7">
        <f t="shared" si="210"/>
        <v>6.3613999999999997</v>
      </c>
      <c r="P2259" s="9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30" x14ac:dyDescent="0.2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2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7">
        <f t="shared" si="210"/>
        <v>1.4650000000000001</v>
      </c>
      <c r="P2260" s="9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60" x14ac:dyDescent="0.2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2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7">
        <f t="shared" si="210"/>
        <v>18.670999999999999</v>
      </c>
      <c r="P2261" s="9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60" x14ac:dyDescent="0.2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2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7">
        <f t="shared" si="210"/>
        <v>3.2692000000000001</v>
      </c>
      <c r="P2262" s="9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60" x14ac:dyDescent="0.2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2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7">
        <f t="shared" si="210"/>
        <v>7.7949999999999999</v>
      </c>
      <c r="P2263" s="9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45" x14ac:dyDescent="0.2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2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7">
        <f t="shared" si="210"/>
        <v>1.5415151515151515</v>
      </c>
      <c r="P2264" s="9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5" x14ac:dyDescent="0.2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2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7">
        <f t="shared" si="210"/>
        <v>1.1554666666666666</v>
      </c>
      <c r="P2265" s="9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60" x14ac:dyDescent="0.2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2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7">
        <f t="shared" si="210"/>
        <v>1.8003333333333333</v>
      </c>
      <c r="P2266" s="9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60" x14ac:dyDescent="0.2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2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7">
        <f t="shared" si="210"/>
        <v>2.9849999999999999</v>
      </c>
      <c r="P2267" s="9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5" x14ac:dyDescent="0.2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2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7">
        <f t="shared" si="210"/>
        <v>3.2026666666666666</v>
      </c>
      <c r="P2268" s="9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60" x14ac:dyDescent="0.2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2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7">
        <f t="shared" si="210"/>
        <v>3.80525</v>
      </c>
      <c r="P2269" s="9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60" x14ac:dyDescent="0.2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2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7">
        <f t="shared" si="210"/>
        <v>1.026</v>
      </c>
      <c r="P2270" s="9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5" x14ac:dyDescent="0.2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2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7">
        <f t="shared" si="210"/>
        <v>18.016400000000001</v>
      </c>
      <c r="P2271" s="9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5" x14ac:dyDescent="0.2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2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7">
        <f t="shared" si="210"/>
        <v>7.2024800000000004</v>
      </c>
      <c r="P2272" s="9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60" x14ac:dyDescent="0.2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2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7">
        <f t="shared" si="210"/>
        <v>2.8309000000000002</v>
      </c>
      <c r="P2273" s="9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5" x14ac:dyDescent="0.2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2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7">
        <f t="shared" si="210"/>
        <v>13.566000000000001</v>
      </c>
      <c r="P2274" s="9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60" x14ac:dyDescent="0.2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2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7">
        <f t="shared" si="210"/>
        <v>2.2035999999999998</v>
      </c>
      <c r="P2275" s="9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60" x14ac:dyDescent="0.2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2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7">
        <f t="shared" si="210"/>
        <v>1.196</v>
      </c>
      <c r="P2276" s="9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5" x14ac:dyDescent="0.2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2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7">
        <f t="shared" si="210"/>
        <v>4.0776923076923079</v>
      </c>
      <c r="P2277" s="9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60" x14ac:dyDescent="0.2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2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7">
        <f t="shared" si="210"/>
        <v>1.0581826105905425</v>
      </c>
      <c r="P2278" s="9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60" x14ac:dyDescent="0.2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2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7">
        <f t="shared" si="210"/>
        <v>1.4108235294117648</v>
      </c>
      <c r="P2279" s="9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45" x14ac:dyDescent="0.2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2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7">
        <f t="shared" si="210"/>
        <v>2.7069999999999999</v>
      </c>
      <c r="P2280" s="9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60" x14ac:dyDescent="0.2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2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7">
        <f t="shared" si="210"/>
        <v>1.538</v>
      </c>
      <c r="P2281" s="9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60" x14ac:dyDescent="0.2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2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7">
        <f t="shared" si="210"/>
        <v>4.0357653061224488</v>
      </c>
      <c r="P2282" s="9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60" x14ac:dyDescent="0.2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2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7">
        <f t="shared" si="210"/>
        <v>1.85</v>
      </c>
      <c r="P2283" s="9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45" x14ac:dyDescent="0.2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2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7">
        <f t="shared" si="210"/>
        <v>1.8533333333333333</v>
      </c>
      <c r="P2284" s="9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60" x14ac:dyDescent="0.2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2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7">
        <f t="shared" si="210"/>
        <v>1.0085533333333332</v>
      </c>
      <c r="P2285" s="9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30" x14ac:dyDescent="0.2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2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7">
        <f t="shared" si="210"/>
        <v>1.0622116666666668</v>
      </c>
      <c r="P2286" s="9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60" x14ac:dyDescent="0.2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2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7">
        <f t="shared" si="210"/>
        <v>1.2136666666666667</v>
      </c>
      <c r="P2287" s="9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5" x14ac:dyDescent="0.2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2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7">
        <f t="shared" si="210"/>
        <v>1.0006666666666666</v>
      </c>
      <c r="P2288" s="9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5" x14ac:dyDescent="0.2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2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7">
        <f t="shared" si="210"/>
        <v>1.1997755555555556</v>
      </c>
      <c r="P2289" s="9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60" x14ac:dyDescent="0.2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2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7">
        <f t="shared" si="210"/>
        <v>1.0009999999999999</v>
      </c>
      <c r="P2290" s="9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60" x14ac:dyDescent="0.2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2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7">
        <f t="shared" si="210"/>
        <v>1.0740000000000001</v>
      </c>
      <c r="P2291" s="9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5" x14ac:dyDescent="0.2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2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7">
        <f t="shared" si="210"/>
        <v>1.0406666666666666</v>
      </c>
      <c r="P2292" s="9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60" x14ac:dyDescent="0.2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2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7">
        <f t="shared" si="210"/>
        <v>1.728</v>
      </c>
      <c r="P2293" s="9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60" x14ac:dyDescent="0.2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2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7">
        <f t="shared" si="210"/>
        <v>1.072505</v>
      </c>
      <c r="P2294" s="9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30" x14ac:dyDescent="0.2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2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7">
        <f t="shared" si="210"/>
        <v>1.0823529411764705</v>
      </c>
      <c r="P2295" s="9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60" x14ac:dyDescent="0.2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2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7">
        <f t="shared" si="210"/>
        <v>1.4608079999999999</v>
      </c>
      <c r="P2296" s="9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60" x14ac:dyDescent="0.2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2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7">
        <f t="shared" si="210"/>
        <v>1.2524999999999999</v>
      </c>
      <c r="P2297" s="9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5" x14ac:dyDescent="0.2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2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7">
        <f t="shared" si="210"/>
        <v>1.4907142857142857</v>
      </c>
      <c r="P2298" s="9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30" x14ac:dyDescent="0.2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2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7">
        <f t="shared" si="210"/>
        <v>1.006</v>
      </c>
      <c r="P2299" s="9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5" x14ac:dyDescent="0.2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2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7">
        <f t="shared" si="210"/>
        <v>1.0507333333333333</v>
      </c>
      <c r="P2300" s="9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5" x14ac:dyDescent="0.2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2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7">
        <f t="shared" si="210"/>
        <v>3.5016666666666665</v>
      </c>
      <c r="P2301" s="9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5" x14ac:dyDescent="0.2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2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7">
        <f t="shared" si="210"/>
        <v>1.0125</v>
      </c>
      <c r="P2302" s="9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30" x14ac:dyDescent="0.2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2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7">
        <f t="shared" si="210"/>
        <v>1.336044</v>
      </c>
      <c r="P2303" s="9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5" x14ac:dyDescent="0.2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2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7">
        <f t="shared" si="210"/>
        <v>1.7065217391304348</v>
      </c>
      <c r="P2304" s="9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60" x14ac:dyDescent="0.2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2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7">
        <f t="shared" si="210"/>
        <v>1.0935829457364341</v>
      </c>
      <c r="P2305" s="9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5" x14ac:dyDescent="0.2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2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7">
        <f t="shared" ref="O2306:O2369" si="216">E2306/D2306</f>
        <v>1.0070033333333335</v>
      </c>
      <c r="P2306" s="9">
        <f t="shared" ref="P2306:P2369" si="217">IF(L2306 = 0, 0, E2306/L2306)</f>
        <v>53.469203539823013</v>
      </c>
      <c r="Q2306" s="5" t="str">
        <f t="shared" ref="Q2306:Q2369" si="218">LEFT(N2306,SEARCH("/",N2306) - 1)</f>
        <v>music</v>
      </c>
      <c r="R2306" s="5" t="str">
        <f t="shared" ref="R2306:R2369" si="219">RIGHT(N2306, LEN(N2306) - SEARCH("/",N2306))</f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60" x14ac:dyDescent="0.2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2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7">
        <f t="shared" si="216"/>
        <v>1.0122777777777778</v>
      </c>
      <c r="P2307" s="9">
        <f t="shared" si="217"/>
        <v>109.10778443113773</v>
      </c>
      <c r="Q2307" s="5" t="str">
        <f t="shared" si="218"/>
        <v>music</v>
      </c>
      <c r="R2307" s="5" t="str">
        <f t="shared" si="219"/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45" x14ac:dyDescent="0.2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2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7">
        <f t="shared" si="216"/>
        <v>1.0675857142857144</v>
      </c>
      <c r="P2308" s="9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5" x14ac:dyDescent="0.2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2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7">
        <f t="shared" si="216"/>
        <v>1.0665777537961894</v>
      </c>
      <c r="P2309" s="9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60" x14ac:dyDescent="0.2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2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7">
        <f t="shared" si="216"/>
        <v>1.0130622</v>
      </c>
      <c r="P2310" s="9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5" x14ac:dyDescent="0.2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2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7">
        <f t="shared" si="216"/>
        <v>1.0667450000000001</v>
      </c>
      <c r="P2311" s="9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60" x14ac:dyDescent="0.2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2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7">
        <f t="shared" si="216"/>
        <v>4.288397837837838</v>
      </c>
      <c r="P2312" s="9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5" x14ac:dyDescent="0.2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2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7">
        <f t="shared" si="216"/>
        <v>1.0411111111111111</v>
      </c>
      <c r="P2313" s="9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5" x14ac:dyDescent="0.2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2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7">
        <f t="shared" si="216"/>
        <v>1.0786666666666667</v>
      </c>
      <c r="P2314" s="9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30" x14ac:dyDescent="0.2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2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7">
        <f t="shared" si="216"/>
        <v>1.7584040000000001</v>
      </c>
      <c r="P2315" s="9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60" x14ac:dyDescent="0.2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2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7">
        <f t="shared" si="216"/>
        <v>1.5697000000000001</v>
      </c>
      <c r="P2316" s="9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45" x14ac:dyDescent="0.2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2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7">
        <f t="shared" si="216"/>
        <v>1.026</v>
      </c>
      <c r="P2317" s="9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60" x14ac:dyDescent="0.2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2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7">
        <f t="shared" si="216"/>
        <v>1.0404266666666666</v>
      </c>
      <c r="P2318" s="9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5" x14ac:dyDescent="0.2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2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7">
        <f t="shared" si="216"/>
        <v>1.04</v>
      </c>
      <c r="P2319" s="9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60" x14ac:dyDescent="0.2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2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7">
        <f t="shared" si="216"/>
        <v>1.2105999999999999</v>
      </c>
      <c r="P2320" s="9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5" x14ac:dyDescent="0.2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2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7">
        <f t="shared" si="216"/>
        <v>1.077</v>
      </c>
      <c r="P2321" s="9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60" x14ac:dyDescent="0.2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2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7">
        <f t="shared" si="216"/>
        <v>1.0866</v>
      </c>
      <c r="P2322" s="9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5" x14ac:dyDescent="0.2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2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7">
        <f t="shared" si="216"/>
        <v>0.39120962394619685</v>
      </c>
      <c r="P2323" s="9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5" x14ac:dyDescent="0.2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2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7">
        <f t="shared" si="216"/>
        <v>3.1481481481481478E-2</v>
      </c>
      <c r="P2324" s="9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5" x14ac:dyDescent="0.2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2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7">
        <f t="shared" si="216"/>
        <v>0.48</v>
      </c>
      <c r="P2325" s="9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45" x14ac:dyDescent="0.2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2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7">
        <f t="shared" si="216"/>
        <v>0.20733333333333334</v>
      </c>
      <c r="P2326" s="9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60" x14ac:dyDescent="0.2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2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7">
        <f t="shared" si="216"/>
        <v>0.08</v>
      </c>
      <c r="P2327" s="9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60" x14ac:dyDescent="0.2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2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7">
        <f t="shared" si="216"/>
        <v>7.1999999999999998E-3</v>
      </c>
      <c r="P2328" s="9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45" x14ac:dyDescent="0.2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2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7">
        <f t="shared" si="216"/>
        <v>5.2609431428571432</v>
      </c>
      <c r="P2329" s="9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60" x14ac:dyDescent="0.2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2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7">
        <f t="shared" si="216"/>
        <v>2.5445000000000002</v>
      </c>
      <c r="P2330" s="9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5" x14ac:dyDescent="0.2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2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7">
        <f t="shared" si="216"/>
        <v>1.0591999999999999</v>
      </c>
      <c r="P2331" s="9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60" x14ac:dyDescent="0.2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2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7">
        <f t="shared" si="216"/>
        <v>1.0242285714285715</v>
      </c>
      <c r="P2332" s="9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5" x14ac:dyDescent="0.2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2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7">
        <f t="shared" si="216"/>
        <v>1.4431375</v>
      </c>
      <c r="P2333" s="9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60" x14ac:dyDescent="0.2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2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7">
        <f t="shared" si="216"/>
        <v>1.06308</v>
      </c>
      <c r="P2334" s="9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60" x14ac:dyDescent="0.2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2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7">
        <f t="shared" si="216"/>
        <v>2.1216666666666666</v>
      </c>
      <c r="P2335" s="9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5" x14ac:dyDescent="0.2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2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7">
        <f t="shared" si="216"/>
        <v>1.0195000000000001</v>
      </c>
      <c r="P2336" s="9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60" x14ac:dyDescent="0.2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2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7">
        <f t="shared" si="216"/>
        <v>1.0227200000000001</v>
      </c>
      <c r="P2337" s="9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5" x14ac:dyDescent="0.2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2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7">
        <f t="shared" si="216"/>
        <v>5.2073254999999996</v>
      </c>
      <c r="P2338" s="9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45" x14ac:dyDescent="0.2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2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7">
        <f t="shared" si="216"/>
        <v>1.1065833333333333</v>
      </c>
      <c r="P2339" s="9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5" x14ac:dyDescent="0.2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2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7">
        <f t="shared" si="216"/>
        <v>1.0114333333333334</v>
      </c>
      <c r="P2340" s="9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60" x14ac:dyDescent="0.2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2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7">
        <f t="shared" si="216"/>
        <v>2.9420799999999998</v>
      </c>
      <c r="P2341" s="9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5" x14ac:dyDescent="0.2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2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7">
        <f t="shared" si="216"/>
        <v>1.0577749999999999</v>
      </c>
      <c r="P2342" s="9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5" x14ac:dyDescent="0.2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2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7">
        <f t="shared" si="216"/>
        <v>0</v>
      </c>
      <c r="P2343" s="9">
        <f t="shared" si="217"/>
        <v>0</v>
      </c>
      <c r="Q2343" s="5" t="str">
        <f t="shared" si="218"/>
        <v>technology</v>
      </c>
      <c r="R2343" s="5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60" x14ac:dyDescent="0.2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2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7">
        <f t="shared" si="216"/>
        <v>0</v>
      </c>
      <c r="P2344" s="9">
        <f t="shared" si="217"/>
        <v>0</v>
      </c>
      <c r="Q2344" s="5" t="str">
        <f t="shared" si="218"/>
        <v>technology</v>
      </c>
      <c r="R2344" s="5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60" x14ac:dyDescent="0.2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2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7">
        <f t="shared" si="216"/>
        <v>0.03</v>
      </c>
      <c r="P2345" s="9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60" x14ac:dyDescent="0.2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2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7">
        <f t="shared" si="216"/>
        <v>1E-3</v>
      </c>
      <c r="P2346" s="9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60" x14ac:dyDescent="0.2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2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7">
        <f t="shared" si="216"/>
        <v>0</v>
      </c>
      <c r="P2347" s="9">
        <f t="shared" si="217"/>
        <v>0</v>
      </c>
      <c r="Q2347" s="5" t="str">
        <f t="shared" si="218"/>
        <v>technology</v>
      </c>
      <c r="R2347" s="5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5" x14ac:dyDescent="0.2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2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7">
        <f t="shared" si="216"/>
        <v>6.4999999999999997E-4</v>
      </c>
      <c r="P2348" s="9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5" x14ac:dyDescent="0.2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2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7">
        <f t="shared" si="216"/>
        <v>1.4999999999999999E-2</v>
      </c>
      <c r="P2349" s="9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60" x14ac:dyDescent="0.2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2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7">
        <f t="shared" si="216"/>
        <v>3.8571428571428572E-3</v>
      </c>
      <c r="P2350" s="9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5" x14ac:dyDescent="0.2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2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7">
        <f t="shared" si="216"/>
        <v>0</v>
      </c>
      <c r="P2351" s="9">
        <f t="shared" si="217"/>
        <v>0</v>
      </c>
      <c r="Q2351" s="5" t="str">
        <f t="shared" si="218"/>
        <v>technology</v>
      </c>
      <c r="R2351" s="5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45" x14ac:dyDescent="0.2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2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7">
        <f t="shared" si="216"/>
        <v>0</v>
      </c>
      <c r="P2352" s="9">
        <f t="shared" si="217"/>
        <v>0</v>
      </c>
      <c r="Q2352" s="5" t="str">
        <f t="shared" si="218"/>
        <v>technology</v>
      </c>
      <c r="R2352" s="5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30" x14ac:dyDescent="0.2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2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7">
        <f t="shared" si="216"/>
        <v>5.7142857142857143E-3</v>
      </c>
      <c r="P2353" s="9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5" x14ac:dyDescent="0.2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2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7">
        <f t="shared" si="216"/>
        <v>0</v>
      </c>
      <c r="P2354" s="9">
        <f t="shared" si="217"/>
        <v>0</v>
      </c>
      <c r="Q2354" s="5" t="str">
        <f t="shared" si="218"/>
        <v>technology</v>
      </c>
      <c r="R2354" s="5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60" x14ac:dyDescent="0.2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2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7">
        <f t="shared" si="216"/>
        <v>0</v>
      </c>
      <c r="P2355" s="9">
        <f t="shared" si="217"/>
        <v>0</v>
      </c>
      <c r="Q2355" s="5" t="str">
        <f t="shared" si="218"/>
        <v>technology</v>
      </c>
      <c r="R2355" s="5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5" x14ac:dyDescent="0.2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2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7">
        <f t="shared" si="216"/>
        <v>7.1428571428571429E-4</v>
      </c>
      <c r="P2356" s="9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5" x14ac:dyDescent="0.2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2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7">
        <f t="shared" si="216"/>
        <v>6.875E-3</v>
      </c>
      <c r="P2357" s="9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30" x14ac:dyDescent="0.2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2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7">
        <f t="shared" si="216"/>
        <v>0</v>
      </c>
      <c r="P2358" s="9">
        <f t="shared" si="217"/>
        <v>0</v>
      </c>
      <c r="Q2358" s="5" t="str">
        <f t="shared" si="218"/>
        <v>technology</v>
      </c>
      <c r="R2358" s="5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45" x14ac:dyDescent="0.2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2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7">
        <f t="shared" si="216"/>
        <v>0</v>
      </c>
      <c r="P2359" s="9">
        <f t="shared" si="217"/>
        <v>0</v>
      </c>
      <c r="Q2359" s="5" t="str">
        <f t="shared" si="218"/>
        <v>technology</v>
      </c>
      <c r="R2359" s="5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5" x14ac:dyDescent="0.2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2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7">
        <f t="shared" si="216"/>
        <v>0</v>
      </c>
      <c r="P2360" s="9">
        <f t="shared" si="217"/>
        <v>0</v>
      </c>
      <c r="Q2360" s="5" t="str">
        <f t="shared" si="218"/>
        <v>technology</v>
      </c>
      <c r="R2360" s="5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5" x14ac:dyDescent="0.2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2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7">
        <f t="shared" si="216"/>
        <v>0.14680000000000001</v>
      </c>
      <c r="P2361" s="9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5" x14ac:dyDescent="0.2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2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7">
        <f t="shared" si="216"/>
        <v>4.0000000000000002E-4</v>
      </c>
      <c r="P2362" s="9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60" x14ac:dyDescent="0.2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2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7">
        <f t="shared" si="216"/>
        <v>0</v>
      </c>
      <c r="P2363" s="9">
        <f t="shared" si="217"/>
        <v>0</v>
      </c>
      <c r="Q2363" s="5" t="str">
        <f t="shared" si="218"/>
        <v>technology</v>
      </c>
      <c r="R2363" s="5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45" x14ac:dyDescent="0.2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2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7">
        <f t="shared" si="216"/>
        <v>0.2857142857142857</v>
      </c>
      <c r="P2364" s="9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60" x14ac:dyDescent="0.2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2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7">
        <f t="shared" si="216"/>
        <v>0</v>
      </c>
      <c r="P2365" s="9">
        <f t="shared" si="217"/>
        <v>0</v>
      </c>
      <c r="Q2365" s="5" t="str">
        <f t="shared" si="218"/>
        <v>technology</v>
      </c>
      <c r="R2365" s="5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45" x14ac:dyDescent="0.2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2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7">
        <f t="shared" si="216"/>
        <v>0</v>
      </c>
      <c r="P2366" s="9">
        <f t="shared" si="217"/>
        <v>0</v>
      </c>
      <c r="Q2366" s="5" t="str">
        <f t="shared" si="218"/>
        <v>technology</v>
      </c>
      <c r="R2366" s="5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60" x14ac:dyDescent="0.2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2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7">
        <f t="shared" si="216"/>
        <v>0</v>
      </c>
      <c r="P2367" s="9">
        <f t="shared" si="217"/>
        <v>0</v>
      </c>
      <c r="Q2367" s="5" t="str">
        <f t="shared" si="218"/>
        <v>technology</v>
      </c>
      <c r="R2367" s="5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5" x14ac:dyDescent="0.2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2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7">
        <f t="shared" si="216"/>
        <v>0.1052</v>
      </c>
      <c r="P2368" s="9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60" x14ac:dyDescent="0.2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2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7">
        <f t="shared" si="216"/>
        <v>1.34E-2</v>
      </c>
      <c r="P2369" s="9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60" x14ac:dyDescent="0.2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2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7">
        <f t="shared" ref="O2370:O2433" si="222">E2370/D2370</f>
        <v>2.5000000000000001E-3</v>
      </c>
      <c r="P2370" s="9">
        <f t="shared" ref="P2370:P2433" si="223">IF(L2370 = 0, 0, E2370/L2370)</f>
        <v>50</v>
      </c>
      <c r="Q2370" s="5" t="str">
        <f t="shared" ref="Q2370:Q2433" si="224">LEFT(N2370,SEARCH("/",N2370) - 1)</f>
        <v>technology</v>
      </c>
      <c r="R2370" s="5" t="str">
        <f t="shared" ref="R2370:R2433" si="225">RIGHT(N2370, LEN(N2370) - SEARCH("/",N2370))</f>
        <v>web</v>
      </c>
      <c r="S2370" s="16">
        <f t="shared" si="220"/>
        <v>42063.721817129626</v>
      </c>
      <c r="T2370" s="16">
        <f t="shared" si="221"/>
        <v>42108.680150462969</v>
      </c>
    </row>
    <row r="2371" spans="1:20" ht="60" x14ac:dyDescent="0.2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2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7">
        <f t="shared" si="222"/>
        <v>0</v>
      </c>
      <c r="P2371" s="9">
        <f t="shared" si="223"/>
        <v>0</v>
      </c>
      <c r="Q2371" s="5" t="str">
        <f t="shared" si="224"/>
        <v>technology</v>
      </c>
      <c r="R2371" s="5" t="str">
        <f t="shared" si="225"/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60" x14ac:dyDescent="0.2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2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7">
        <f t="shared" si="222"/>
        <v>3.2799999999999999E-3</v>
      </c>
      <c r="P2372" s="9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60" x14ac:dyDescent="0.2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2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7">
        <f t="shared" si="222"/>
        <v>0</v>
      </c>
      <c r="P2373" s="9">
        <f t="shared" si="223"/>
        <v>0</v>
      </c>
      <c r="Q2373" s="5" t="str">
        <f t="shared" si="224"/>
        <v>technology</v>
      </c>
      <c r="R2373" s="5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60" x14ac:dyDescent="0.2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2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7">
        <f t="shared" si="222"/>
        <v>3.272727272727273E-2</v>
      </c>
      <c r="P2374" s="9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30" x14ac:dyDescent="0.2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2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7">
        <f t="shared" si="222"/>
        <v>5.8823529411764708E-5</v>
      </c>
      <c r="P2375" s="9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60" x14ac:dyDescent="0.2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2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7">
        <f t="shared" si="222"/>
        <v>4.5454545454545455E-4</v>
      </c>
      <c r="P2376" s="9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60" x14ac:dyDescent="0.2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2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7">
        <f t="shared" si="222"/>
        <v>0</v>
      </c>
      <c r="P2377" s="9">
        <f t="shared" si="223"/>
        <v>0</v>
      </c>
      <c r="Q2377" s="5" t="str">
        <f t="shared" si="224"/>
        <v>technology</v>
      </c>
      <c r="R2377" s="5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5" x14ac:dyDescent="0.2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2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7">
        <f t="shared" si="222"/>
        <v>0.10877666666666666</v>
      </c>
      <c r="P2378" s="9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5" x14ac:dyDescent="0.2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2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7">
        <f t="shared" si="222"/>
        <v>0</v>
      </c>
      <c r="P2379" s="9">
        <f t="shared" si="223"/>
        <v>0</v>
      </c>
      <c r="Q2379" s="5" t="str">
        <f t="shared" si="224"/>
        <v>technology</v>
      </c>
      <c r="R2379" s="5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45" x14ac:dyDescent="0.2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2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7">
        <f t="shared" si="222"/>
        <v>0</v>
      </c>
      <c r="P2380" s="9">
        <f t="shared" si="223"/>
        <v>0</v>
      </c>
      <c r="Q2380" s="5" t="str">
        <f t="shared" si="224"/>
        <v>technology</v>
      </c>
      <c r="R2380" s="5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45" x14ac:dyDescent="0.2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2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7">
        <f t="shared" si="222"/>
        <v>0</v>
      </c>
      <c r="P2381" s="9">
        <f t="shared" si="223"/>
        <v>0</v>
      </c>
      <c r="Q2381" s="5" t="str">
        <f t="shared" si="224"/>
        <v>technology</v>
      </c>
      <c r="R2381" s="5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5" x14ac:dyDescent="0.2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2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7">
        <f t="shared" si="222"/>
        <v>3.6666666666666666E-3</v>
      </c>
      <c r="P2382" s="9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5" x14ac:dyDescent="0.2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2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7">
        <f t="shared" si="222"/>
        <v>1.8193398957730169E-2</v>
      </c>
      <c r="P2383" s="9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60" x14ac:dyDescent="0.2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2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7">
        <f t="shared" si="222"/>
        <v>2.5000000000000001E-2</v>
      </c>
      <c r="P2384" s="9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60" x14ac:dyDescent="0.2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2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7">
        <f t="shared" si="222"/>
        <v>4.3499999999999997E-2</v>
      </c>
      <c r="P2385" s="9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60" x14ac:dyDescent="0.2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2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7">
        <f t="shared" si="222"/>
        <v>8.0000000000000002E-3</v>
      </c>
      <c r="P2386" s="9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60" x14ac:dyDescent="0.2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2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7">
        <f t="shared" si="222"/>
        <v>1.2123076923076924E-2</v>
      </c>
      <c r="P2387" s="9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5" x14ac:dyDescent="0.2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2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7">
        <f t="shared" si="222"/>
        <v>0</v>
      </c>
      <c r="P2388" s="9">
        <f t="shared" si="223"/>
        <v>0</v>
      </c>
      <c r="Q2388" s="5" t="str">
        <f t="shared" si="224"/>
        <v>technology</v>
      </c>
      <c r="R2388" s="5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60" x14ac:dyDescent="0.2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2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7">
        <f t="shared" si="222"/>
        <v>6.8399999999999997E-3</v>
      </c>
      <c r="P2389" s="9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60" x14ac:dyDescent="0.2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2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7">
        <f t="shared" si="222"/>
        <v>1.2513513513513513E-2</v>
      </c>
      <c r="P2390" s="9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60" x14ac:dyDescent="0.2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2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7">
        <f t="shared" si="222"/>
        <v>1.8749999999999999E-3</v>
      </c>
      <c r="P2391" s="9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60" x14ac:dyDescent="0.2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2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7">
        <f t="shared" si="222"/>
        <v>0</v>
      </c>
      <c r="P2392" s="9">
        <f t="shared" si="223"/>
        <v>0</v>
      </c>
      <c r="Q2392" s="5" t="str">
        <f t="shared" si="224"/>
        <v>technology</v>
      </c>
      <c r="R2392" s="5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30" x14ac:dyDescent="0.2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2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7">
        <f t="shared" si="222"/>
        <v>1.25E-3</v>
      </c>
      <c r="P2393" s="9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60" x14ac:dyDescent="0.2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2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7">
        <f t="shared" si="222"/>
        <v>0</v>
      </c>
      <c r="P2394" s="9">
        <f t="shared" si="223"/>
        <v>0</v>
      </c>
      <c r="Q2394" s="5" t="str">
        <f t="shared" si="224"/>
        <v>technology</v>
      </c>
      <c r="R2394" s="5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60" x14ac:dyDescent="0.2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2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7">
        <f t="shared" si="222"/>
        <v>5.0000000000000001E-4</v>
      </c>
      <c r="P2395" s="9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60" x14ac:dyDescent="0.2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2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7">
        <f t="shared" si="222"/>
        <v>5.9999999999999995E-4</v>
      </c>
      <c r="P2396" s="9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5" x14ac:dyDescent="0.2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2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7">
        <f t="shared" si="222"/>
        <v>0</v>
      </c>
      <c r="P2397" s="9">
        <f t="shared" si="223"/>
        <v>0</v>
      </c>
      <c r="Q2397" s="5" t="str">
        <f t="shared" si="224"/>
        <v>technology</v>
      </c>
      <c r="R2397" s="5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5" x14ac:dyDescent="0.2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2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7">
        <f t="shared" si="222"/>
        <v>2E-3</v>
      </c>
      <c r="P2398" s="9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60" x14ac:dyDescent="0.2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2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7">
        <f t="shared" si="222"/>
        <v>0</v>
      </c>
      <c r="P2399" s="9">
        <f t="shared" si="223"/>
        <v>0</v>
      </c>
      <c r="Q2399" s="5" t="str">
        <f t="shared" si="224"/>
        <v>technology</v>
      </c>
      <c r="R2399" s="5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60" x14ac:dyDescent="0.2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2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7">
        <f t="shared" si="222"/>
        <v>0</v>
      </c>
      <c r="P2400" s="9">
        <f t="shared" si="223"/>
        <v>0</v>
      </c>
      <c r="Q2400" s="5" t="str">
        <f t="shared" si="224"/>
        <v>technology</v>
      </c>
      <c r="R2400" s="5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5" x14ac:dyDescent="0.2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2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7">
        <f t="shared" si="222"/>
        <v>0</v>
      </c>
      <c r="P2401" s="9">
        <f t="shared" si="223"/>
        <v>0</v>
      </c>
      <c r="Q2401" s="5" t="str">
        <f t="shared" si="224"/>
        <v>technology</v>
      </c>
      <c r="R2401" s="5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60" x14ac:dyDescent="0.2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2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7">
        <f t="shared" si="222"/>
        <v>0</v>
      </c>
      <c r="P2402" s="9">
        <f t="shared" si="223"/>
        <v>0</v>
      </c>
      <c r="Q2402" s="5" t="str">
        <f t="shared" si="224"/>
        <v>technology</v>
      </c>
      <c r="R2402" s="5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60" x14ac:dyDescent="0.2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2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7">
        <f t="shared" si="222"/>
        <v>7.1785714285714283E-3</v>
      </c>
      <c r="P2403" s="9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ht="30" x14ac:dyDescent="0.2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2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7">
        <f t="shared" si="222"/>
        <v>4.3333333333333331E-3</v>
      </c>
      <c r="P2404" s="9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5" x14ac:dyDescent="0.2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2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7">
        <f t="shared" si="222"/>
        <v>0.16833333333333333</v>
      </c>
      <c r="P2405" s="9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60" x14ac:dyDescent="0.2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2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7">
        <f t="shared" si="222"/>
        <v>0</v>
      </c>
      <c r="P2406" s="9">
        <f t="shared" si="223"/>
        <v>0</v>
      </c>
      <c r="Q2406" s="5" t="str">
        <f t="shared" si="224"/>
        <v>food</v>
      </c>
      <c r="R2406" s="5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45" x14ac:dyDescent="0.2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2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7">
        <f t="shared" si="222"/>
        <v>0.22520000000000001</v>
      </c>
      <c r="P2407" s="9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5" x14ac:dyDescent="0.2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2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7">
        <f t="shared" si="222"/>
        <v>0.41384615384615386</v>
      </c>
      <c r="P2408" s="9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60" x14ac:dyDescent="0.2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2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7">
        <f t="shared" si="222"/>
        <v>0.25259090909090909</v>
      </c>
      <c r="P2409" s="9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45" x14ac:dyDescent="0.2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2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7">
        <f t="shared" si="222"/>
        <v>2E-3</v>
      </c>
      <c r="P2410" s="9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45" x14ac:dyDescent="0.2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2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7">
        <f t="shared" si="222"/>
        <v>1.84E-2</v>
      </c>
      <c r="P2411" s="9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60" x14ac:dyDescent="0.2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2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7">
        <f t="shared" si="222"/>
        <v>0</v>
      </c>
      <c r="P2412" s="9">
        <f t="shared" si="223"/>
        <v>0</v>
      </c>
      <c r="Q2412" s="5" t="str">
        <f t="shared" si="224"/>
        <v>food</v>
      </c>
      <c r="R2412" s="5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60" x14ac:dyDescent="0.2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2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7">
        <f t="shared" si="222"/>
        <v>6.0400000000000002E-3</v>
      </c>
      <c r="P2413" s="9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60" x14ac:dyDescent="0.2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2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7">
        <f t="shared" si="222"/>
        <v>0</v>
      </c>
      <c r="P2414" s="9">
        <f t="shared" si="223"/>
        <v>0</v>
      </c>
      <c r="Q2414" s="5" t="str">
        <f t="shared" si="224"/>
        <v>food</v>
      </c>
      <c r="R2414" s="5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5" x14ac:dyDescent="0.2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2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7">
        <f t="shared" si="222"/>
        <v>8.3333333333333332E-3</v>
      </c>
      <c r="P2415" s="9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60" x14ac:dyDescent="0.2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2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7">
        <f t="shared" si="222"/>
        <v>3.0666666666666665E-2</v>
      </c>
      <c r="P2416" s="9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5" x14ac:dyDescent="0.2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2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7">
        <f t="shared" si="222"/>
        <v>5.5833333333333334E-3</v>
      </c>
      <c r="P2417" s="9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60" x14ac:dyDescent="0.2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2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7">
        <f t="shared" si="222"/>
        <v>2.5000000000000001E-4</v>
      </c>
      <c r="P2418" s="9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60" x14ac:dyDescent="0.2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2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7">
        <f t="shared" si="222"/>
        <v>0</v>
      </c>
      <c r="P2419" s="9">
        <f t="shared" si="223"/>
        <v>0</v>
      </c>
      <c r="Q2419" s="5" t="str">
        <f t="shared" si="224"/>
        <v>food</v>
      </c>
      <c r="R2419" s="5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x14ac:dyDescent="0.2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2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7">
        <f t="shared" si="222"/>
        <v>2.0000000000000001E-4</v>
      </c>
      <c r="P2420" s="9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60" x14ac:dyDescent="0.2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2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7">
        <f t="shared" si="222"/>
        <v>0</v>
      </c>
      <c r="P2421" s="9">
        <f t="shared" si="223"/>
        <v>0</v>
      </c>
      <c r="Q2421" s="5" t="str">
        <f t="shared" si="224"/>
        <v>food</v>
      </c>
      <c r="R2421" s="5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5" x14ac:dyDescent="0.2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2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7">
        <f t="shared" si="222"/>
        <v>0.14825133372851215</v>
      </c>
      <c r="P2422" s="9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30" x14ac:dyDescent="0.2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2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7">
        <f t="shared" si="222"/>
        <v>1.6666666666666666E-4</v>
      </c>
      <c r="P2423" s="9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30" x14ac:dyDescent="0.2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2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7">
        <f t="shared" si="222"/>
        <v>2E-3</v>
      </c>
      <c r="P2424" s="9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5" x14ac:dyDescent="0.2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2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7">
        <f t="shared" si="222"/>
        <v>1.3333333333333334E-4</v>
      </c>
      <c r="P2425" s="9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30" x14ac:dyDescent="0.2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2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7">
        <f t="shared" si="222"/>
        <v>1.24E-2</v>
      </c>
      <c r="P2426" s="9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60" x14ac:dyDescent="0.2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2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7">
        <f t="shared" si="222"/>
        <v>2.8571428571428574E-4</v>
      </c>
      <c r="P2427" s="9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5" x14ac:dyDescent="0.2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2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7">
        <f t="shared" si="222"/>
        <v>0</v>
      </c>
      <c r="P2428" s="9">
        <f t="shared" si="223"/>
        <v>0</v>
      </c>
      <c r="Q2428" s="5" t="str">
        <f t="shared" si="224"/>
        <v>food</v>
      </c>
      <c r="R2428" s="5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30" x14ac:dyDescent="0.2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2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7">
        <f t="shared" si="222"/>
        <v>2.0000000000000002E-5</v>
      </c>
      <c r="P2429" s="9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45" x14ac:dyDescent="0.2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2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7">
        <f t="shared" si="222"/>
        <v>2.8571428571428571E-5</v>
      </c>
      <c r="P2430" s="9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5" x14ac:dyDescent="0.2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2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7">
        <f t="shared" si="222"/>
        <v>1.4321428571428572E-2</v>
      </c>
      <c r="P2431" s="9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60" x14ac:dyDescent="0.2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2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7">
        <f t="shared" si="222"/>
        <v>7.0000000000000001E-3</v>
      </c>
      <c r="P2432" s="9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30" x14ac:dyDescent="0.2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2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7">
        <f t="shared" si="222"/>
        <v>2.0000000000000002E-5</v>
      </c>
      <c r="P2433" s="9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5" x14ac:dyDescent="0.2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2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7">
        <f t="shared" ref="O2434:O2497" si="228">E2434/D2434</f>
        <v>1.4285714285714287E-4</v>
      </c>
      <c r="P2434" s="9">
        <f t="shared" ref="P2434:P2497" si="229">IF(L2434 = 0, 0, E2434/L2434)</f>
        <v>1</v>
      </c>
      <c r="Q2434" s="5" t="str">
        <f t="shared" ref="Q2434:Q2497" si="230">LEFT(N2434,SEARCH("/",N2434) - 1)</f>
        <v>food</v>
      </c>
      <c r="R2434" s="5" t="str">
        <f t="shared" ref="R2434:R2497" si="231">RIGHT(N2434, LEN(N2434) - SEARCH("/",N2434))</f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60" x14ac:dyDescent="0.2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2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7">
        <f t="shared" si="228"/>
        <v>0</v>
      </c>
      <c r="P2435" s="9">
        <f t="shared" si="229"/>
        <v>0</v>
      </c>
      <c r="Q2435" s="5" t="str">
        <f t="shared" si="230"/>
        <v>food</v>
      </c>
      <c r="R2435" s="5" t="str">
        <f t="shared" si="231"/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60" x14ac:dyDescent="0.2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2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7">
        <f t="shared" si="228"/>
        <v>1.2999999999999999E-3</v>
      </c>
      <c r="P2436" s="9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5" x14ac:dyDescent="0.2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2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7">
        <f t="shared" si="228"/>
        <v>4.8960000000000002E-3</v>
      </c>
      <c r="P2437" s="9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60" x14ac:dyDescent="0.2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2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7">
        <f t="shared" si="228"/>
        <v>3.8461538461538462E-4</v>
      </c>
      <c r="P2438" s="9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5" x14ac:dyDescent="0.2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2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7">
        <f t="shared" si="228"/>
        <v>0</v>
      </c>
      <c r="P2439" s="9">
        <f t="shared" si="229"/>
        <v>0</v>
      </c>
      <c r="Q2439" s="5" t="str">
        <f t="shared" si="230"/>
        <v>food</v>
      </c>
      <c r="R2439" s="5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60" x14ac:dyDescent="0.2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2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7">
        <f t="shared" si="228"/>
        <v>3.3333333333333335E-3</v>
      </c>
      <c r="P2440" s="9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60" x14ac:dyDescent="0.2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2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7">
        <f t="shared" si="228"/>
        <v>0</v>
      </c>
      <c r="P2441" s="9">
        <f t="shared" si="229"/>
        <v>0</v>
      </c>
      <c r="Q2441" s="5" t="str">
        <f t="shared" si="230"/>
        <v>food</v>
      </c>
      <c r="R2441" s="5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30" x14ac:dyDescent="0.2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2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7">
        <f t="shared" si="228"/>
        <v>2E-3</v>
      </c>
      <c r="P2442" s="9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30" x14ac:dyDescent="0.2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2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7">
        <f t="shared" si="228"/>
        <v>1.0788</v>
      </c>
      <c r="P2443" s="9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30" x14ac:dyDescent="0.2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2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7">
        <f t="shared" si="228"/>
        <v>1.2594166666666666</v>
      </c>
      <c r="P2444" s="9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60" x14ac:dyDescent="0.2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2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7">
        <f t="shared" si="228"/>
        <v>2.0251494999999999</v>
      </c>
      <c r="P2445" s="9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60" x14ac:dyDescent="0.2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2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7">
        <f t="shared" si="228"/>
        <v>1.0860000000000001</v>
      </c>
      <c r="P2446" s="9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60" x14ac:dyDescent="0.2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2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7">
        <f t="shared" si="228"/>
        <v>1.728</v>
      </c>
      <c r="P2447" s="9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60" x14ac:dyDescent="0.2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2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7">
        <f t="shared" si="228"/>
        <v>1.6798</v>
      </c>
      <c r="P2448" s="9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60" x14ac:dyDescent="0.2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2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7">
        <f t="shared" si="228"/>
        <v>4.2720000000000002</v>
      </c>
      <c r="P2449" s="9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60" x14ac:dyDescent="0.2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2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7">
        <f t="shared" si="228"/>
        <v>1.075</v>
      </c>
      <c r="P2450" s="9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5" x14ac:dyDescent="0.2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2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7">
        <f t="shared" si="228"/>
        <v>1.08</v>
      </c>
      <c r="P2451" s="9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60" x14ac:dyDescent="0.2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2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7">
        <f t="shared" si="228"/>
        <v>1.0153353333333335</v>
      </c>
      <c r="P2452" s="9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60" x14ac:dyDescent="0.2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2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7">
        <f t="shared" si="228"/>
        <v>1.1545000000000001</v>
      </c>
      <c r="P2453" s="9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60" x14ac:dyDescent="0.2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2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7">
        <f t="shared" si="228"/>
        <v>1.335</v>
      </c>
      <c r="P2454" s="9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60" x14ac:dyDescent="0.2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2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7">
        <f t="shared" si="228"/>
        <v>1.5469999999999999</v>
      </c>
      <c r="P2455" s="9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5" x14ac:dyDescent="0.2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2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7">
        <f t="shared" si="228"/>
        <v>1.0084571428571429</v>
      </c>
      <c r="P2456" s="9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5" x14ac:dyDescent="0.2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2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7">
        <f t="shared" si="228"/>
        <v>1.82</v>
      </c>
      <c r="P2457" s="9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5" x14ac:dyDescent="0.2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2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7">
        <f t="shared" si="228"/>
        <v>1.8086666666666666</v>
      </c>
      <c r="P2458" s="9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5" x14ac:dyDescent="0.2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2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7">
        <f t="shared" si="228"/>
        <v>1.0230434782608695</v>
      </c>
      <c r="P2459" s="9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60" x14ac:dyDescent="0.2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2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7">
        <f t="shared" si="228"/>
        <v>1.1017999999999999</v>
      </c>
      <c r="P2460" s="9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60" x14ac:dyDescent="0.2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2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7">
        <f t="shared" si="228"/>
        <v>1.0225</v>
      </c>
      <c r="P2461" s="9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60" x14ac:dyDescent="0.2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2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7">
        <f t="shared" si="228"/>
        <v>1.0078823529411765</v>
      </c>
      <c r="P2462" s="9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60" x14ac:dyDescent="0.2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2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7">
        <f t="shared" si="228"/>
        <v>1.038</v>
      </c>
      <c r="P2463" s="9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60" x14ac:dyDescent="0.2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2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7">
        <f t="shared" si="228"/>
        <v>1.1070833333333334</v>
      </c>
      <c r="P2464" s="9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ht="30" x14ac:dyDescent="0.2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2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7">
        <f t="shared" si="228"/>
        <v>1.1625000000000001</v>
      </c>
      <c r="P2465" s="9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5" x14ac:dyDescent="0.2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2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7">
        <f t="shared" si="228"/>
        <v>1.111</v>
      </c>
      <c r="P2466" s="9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45" x14ac:dyDescent="0.2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2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7">
        <f t="shared" si="228"/>
        <v>1.8014285714285714</v>
      </c>
      <c r="P2467" s="9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5" x14ac:dyDescent="0.2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2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7">
        <f t="shared" si="228"/>
        <v>1</v>
      </c>
      <c r="P2468" s="9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5" x14ac:dyDescent="0.2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2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7">
        <f t="shared" si="228"/>
        <v>1.1850000000000001</v>
      </c>
      <c r="P2469" s="9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45" x14ac:dyDescent="0.2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2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7">
        <f t="shared" si="228"/>
        <v>1.0721700000000001</v>
      </c>
      <c r="P2470" s="9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60" x14ac:dyDescent="0.2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2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7">
        <f t="shared" si="228"/>
        <v>1.1366666666666667</v>
      </c>
      <c r="P2471" s="9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5" x14ac:dyDescent="0.2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2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7">
        <f t="shared" si="228"/>
        <v>1.0316400000000001</v>
      </c>
      <c r="P2472" s="9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60" x14ac:dyDescent="0.2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2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7">
        <f t="shared" si="228"/>
        <v>1.28</v>
      </c>
      <c r="P2473" s="9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60" x14ac:dyDescent="0.2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2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7">
        <f t="shared" si="228"/>
        <v>1.3576026666666667</v>
      </c>
      <c r="P2474" s="9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5" x14ac:dyDescent="0.2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2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7">
        <f t="shared" si="228"/>
        <v>1</v>
      </c>
      <c r="P2475" s="9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60" x14ac:dyDescent="0.2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2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7">
        <f t="shared" si="228"/>
        <v>1.0000360000000001</v>
      </c>
      <c r="P2476" s="9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30" x14ac:dyDescent="0.2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2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7">
        <f t="shared" si="228"/>
        <v>1.0471999999999999</v>
      </c>
      <c r="P2477" s="9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5" x14ac:dyDescent="0.2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2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7">
        <f t="shared" si="228"/>
        <v>1.050225</v>
      </c>
      <c r="P2478" s="9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30" x14ac:dyDescent="0.2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2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7">
        <f t="shared" si="228"/>
        <v>1.7133333333333334</v>
      </c>
      <c r="P2479" s="9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60" x14ac:dyDescent="0.2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2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7">
        <f t="shared" si="228"/>
        <v>1.2749999999999999</v>
      </c>
      <c r="P2480" s="9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45" x14ac:dyDescent="0.2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2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7">
        <f t="shared" si="228"/>
        <v>1.3344333333333334</v>
      </c>
      <c r="P2481" s="9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60" x14ac:dyDescent="0.2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2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7">
        <f t="shared" si="228"/>
        <v>1</v>
      </c>
      <c r="P2482" s="9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60" x14ac:dyDescent="0.2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2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7">
        <f t="shared" si="228"/>
        <v>1.1291099999999998</v>
      </c>
      <c r="P2483" s="9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60" x14ac:dyDescent="0.2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2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7">
        <f t="shared" si="228"/>
        <v>1.0009999999999999</v>
      </c>
      <c r="P2484" s="9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45" x14ac:dyDescent="0.2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2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7">
        <f t="shared" si="228"/>
        <v>1.1372727272727272</v>
      </c>
      <c r="P2485" s="9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60" x14ac:dyDescent="0.2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2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7">
        <f t="shared" si="228"/>
        <v>1.1931742857142855</v>
      </c>
      <c r="P2486" s="9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60" x14ac:dyDescent="0.2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2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7">
        <f t="shared" si="228"/>
        <v>1.0325</v>
      </c>
      <c r="P2487" s="9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60" x14ac:dyDescent="0.2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2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7">
        <f t="shared" si="228"/>
        <v>2.6566666666666667</v>
      </c>
      <c r="P2488" s="9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5" x14ac:dyDescent="0.2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2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7">
        <f t="shared" si="228"/>
        <v>1.0005066666666667</v>
      </c>
      <c r="P2489" s="9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60" x14ac:dyDescent="0.2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2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7">
        <f t="shared" si="228"/>
        <v>1.0669999999999999</v>
      </c>
      <c r="P2490" s="9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60" x14ac:dyDescent="0.2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2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7">
        <f t="shared" si="228"/>
        <v>1.3367142857142857</v>
      </c>
      <c r="P2491" s="9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5" x14ac:dyDescent="0.2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2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7">
        <f t="shared" si="228"/>
        <v>1.214</v>
      </c>
      <c r="P2492" s="9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60" x14ac:dyDescent="0.2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2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7">
        <f t="shared" si="228"/>
        <v>1.032</v>
      </c>
      <c r="P2493" s="9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30" x14ac:dyDescent="0.2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2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7">
        <f t="shared" si="228"/>
        <v>1.25</v>
      </c>
      <c r="P2494" s="9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60" x14ac:dyDescent="0.2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2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7">
        <f t="shared" si="228"/>
        <v>1.2869999999999999</v>
      </c>
      <c r="P2495" s="9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5" x14ac:dyDescent="0.2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2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7">
        <f t="shared" si="228"/>
        <v>1.0100533333333332</v>
      </c>
      <c r="P2496" s="9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5" x14ac:dyDescent="0.2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2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7">
        <f t="shared" si="228"/>
        <v>1.2753666666666665</v>
      </c>
      <c r="P2497" s="9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30" x14ac:dyDescent="0.2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2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7">
        <f t="shared" ref="O2498:O2561" si="234">E2498/D2498</f>
        <v>1</v>
      </c>
      <c r="P2498" s="9">
        <f t="shared" ref="P2498:P2561" si="235">IF(L2498 = 0, 0, E2498/L2498)</f>
        <v>600</v>
      </c>
      <c r="Q2498" s="5" t="str">
        <f t="shared" ref="Q2498:Q2561" si="236">LEFT(N2498,SEARCH("/",N2498) - 1)</f>
        <v>music</v>
      </c>
      <c r="R2498" s="5" t="str">
        <f t="shared" ref="R2498:R2561" si="237">RIGHT(N2498, LEN(N2498) - SEARCH("/",N2498))</f>
        <v>indie rock</v>
      </c>
      <c r="S2498" s="16">
        <f t="shared" si="232"/>
        <v>41327.996435185189</v>
      </c>
      <c r="T2498" s="16">
        <f t="shared" si="233"/>
        <v>41362.954768518517</v>
      </c>
    </row>
    <row r="2499" spans="1:20" ht="45" x14ac:dyDescent="0.2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2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7">
        <f t="shared" si="234"/>
        <v>1.127715</v>
      </c>
      <c r="P2499" s="9">
        <f t="shared" si="235"/>
        <v>80.551071428571419</v>
      </c>
      <c r="Q2499" s="5" t="str">
        <f t="shared" si="236"/>
        <v>music</v>
      </c>
      <c r="R2499" s="5" t="str">
        <f t="shared" si="237"/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45" x14ac:dyDescent="0.2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2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7">
        <f t="shared" si="234"/>
        <v>1.056</v>
      </c>
      <c r="P2500" s="9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60" x14ac:dyDescent="0.2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2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7">
        <f t="shared" si="234"/>
        <v>2.0262500000000001</v>
      </c>
      <c r="P2501" s="9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5" x14ac:dyDescent="0.2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2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7">
        <f t="shared" si="234"/>
        <v>1.1333333333333333</v>
      </c>
      <c r="P2502" s="9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60" x14ac:dyDescent="0.2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2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7">
        <f t="shared" si="234"/>
        <v>2.5545454545454545E-2</v>
      </c>
      <c r="P2503" s="9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60" x14ac:dyDescent="0.2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2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7">
        <f t="shared" si="234"/>
        <v>7.8181818181818181E-4</v>
      </c>
      <c r="P2504" s="9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60" x14ac:dyDescent="0.2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2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7">
        <f t="shared" si="234"/>
        <v>0</v>
      </c>
      <c r="P2505" s="9">
        <f t="shared" si="235"/>
        <v>0</v>
      </c>
      <c r="Q2505" s="5" t="str">
        <f t="shared" si="236"/>
        <v>food</v>
      </c>
      <c r="R2505" s="5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45" x14ac:dyDescent="0.2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2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7">
        <f t="shared" si="234"/>
        <v>0</v>
      </c>
      <c r="P2506" s="9">
        <f t="shared" si="235"/>
        <v>0</v>
      </c>
      <c r="Q2506" s="5" t="str">
        <f t="shared" si="236"/>
        <v>food</v>
      </c>
      <c r="R2506" s="5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60" x14ac:dyDescent="0.2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2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7">
        <f t="shared" si="234"/>
        <v>0</v>
      </c>
      <c r="P2507" s="9">
        <f t="shared" si="235"/>
        <v>0</v>
      </c>
      <c r="Q2507" s="5" t="str">
        <f t="shared" si="236"/>
        <v>food</v>
      </c>
      <c r="R2507" s="5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60" x14ac:dyDescent="0.2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2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7">
        <f t="shared" si="234"/>
        <v>6.0000000000000001E-3</v>
      </c>
      <c r="P2508" s="9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x14ac:dyDescent="0.2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2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7">
        <f t="shared" si="234"/>
        <v>0</v>
      </c>
      <c r="P2509" s="9">
        <f t="shared" si="235"/>
        <v>0</v>
      </c>
      <c r="Q2509" s="5" t="str">
        <f t="shared" si="236"/>
        <v>food</v>
      </c>
      <c r="R2509" s="5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60" x14ac:dyDescent="0.2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2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7">
        <f t="shared" si="234"/>
        <v>0</v>
      </c>
      <c r="P2510" s="9">
        <f t="shared" si="235"/>
        <v>0</v>
      </c>
      <c r="Q2510" s="5" t="str">
        <f t="shared" si="236"/>
        <v>food</v>
      </c>
      <c r="R2510" s="5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60" x14ac:dyDescent="0.2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2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7">
        <f t="shared" si="234"/>
        <v>1.0526315789473684E-2</v>
      </c>
      <c r="P2511" s="9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60" x14ac:dyDescent="0.2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2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7">
        <f t="shared" si="234"/>
        <v>1.5E-3</v>
      </c>
      <c r="P2512" s="9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5" x14ac:dyDescent="0.2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2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7">
        <f t="shared" si="234"/>
        <v>0</v>
      </c>
      <c r="P2513" s="9">
        <f t="shared" si="235"/>
        <v>0</v>
      </c>
      <c r="Q2513" s="5" t="str">
        <f t="shared" si="236"/>
        <v>food</v>
      </c>
      <c r="R2513" s="5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5" x14ac:dyDescent="0.2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2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7">
        <f t="shared" si="234"/>
        <v>0</v>
      </c>
      <c r="P2514" s="9">
        <f t="shared" si="235"/>
        <v>0</v>
      </c>
      <c r="Q2514" s="5" t="str">
        <f t="shared" si="236"/>
        <v>food</v>
      </c>
      <c r="R2514" s="5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60" x14ac:dyDescent="0.2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2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7">
        <f t="shared" si="234"/>
        <v>0</v>
      </c>
      <c r="P2515" s="9">
        <f t="shared" si="235"/>
        <v>0</v>
      </c>
      <c r="Q2515" s="5" t="str">
        <f t="shared" si="236"/>
        <v>food</v>
      </c>
      <c r="R2515" s="5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60" x14ac:dyDescent="0.2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2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7">
        <f t="shared" si="234"/>
        <v>1.7500000000000002E-2</v>
      </c>
      <c r="P2516" s="9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60" x14ac:dyDescent="0.2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2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7">
        <f t="shared" si="234"/>
        <v>0.186</v>
      </c>
      <c r="P2517" s="9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60" x14ac:dyDescent="0.2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2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7">
        <f t="shared" si="234"/>
        <v>0</v>
      </c>
      <c r="P2518" s="9">
        <f t="shared" si="235"/>
        <v>0</v>
      </c>
      <c r="Q2518" s="5" t="str">
        <f t="shared" si="236"/>
        <v>food</v>
      </c>
      <c r="R2518" s="5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60" x14ac:dyDescent="0.2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2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7">
        <f t="shared" si="234"/>
        <v>9.8166666666666666E-2</v>
      </c>
      <c r="P2519" s="9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5" x14ac:dyDescent="0.2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2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7">
        <f t="shared" si="234"/>
        <v>0</v>
      </c>
      <c r="P2520" s="9">
        <f t="shared" si="235"/>
        <v>0</v>
      </c>
      <c r="Q2520" s="5" t="str">
        <f t="shared" si="236"/>
        <v>food</v>
      </c>
      <c r="R2520" s="5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45" x14ac:dyDescent="0.2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2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7">
        <f t="shared" si="234"/>
        <v>4.3333333333333331E-4</v>
      </c>
      <c r="P2521" s="9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60" x14ac:dyDescent="0.2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2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7">
        <f t="shared" si="234"/>
        <v>0</v>
      </c>
      <c r="P2522" s="9">
        <f t="shared" si="235"/>
        <v>0</v>
      </c>
      <c r="Q2522" s="5" t="str">
        <f t="shared" si="236"/>
        <v>food</v>
      </c>
      <c r="R2522" s="5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60" x14ac:dyDescent="0.2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2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7">
        <f t="shared" si="234"/>
        <v>1.0948792000000001</v>
      </c>
      <c r="P2523" s="9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60" x14ac:dyDescent="0.2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2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7">
        <f t="shared" si="234"/>
        <v>1</v>
      </c>
      <c r="P2524" s="9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5" x14ac:dyDescent="0.2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2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7">
        <f t="shared" si="234"/>
        <v>1.5644444444444445</v>
      </c>
      <c r="P2525" s="9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45" x14ac:dyDescent="0.2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2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7">
        <f t="shared" si="234"/>
        <v>1.016</v>
      </c>
      <c r="P2526" s="9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5" x14ac:dyDescent="0.2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2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7">
        <f t="shared" si="234"/>
        <v>1.00325</v>
      </c>
      <c r="P2527" s="9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5" x14ac:dyDescent="0.2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2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7">
        <f t="shared" si="234"/>
        <v>1.1294999999999999</v>
      </c>
      <c r="P2528" s="9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5" x14ac:dyDescent="0.2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2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7">
        <f t="shared" si="234"/>
        <v>1.02125</v>
      </c>
      <c r="P2529" s="9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60" x14ac:dyDescent="0.2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2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7">
        <f t="shared" si="234"/>
        <v>1.0724974999999999</v>
      </c>
      <c r="P2530" s="9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30" x14ac:dyDescent="0.2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2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7">
        <f t="shared" si="234"/>
        <v>1.0428333333333333</v>
      </c>
      <c r="P2531" s="9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5" x14ac:dyDescent="0.2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2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7">
        <f t="shared" si="234"/>
        <v>1</v>
      </c>
      <c r="P2532" s="9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60" x14ac:dyDescent="0.2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2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7">
        <f t="shared" si="234"/>
        <v>1.004</v>
      </c>
      <c r="P2533" s="9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60" x14ac:dyDescent="0.2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2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7">
        <f t="shared" si="234"/>
        <v>1.26125</v>
      </c>
      <c r="P2534" s="9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60" x14ac:dyDescent="0.2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2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7">
        <f t="shared" si="234"/>
        <v>1.1066666666666667</v>
      </c>
      <c r="P2535" s="9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75" x14ac:dyDescent="0.2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2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7">
        <f t="shared" si="234"/>
        <v>1.05</v>
      </c>
      <c r="P2536" s="9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x14ac:dyDescent="0.2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2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7">
        <f t="shared" si="234"/>
        <v>1.03775</v>
      </c>
      <c r="P2537" s="9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60" x14ac:dyDescent="0.2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2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7">
        <f t="shared" si="234"/>
        <v>1.1599999999999999</v>
      </c>
      <c r="P2538" s="9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5" x14ac:dyDescent="0.2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2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7">
        <f t="shared" si="234"/>
        <v>1.1000000000000001</v>
      </c>
      <c r="P2539" s="9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45" x14ac:dyDescent="0.2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2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7">
        <f t="shared" si="234"/>
        <v>1.130176111111111</v>
      </c>
      <c r="P2540" s="9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60" x14ac:dyDescent="0.2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2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7">
        <f t="shared" si="234"/>
        <v>1.0024999999999999</v>
      </c>
      <c r="P2541" s="9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60" x14ac:dyDescent="0.2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2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7">
        <f t="shared" si="234"/>
        <v>1.034</v>
      </c>
      <c r="P2542" s="9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60" x14ac:dyDescent="0.2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2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7">
        <f t="shared" si="234"/>
        <v>1.0702857142857143</v>
      </c>
      <c r="P2543" s="9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5" x14ac:dyDescent="0.2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2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7">
        <f t="shared" si="234"/>
        <v>1.0357142857142858</v>
      </c>
      <c r="P2544" s="9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60" x14ac:dyDescent="0.2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2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7">
        <f t="shared" si="234"/>
        <v>1.5640000000000001</v>
      </c>
      <c r="P2545" s="9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5" x14ac:dyDescent="0.2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2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7">
        <f t="shared" si="234"/>
        <v>1.0082</v>
      </c>
      <c r="P2546" s="9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5" x14ac:dyDescent="0.2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2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7">
        <f t="shared" si="234"/>
        <v>1.9530000000000001</v>
      </c>
      <c r="P2547" s="9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5" x14ac:dyDescent="0.2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2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7">
        <f t="shared" si="234"/>
        <v>1.1171428571428572</v>
      </c>
      <c r="P2548" s="9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60" x14ac:dyDescent="0.2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2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7">
        <f t="shared" si="234"/>
        <v>1.1985454545454546</v>
      </c>
      <c r="P2549" s="9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60" x14ac:dyDescent="0.2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2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7">
        <f t="shared" si="234"/>
        <v>1.0185</v>
      </c>
      <c r="P2550" s="9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5" x14ac:dyDescent="0.2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2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7">
        <f t="shared" si="234"/>
        <v>1.0280254777070064</v>
      </c>
      <c r="P2551" s="9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60" x14ac:dyDescent="0.2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2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7">
        <f t="shared" si="234"/>
        <v>1.0084615384615385</v>
      </c>
      <c r="P2552" s="9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5" x14ac:dyDescent="0.2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2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7">
        <f t="shared" si="234"/>
        <v>1.0273469387755103</v>
      </c>
      <c r="P2553" s="9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60" x14ac:dyDescent="0.2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2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7">
        <f t="shared" si="234"/>
        <v>1.0649999999999999</v>
      </c>
      <c r="P2554" s="9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5" x14ac:dyDescent="0.2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2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7">
        <f t="shared" si="234"/>
        <v>1.5553333333333332</v>
      </c>
      <c r="P2555" s="9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60" x14ac:dyDescent="0.2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2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7">
        <f t="shared" si="234"/>
        <v>1.228</v>
      </c>
      <c r="P2556" s="9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60" x14ac:dyDescent="0.2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2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7">
        <f t="shared" si="234"/>
        <v>1.0734999999999999</v>
      </c>
      <c r="P2557" s="9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60" x14ac:dyDescent="0.2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2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7">
        <f t="shared" si="234"/>
        <v>1.0550335570469798</v>
      </c>
      <c r="P2558" s="9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30" x14ac:dyDescent="0.2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2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7">
        <f t="shared" si="234"/>
        <v>1.1844444444444444</v>
      </c>
      <c r="P2559" s="9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45" x14ac:dyDescent="0.2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2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7">
        <f t="shared" si="234"/>
        <v>1.0888</v>
      </c>
      <c r="P2560" s="9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60" x14ac:dyDescent="0.2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2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7">
        <f t="shared" si="234"/>
        <v>1.1125</v>
      </c>
      <c r="P2561" s="9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60" x14ac:dyDescent="0.2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2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7">
        <f t="shared" ref="O2562:O2625" si="240">E2562/D2562</f>
        <v>1.0009999999999999</v>
      </c>
      <c r="P2562" s="9">
        <f t="shared" ref="P2562:P2625" si="241">IF(L2562 = 0, 0, E2562/L2562)</f>
        <v>143</v>
      </c>
      <c r="Q2562" s="5" t="str">
        <f t="shared" ref="Q2562:Q2625" si="242">LEFT(N2562,SEARCH("/",N2562) - 1)</f>
        <v>music</v>
      </c>
      <c r="R2562" s="5" t="str">
        <f t="shared" ref="R2562:R2625" si="243">RIGHT(N2562, LEN(N2562) - SEARCH("/",N2562))</f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60" x14ac:dyDescent="0.2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2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7">
        <f t="shared" si="240"/>
        <v>0</v>
      </c>
      <c r="P2563" s="9">
        <f t="shared" si="241"/>
        <v>0</v>
      </c>
      <c r="Q2563" s="5" t="str">
        <f t="shared" si="242"/>
        <v>food</v>
      </c>
      <c r="R2563" s="5" t="str">
        <f t="shared" si="243"/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60" x14ac:dyDescent="0.2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2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7">
        <f t="shared" si="240"/>
        <v>7.4999999999999997E-3</v>
      </c>
      <c r="P2564" s="9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30" x14ac:dyDescent="0.2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2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7">
        <f t="shared" si="240"/>
        <v>0</v>
      </c>
      <c r="P2565" s="9">
        <f t="shared" si="241"/>
        <v>0</v>
      </c>
      <c r="Q2565" s="5" t="str">
        <f t="shared" si="242"/>
        <v>food</v>
      </c>
      <c r="R2565" s="5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5" x14ac:dyDescent="0.2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2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7">
        <f t="shared" si="240"/>
        <v>0</v>
      </c>
      <c r="P2566" s="9">
        <f t="shared" si="241"/>
        <v>0</v>
      </c>
      <c r="Q2566" s="5" t="str">
        <f t="shared" si="242"/>
        <v>food</v>
      </c>
      <c r="R2566" s="5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5" x14ac:dyDescent="0.2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2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7">
        <f t="shared" si="240"/>
        <v>0.01</v>
      </c>
      <c r="P2567" s="9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5" x14ac:dyDescent="0.2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2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7">
        <f t="shared" si="240"/>
        <v>0</v>
      </c>
      <c r="P2568" s="9">
        <f t="shared" si="241"/>
        <v>0</v>
      </c>
      <c r="Q2568" s="5" t="str">
        <f t="shared" si="242"/>
        <v>food</v>
      </c>
      <c r="R2568" s="5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5" x14ac:dyDescent="0.2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2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7">
        <f t="shared" si="240"/>
        <v>2.6666666666666666E-3</v>
      </c>
      <c r="P2569" s="9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60" x14ac:dyDescent="0.2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2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7">
        <f t="shared" si="240"/>
        <v>5.0000000000000001E-3</v>
      </c>
      <c r="P2570" s="9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5" x14ac:dyDescent="0.2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2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7">
        <f t="shared" si="240"/>
        <v>2.2307692307692306E-2</v>
      </c>
      <c r="P2571" s="9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5" x14ac:dyDescent="0.2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2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7">
        <f t="shared" si="240"/>
        <v>8.4285714285714294E-3</v>
      </c>
      <c r="P2572" s="9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5" x14ac:dyDescent="0.2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2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7">
        <f t="shared" si="240"/>
        <v>2.5000000000000001E-3</v>
      </c>
      <c r="P2573" s="9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5" x14ac:dyDescent="0.2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2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7">
        <f t="shared" si="240"/>
        <v>0</v>
      </c>
      <c r="P2574" s="9">
        <f t="shared" si="241"/>
        <v>0</v>
      </c>
      <c r="Q2574" s="5" t="str">
        <f t="shared" si="242"/>
        <v>food</v>
      </c>
      <c r="R2574" s="5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60" x14ac:dyDescent="0.2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2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7">
        <f t="shared" si="240"/>
        <v>0</v>
      </c>
      <c r="P2575" s="9">
        <f t="shared" si="241"/>
        <v>0</v>
      </c>
      <c r="Q2575" s="5" t="str">
        <f t="shared" si="242"/>
        <v>food</v>
      </c>
      <c r="R2575" s="5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60" x14ac:dyDescent="0.2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2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7">
        <f t="shared" si="240"/>
        <v>0</v>
      </c>
      <c r="P2576" s="9">
        <f t="shared" si="241"/>
        <v>0</v>
      </c>
      <c r="Q2576" s="5" t="str">
        <f t="shared" si="242"/>
        <v>food</v>
      </c>
      <c r="R2576" s="5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60" x14ac:dyDescent="0.2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2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7">
        <f t="shared" si="240"/>
        <v>0</v>
      </c>
      <c r="P2577" s="9">
        <f t="shared" si="241"/>
        <v>0</v>
      </c>
      <c r="Q2577" s="5" t="str">
        <f t="shared" si="242"/>
        <v>food</v>
      </c>
      <c r="R2577" s="5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30" x14ac:dyDescent="0.2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2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7">
        <f t="shared" si="240"/>
        <v>0</v>
      </c>
      <c r="P2578" s="9">
        <f t="shared" si="241"/>
        <v>0</v>
      </c>
      <c r="Q2578" s="5" t="str">
        <f t="shared" si="242"/>
        <v>food</v>
      </c>
      <c r="R2578" s="5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60" x14ac:dyDescent="0.2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2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7">
        <f t="shared" si="240"/>
        <v>0</v>
      </c>
      <c r="P2579" s="9">
        <f t="shared" si="241"/>
        <v>0</v>
      </c>
      <c r="Q2579" s="5" t="str">
        <f t="shared" si="242"/>
        <v>food</v>
      </c>
      <c r="R2579" s="5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60" x14ac:dyDescent="0.2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2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7">
        <f t="shared" si="240"/>
        <v>0</v>
      </c>
      <c r="P2580" s="9">
        <f t="shared" si="241"/>
        <v>0</v>
      </c>
      <c r="Q2580" s="5" t="str">
        <f t="shared" si="242"/>
        <v>food</v>
      </c>
      <c r="R2580" s="5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5" x14ac:dyDescent="0.2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2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7">
        <f t="shared" si="240"/>
        <v>1.3849999999999999E-3</v>
      </c>
      <c r="P2581" s="9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5" x14ac:dyDescent="0.2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2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7">
        <f t="shared" si="240"/>
        <v>6.0000000000000001E-3</v>
      </c>
      <c r="P2582" s="9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5" x14ac:dyDescent="0.2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2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7">
        <f t="shared" si="240"/>
        <v>0.106</v>
      </c>
      <c r="P2583" s="9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30" x14ac:dyDescent="0.2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2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7">
        <f t="shared" si="240"/>
        <v>1.1111111111111112E-5</v>
      </c>
      <c r="P2584" s="9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45" x14ac:dyDescent="0.2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2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7">
        <f t="shared" si="240"/>
        <v>5.0000000000000001E-3</v>
      </c>
      <c r="P2585" s="9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45" x14ac:dyDescent="0.2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2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7">
        <f t="shared" si="240"/>
        <v>0</v>
      </c>
      <c r="P2586" s="9">
        <f t="shared" si="241"/>
        <v>0</v>
      </c>
      <c r="Q2586" s="5" t="str">
        <f t="shared" si="242"/>
        <v>food</v>
      </c>
      <c r="R2586" s="5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5" x14ac:dyDescent="0.2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2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7">
        <f t="shared" si="240"/>
        <v>1.6666666666666668E-3</v>
      </c>
      <c r="P2587" s="9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30" x14ac:dyDescent="0.2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2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7">
        <f t="shared" si="240"/>
        <v>1.6666666666666668E-3</v>
      </c>
      <c r="P2588" s="9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5" x14ac:dyDescent="0.2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2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7">
        <f t="shared" si="240"/>
        <v>2.4340000000000001E-2</v>
      </c>
      <c r="P2589" s="9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60" x14ac:dyDescent="0.2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2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7">
        <f t="shared" si="240"/>
        <v>3.8833333333333331E-2</v>
      </c>
      <c r="P2590" s="9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60" x14ac:dyDescent="0.2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2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7">
        <f t="shared" si="240"/>
        <v>1E-4</v>
      </c>
      <c r="P2591" s="9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60" x14ac:dyDescent="0.2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2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7">
        <f t="shared" si="240"/>
        <v>0</v>
      </c>
      <c r="P2592" s="9">
        <f t="shared" si="241"/>
        <v>0</v>
      </c>
      <c r="Q2592" s="5" t="str">
        <f t="shared" si="242"/>
        <v>food</v>
      </c>
      <c r="R2592" s="5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60" x14ac:dyDescent="0.2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2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7">
        <f t="shared" si="240"/>
        <v>1.7333333333333333E-2</v>
      </c>
      <c r="P2593" s="9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60" x14ac:dyDescent="0.2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2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7">
        <f t="shared" si="240"/>
        <v>1.6666666666666668E-3</v>
      </c>
      <c r="P2594" s="9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5" x14ac:dyDescent="0.2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2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7">
        <f t="shared" si="240"/>
        <v>0</v>
      </c>
      <c r="P2595" s="9">
        <f t="shared" si="241"/>
        <v>0</v>
      </c>
      <c r="Q2595" s="5" t="str">
        <f t="shared" si="242"/>
        <v>food</v>
      </c>
      <c r="R2595" s="5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5" x14ac:dyDescent="0.2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2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7">
        <f t="shared" si="240"/>
        <v>1.2500000000000001E-5</v>
      </c>
      <c r="P2596" s="9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30" x14ac:dyDescent="0.2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2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7">
        <f t="shared" si="240"/>
        <v>0.12166666666666667</v>
      </c>
      <c r="P2597" s="9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60" x14ac:dyDescent="0.2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2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7">
        <f t="shared" si="240"/>
        <v>0.23588571428571428</v>
      </c>
      <c r="P2598" s="9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5" x14ac:dyDescent="0.2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2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7">
        <f t="shared" si="240"/>
        <v>5.6666666666666664E-2</v>
      </c>
      <c r="P2599" s="9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45" x14ac:dyDescent="0.2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2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7">
        <f t="shared" si="240"/>
        <v>0.39</v>
      </c>
      <c r="P2600" s="9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45" x14ac:dyDescent="0.2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2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7">
        <f t="shared" si="240"/>
        <v>9.9546510341776348E-3</v>
      </c>
      <c r="P2601" s="9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45" x14ac:dyDescent="0.2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2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7">
        <f t="shared" si="240"/>
        <v>6.9320000000000007E-2</v>
      </c>
      <c r="P2602" s="9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60" x14ac:dyDescent="0.2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2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7">
        <f t="shared" si="240"/>
        <v>6.6139999999999999</v>
      </c>
      <c r="P2603" s="9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5" x14ac:dyDescent="0.2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2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7">
        <f t="shared" si="240"/>
        <v>3.2609166666666667</v>
      </c>
      <c r="P2604" s="9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30" x14ac:dyDescent="0.2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2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7">
        <f t="shared" si="240"/>
        <v>1.0148571428571429</v>
      </c>
      <c r="P2605" s="9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5" x14ac:dyDescent="0.2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2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7">
        <f t="shared" si="240"/>
        <v>1.0421799999999999</v>
      </c>
      <c r="P2606" s="9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60" x14ac:dyDescent="0.2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2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7">
        <f t="shared" si="240"/>
        <v>1.0742157000000001</v>
      </c>
      <c r="P2607" s="9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75" x14ac:dyDescent="0.2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2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7">
        <f t="shared" si="240"/>
        <v>1.1005454545454545</v>
      </c>
      <c r="P2608" s="9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60" x14ac:dyDescent="0.2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2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7">
        <f t="shared" si="240"/>
        <v>4.077</v>
      </c>
      <c r="P2609" s="9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5" x14ac:dyDescent="0.2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2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7">
        <f t="shared" si="240"/>
        <v>2.2392500000000002</v>
      </c>
      <c r="P2610" s="9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60" x14ac:dyDescent="0.2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2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7">
        <f t="shared" si="240"/>
        <v>3.038011142857143</v>
      </c>
      <c r="P2611" s="9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45" x14ac:dyDescent="0.2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2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7">
        <f t="shared" si="240"/>
        <v>1.4132510432681749</v>
      </c>
      <c r="P2612" s="9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60" x14ac:dyDescent="0.2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2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7">
        <f t="shared" si="240"/>
        <v>27.906363636363636</v>
      </c>
      <c r="P2613" s="9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5" x14ac:dyDescent="0.2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2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7">
        <f t="shared" si="240"/>
        <v>1.7176130000000001</v>
      </c>
      <c r="P2614" s="9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60" x14ac:dyDescent="0.2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2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7">
        <f t="shared" si="240"/>
        <v>1.0101333333333333</v>
      </c>
      <c r="P2615" s="9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60" x14ac:dyDescent="0.2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2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7">
        <f t="shared" si="240"/>
        <v>1.02</v>
      </c>
      <c r="P2616" s="9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60" x14ac:dyDescent="0.2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2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7">
        <f t="shared" si="240"/>
        <v>1.6976511744127936</v>
      </c>
      <c r="P2617" s="9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5" x14ac:dyDescent="0.2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2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7">
        <f t="shared" si="240"/>
        <v>1.14534</v>
      </c>
      <c r="P2618" s="9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60" x14ac:dyDescent="0.2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2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7">
        <f t="shared" si="240"/>
        <v>8.7759999999999998</v>
      </c>
      <c r="P2619" s="9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30" x14ac:dyDescent="0.2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2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7">
        <f t="shared" si="240"/>
        <v>1.0538666666666667</v>
      </c>
      <c r="P2620" s="9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60" x14ac:dyDescent="0.2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2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7">
        <f t="shared" si="240"/>
        <v>1.8839999999999999</v>
      </c>
      <c r="P2621" s="9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60" x14ac:dyDescent="0.2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2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7">
        <f t="shared" si="240"/>
        <v>1.436523076923077</v>
      </c>
      <c r="P2622" s="9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60" x14ac:dyDescent="0.2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2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7">
        <f t="shared" si="240"/>
        <v>1.4588000000000001</v>
      </c>
      <c r="P2623" s="9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60" x14ac:dyDescent="0.2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2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7">
        <f t="shared" si="240"/>
        <v>1.3118399999999999</v>
      </c>
      <c r="P2624" s="9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60" x14ac:dyDescent="0.2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2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7">
        <f t="shared" si="240"/>
        <v>1.1399999999999999</v>
      </c>
      <c r="P2625" s="9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60" x14ac:dyDescent="0.2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2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7">
        <f t="shared" ref="O2626:O2689" si="246">E2626/D2626</f>
        <v>13.794206249999998</v>
      </c>
      <c r="P2626" s="9">
        <f t="shared" ref="P2626:P2689" si="247">IF(L2626 = 0, 0, E2626/L2626)</f>
        <v>31.820544982698959</v>
      </c>
      <c r="Q2626" s="5" t="str">
        <f t="shared" ref="Q2626:Q2689" si="248">LEFT(N2626,SEARCH("/",N2626) - 1)</f>
        <v>technology</v>
      </c>
      <c r="R2626" s="5" t="str">
        <f t="shared" ref="R2626:R2689" si="249">RIGHT(N2626, LEN(N2626) - SEARCH("/",N2626))</f>
        <v>space exploration</v>
      </c>
      <c r="S2626" s="16">
        <f t="shared" si="244"/>
        <v>41144.42155092593</v>
      </c>
      <c r="T2626" s="16">
        <f t="shared" si="245"/>
        <v>41165.42155092593</v>
      </c>
    </row>
    <row r="2627" spans="1:20" ht="60" x14ac:dyDescent="0.2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2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7">
        <f t="shared" si="246"/>
        <v>9.56</v>
      </c>
      <c r="P2627" s="9">
        <f t="shared" si="247"/>
        <v>27.576923076923077</v>
      </c>
      <c r="Q2627" s="5" t="str">
        <f t="shared" si="248"/>
        <v>technology</v>
      </c>
      <c r="R2627" s="5" t="str">
        <f t="shared" si="249"/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45" x14ac:dyDescent="0.2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2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7">
        <f t="shared" si="246"/>
        <v>1.1200000000000001</v>
      </c>
      <c r="P2628" s="9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60" x14ac:dyDescent="0.2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2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7">
        <f t="shared" si="246"/>
        <v>6.4666666666666668</v>
      </c>
      <c r="P2629" s="9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45" x14ac:dyDescent="0.2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2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7">
        <f t="shared" si="246"/>
        <v>1.1036948748510131</v>
      </c>
      <c r="P2630" s="9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45" x14ac:dyDescent="0.2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2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7">
        <f t="shared" si="246"/>
        <v>1.2774000000000001</v>
      </c>
      <c r="P2631" s="9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60" x14ac:dyDescent="0.2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2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7">
        <f t="shared" si="246"/>
        <v>1.579</v>
      </c>
      <c r="P2632" s="9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5" x14ac:dyDescent="0.2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2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7">
        <f t="shared" si="246"/>
        <v>1.1466525000000001</v>
      </c>
      <c r="P2633" s="9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5" x14ac:dyDescent="0.2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2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7">
        <f t="shared" si="246"/>
        <v>1.3700934579439252</v>
      </c>
      <c r="P2634" s="9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60" x14ac:dyDescent="0.2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2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7">
        <f t="shared" si="246"/>
        <v>3.5461999999999998</v>
      </c>
      <c r="P2635" s="9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5" x14ac:dyDescent="0.2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2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7">
        <f t="shared" si="246"/>
        <v>1.0602150537634409</v>
      </c>
      <c r="P2636" s="9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60" x14ac:dyDescent="0.2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2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7">
        <f t="shared" si="246"/>
        <v>1</v>
      </c>
      <c r="P2637" s="9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60" x14ac:dyDescent="0.2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2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7">
        <f t="shared" si="246"/>
        <v>1.873</v>
      </c>
      <c r="P2638" s="9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45" x14ac:dyDescent="0.2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2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7">
        <f t="shared" si="246"/>
        <v>1.6619999999999999</v>
      </c>
      <c r="P2639" s="9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5" x14ac:dyDescent="0.2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2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7">
        <f t="shared" si="246"/>
        <v>1.0172910662824208</v>
      </c>
      <c r="P2640" s="9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60" x14ac:dyDescent="0.2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2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7">
        <f t="shared" si="246"/>
        <v>1.64</v>
      </c>
      <c r="P2641" s="9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75" x14ac:dyDescent="0.2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2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7">
        <f t="shared" si="246"/>
        <v>1.0566666666666666</v>
      </c>
      <c r="P2642" s="9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30" x14ac:dyDescent="0.2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2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7">
        <f t="shared" si="246"/>
        <v>0.01</v>
      </c>
      <c r="P2643" s="9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60" x14ac:dyDescent="0.2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2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7">
        <f t="shared" si="246"/>
        <v>0</v>
      </c>
      <c r="P2644" s="9">
        <f t="shared" si="247"/>
        <v>0</v>
      </c>
      <c r="Q2644" s="5" t="str">
        <f t="shared" si="248"/>
        <v>technology</v>
      </c>
      <c r="R2644" s="5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60" x14ac:dyDescent="0.2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2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7">
        <f t="shared" si="246"/>
        <v>0.33559730999999998</v>
      </c>
      <c r="P2645" s="9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5" x14ac:dyDescent="0.2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2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7">
        <f t="shared" si="246"/>
        <v>2.053E-2</v>
      </c>
      <c r="P2646" s="9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60" x14ac:dyDescent="0.2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2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7">
        <f t="shared" si="246"/>
        <v>0.105</v>
      </c>
      <c r="P2647" s="9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5" x14ac:dyDescent="0.2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2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7">
        <f t="shared" si="246"/>
        <v>8.4172839999999999E-2</v>
      </c>
      <c r="P2648" s="9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60" x14ac:dyDescent="0.2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2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7">
        <f t="shared" si="246"/>
        <v>1.44E-2</v>
      </c>
      <c r="P2649" s="9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60" x14ac:dyDescent="0.2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2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7">
        <f t="shared" si="246"/>
        <v>8.8333333333333337E-3</v>
      </c>
      <c r="P2650" s="9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30" x14ac:dyDescent="0.2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2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7">
        <f t="shared" si="246"/>
        <v>9.9200000000000004E-4</v>
      </c>
      <c r="P2651" s="9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60" x14ac:dyDescent="0.2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2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7">
        <f t="shared" si="246"/>
        <v>5.966666666666667E-3</v>
      </c>
      <c r="P2652" s="9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60" x14ac:dyDescent="0.2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2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7">
        <f t="shared" si="246"/>
        <v>1.8689285714285714E-2</v>
      </c>
      <c r="P2653" s="9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60" x14ac:dyDescent="0.2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2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7">
        <f t="shared" si="246"/>
        <v>8.8500000000000002E-3</v>
      </c>
      <c r="P2654" s="9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5" x14ac:dyDescent="0.2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2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7">
        <f t="shared" si="246"/>
        <v>0.1152156862745098</v>
      </c>
      <c r="P2655" s="9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60" x14ac:dyDescent="0.2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2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7">
        <f t="shared" si="246"/>
        <v>5.1000000000000004E-4</v>
      </c>
      <c r="P2656" s="9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x14ac:dyDescent="0.2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2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7">
        <f t="shared" si="246"/>
        <v>0.21033333333333334</v>
      </c>
      <c r="P2657" s="9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30" x14ac:dyDescent="0.2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2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7">
        <f t="shared" si="246"/>
        <v>0.11436666666666667</v>
      </c>
      <c r="P2658" s="9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60" x14ac:dyDescent="0.2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2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7">
        <f t="shared" si="246"/>
        <v>0.18737933333333334</v>
      </c>
      <c r="P2659" s="9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5" x14ac:dyDescent="0.2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2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7">
        <f t="shared" si="246"/>
        <v>9.2857142857142856E-4</v>
      </c>
      <c r="P2660" s="9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x14ac:dyDescent="0.2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2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7">
        <f t="shared" si="246"/>
        <v>2.720408163265306E-2</v>
      </c>
      <c r="P2661" s="9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60" x14ac:dyDescent="0.2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2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7">
        <f t="shared" si="246"/>
        <v>9.5E-4</v>
      </c>
      <c r="P2662" s="9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5" x14ac:dyDescent="0.2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2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7">
        <f t="shared" si="246"/>
        <v>1.0289999999999999</v>
      </c>
      <c r="P2663" s="9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5" x14ac:dyDescent="0.2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2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7">
        <f t="shared" si="246"/>
        <v>1.0680000000000001</v>
      </c>
      <c r="P2664" s="9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60" x14ac:dyDescent="0.2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2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7">
        <f t="shared" si="246"/>
        <v>1.0459624999999999</v>
      </c>
      <c r="P2665" s="9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60" x14ac:dyDescent="0.2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2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7">
        <f t="shared" si="246"/>
        <v>1.0342857142857143</v>
      </c>
      <c r="P2666" s="9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60" x14ac:dyDescent="0.2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2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7">
        <f t="shared" si="246"/>
        <v>1.2314285714285715</v>
      </c>
      <c r="P2667" s="9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60" x14ac:dyDescent="0.2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2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7">
        <f t="shared" si="246"/>
        <v>1.592951</v>
      </c>
      <c r="P2668" s="9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60" x14ac:dyDescent="0.2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2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7">
        <f t="shared" si="246"/>
        <v>1.1066666666666667</v>
      </c>
      <c r="P2669" s="9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30" x14ac:dyDescent="0.2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2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7">
        <f t="shared" si="246"/>
        <v>1.7070000000000001</v>
      </c>
      <c r="P2670" s="9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60" x14ac:dyDescent="0.2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2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7">
        <f t="shared" si="246"/>
        <v>1.25125</v>
      </c>
      <c r="P2671" s="9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60" x14ac:dyDescent="0.2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2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7">
        <f t="shared" si="246"/>
        <v>6.4158609339642042E-2</v>
      </c>
      <c r="P2672" s="9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5" x14ac:dyDescent="0.2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2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7">
        <f t="shared" si="246"/>
        <v>0.11344</v>
      </c>
      <c r="P2673" s="9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60" x14ac:dyDescent="0.2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2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7">
        <f t="shared" si="246"/>
        <v>0.33189999999999997</v>
      </c>
      <c r="P2674" s="9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60" x14ac:dyDescent="0.2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2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7">
        <f t="shared" si="246"/>
        <v>0.27579999999999999</v>
      </c>
      <c r="P2675" s="9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60" x14ac:dyDescent="0.2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2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7">
        <f t="shared" si="246"/>
        <v>0.62839999999999996</v>
      </c>
      <c r="P2676" s="9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60" x14ac:dyDescent="0.2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2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7">
        <f t="shared" si="246"/>
        <v>7.5880000000000003E-2</v>
      </c>
      <c r="P2677" s="9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60" x14ac:dyDescent="0.2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2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7">
        <f t="shared" si="246"/>
        <v>0.50380952380952382</v>
      </c>
      <c r="P2678" s="9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5" x14ac:dyDescent="0.2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2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7">
        <f t="shared" si="246"/>
        <v>0.17512820512820512</v>
      </c>
      <c r="P2679" s="9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60" x14ac:dyDescent="0.2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2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7">
        <f t="shared" si="246"/>
        <v>1.3750000000000001E-4</v>
      </c>
      <c r="P2680" s="9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60" x14ac:dyDescent="0.2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2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7">
        <f t="shared" si="246"/>
        <v>3.3E-3</v>
      </c>
      <c r="P2681" s="9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x14ac:dyDescent="0.2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2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7">
        <f t="shared" si="246"/>
        <v>8.6250000000000007E-3</v>
      </c>
      <c r="P2682" s="9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5" x14ac:dyDescent="0.2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2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7">
        <f t="shared" si="246"/>
        <v>6.875E-3</v>
      </c>
      <c r="P2683" s="9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5" x14ac:dyDescent="0.2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2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7">
        <f t="shared" si="246"/>
        <v>0.28299999999999997</v>
      </c>
      <c r="P2684" s="9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60" x14ac:dyDescent="0.2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2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7">
        <f t="shared" si="246"/>
        <v>2.3999999999999998E-3</v>
      </c>
      <c r="P2685" s="9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60" x14ac:dyDescent="0.2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2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7">
        <f t="shared" si="246"/>
        <v>1.1428571428571429E-2</v>
      </c>
      <c r="P2686" s="9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60" x14ac:dyDescent="0.2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2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7">
        <f t="shared" si="246"/>
        <v>2.0000000000000001E-4</v>
      </c>
      <c r="P2687" s="9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60" x14ac:dyDescent="0.2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2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7">
        <f t="shared" si="246"/>
        <v>0</v>
      </c>
      <c r="P2688" s="9">
        <f t="shared" si="247"/>
        <v>0</v>
      </c>
      <c r="Q2688" s="5" t="str">
        <f t="shared" si="248"/>
        <v>food</v>
      </c>
      <c r="R2688" s="5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5" x14ac:dyDescent="0.2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2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7">
        <f t="shared" si="246"/>
        <v>0</v>
      </c>
      <c r="P2689" s="9">
        <f t="shared" si="247"/>
        <v>0</v>
      </c>
      <c r="Q2689" s="5" t="str">
        <f t="shared" si="248"/>
        <v>food</v>
      </c>
      <c r="R2689" s="5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30" x14ac:dyDescent="0.2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2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7">
        <f t="shared" ref="O2690:O2753" si="252">E2690/D2690</f>
        <v>1.48E-3</v>
      </c>
      <c r="P2690" s="9">
        <f t="shared" ref="P2690:P2753" si="253">IF(L2690 = 0, 0, E2690/L2690)</f>
        <v>5.2857142857142856</v>
      </c>
      <c r="Q2690" s="5" t="str">
        <f t="shared" ref="Q2690:Q2753" si="254">LEFT(N2690,SEARCH("/",N2690) - 1)</f>
        <v>food</v>
      </c>
      <c r="R2690" s="5" t="str">
        <f t="shared" ref="R2690:R2753" si="255">RIGHT(N2690, LEN(N2690) - SEARCH("/",N2690))</f>
        <v>food trucks</v>
      </c>
      <c r="S2690" s="16">
        <f t="shared" si="250"/>
        <v>42028.118865740747</v>
      </c>
      <c r="T2690" s="16">
        <f t="shared" si="251"/>
        <v>42059.125</v>
      </c>
    </row>
    <row r="2691" spans="1:20" ht="60" x14ac:dyDescent="0.2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2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7">
        <f t="shared" si="252"/>
        <v>2.8571428571428571E-5</v>
      </c>
      <c r="P2691" s="9">
        <f t="shared" si="253"/>
        <v>1</v>
      </c>
      <c r="Q2691" s="5" t="str">
        <f t="shared" si="254"/>
        <v>food</v>
      </c>
      <c r="R2691" s="5" t="str">
        <f t="shared" si="255"/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60" x14ac:dyDescent="0.2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2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7">
        <f t="shared" si="252"/>
        <v>0.107325</v>
      </c>
      <c r="P2692" s="9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30" x14ac:dyDescent="0.2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2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7">
        <f t="shared" si="252"/>
        <v>5.3846153846153844E-4</v>
      </c>
      <c r="P2693" s="9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5" x14ac:dyDescent="0.2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2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7">
        <f t="shared" si="252"/>
        <v>7.1428571428571426E-3</v>
      </c>
      <c r="P2694" s="9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60" x14ac:dyDescent="0.2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2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7">
        <f t="shared" si="252"/>
        <v>8.0000000000000002E-3</v>
      </c>
      <c r="P2695" s="9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60" x14ac:dyDescent="0.2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2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7">
        <f t="shared" si="252"/>
        <v>3.3333333333333335E-5</v>
      </c>
      <c r="P2696" s="9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45" x14ac:dyDescent="0.2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2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7">
        <f t="shared" si="252"/>
        <v>4.7333333333333333E-3</v>
      </c>
      <c r="P2697" s="9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60" x14ac:dyDescent="0.2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2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7">
        <f t="shared" si="252"/>
        <v>5.6500000000000002E-2</v>
      </c>
      <c r="P2698" s="9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5" x14ac:dyDescent="0.2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2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7">
        <f t="shared" si="252"/>
        <v>0.26352173913043481</v>
      </c>
      <c r="P2699" s="9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5" x14ac:dyDescent="0.2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2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7">
        <f t="shared" si="252"/>
        <v>3.2512500000000002E-3</v>
      </c>
      <c r="P2700" s="9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5" x14ac:dyDescent="0.2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2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7">
        <f t="shared" si="252"/>
        <v>0</v>
      </c>
      <c r="P2701" s="9">
        <f t="shared" si="253"/>
        <v>0</v>
      </c>
      <c r="Q2701" s="5" t="str">
        <f t="shared" si="254"/>
        <v>food</v>
      </c>
      <c r="R2701" s="5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5" x14ac:dyDescent="0.2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2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7">
        <f t="shared" si="252"/>
        <v>7.0007000700070005E-3</v>
      </c>
      <c r="P2702" s="9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60" x14ac:dyDescent="0.2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2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7">
        <f t="shared" si="252"/>
        <v>0.46176470588235297</v>
      </c>
      <c r="P2703" s="9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60" x14ac:dyDescent="0.2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2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7">
        <f t="shared" si="252"/>
        <v>0.34410000000000002</v>
      </c>
      <c r="P2704" s="9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45" x14ac:dyDescent="0.2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2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7">
        <f t="shared" si="252"/>
        <v>1.0375000000000001</v>
      </c>
      <c r="P2705" s="9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60" x14ac:dyDescent="0.2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2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7">
        <f t="shared" si="252"/>
        <v>6.0263157894736845E-2</v>
      </c>
      <c r="P2706" s="9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30" x14ac:dyDescent="0.2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2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7">
        <f t="shared" si="252"/>
        <v>0.10539393939393939</v>
      </c>
      <c r="P2707" s="9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5" x14ac:dyDescent="0.2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2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7">
        <f t="shared" si="252"/>
        <v>1.1229714285714285</v>
      </c>
      <c r="P2708" s="9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5" x14ac:dyDescent="0.2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2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7">
        <f t="shared" si="252"/>
        <v>3.50844625</v>
      </c>
      <c r="P2709" s="9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5" x14ac:dyDescent="0.2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2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7">
        <f t="shared" si="252"/>
        <v>2.3321535</v>
      </c>
      <c r="P2710" s="9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5" x14ac:dyDescent="0.2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2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7">
        <f t="shared" si="252"/>
        <v>1.01606</v>
      </c>
      <c r="P2711" s="9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30" x14ac:dyDescent="0.2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2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7">
        <f t="shared" si="252"/>
        <v>1.5390035000000002</v>
      </c>
      <c r="P2712" s="9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60" x14ac:dyDescent="0.2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2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7">
        <f t="shared" si="252"/>
        <v>1.007161125319693</v>
      </c>
      <c r="P2713" s="9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60" x14ac:dyDescent="0.2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2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7">
        <f t="shared" si="252"/>
        <v>1.3138181818181818</v>
      </c>
      <c r="P2714" s="9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60" x14ac:dyDescent="0.2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2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7">
        <f t="shared" si="252"/>
        <v>1.0224133333333334</v>
      </c>
      <c r="P2715" s="9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45" x14ac:dyDescent="0.2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2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7">
        <f t="shared" si="252"/>
        <v>1.1635599999999999</v>
      </c>
      <c r="P2716" s="9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60" x14ac:dyDescent="0.2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2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7">
        <f t="shared" si="252"/>
        <v>2.6462241666666664</v>
      </c>
      <c r="P2717" s="9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75" x14ac:dyDescent="0.2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2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7">
        <f t="shared" si="252"/>
        <v>1.1998010000000001</v>
      </c>
      <c r="P2718" s="9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5" x14ac:dyDescent="0.2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2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7">
        <f t="shared" si="252"/>
        <v>1.2010400000000001</v>
      </c>
      <c r="P2719" s="9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60" x14ac:dyDescent="0.2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2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7">
        <f t="shared" si="252"/>
        <v>1.0358333333333334</v>
      </c>
      <c r="P2720" s="9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60" x14ac:dyDescent="0.2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2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7">
        <f t="shared" si="252"/>
        <v>1.0883333333333334</v>
      </c>
      <c r="P2721" s="9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45" x14ac:dyDescent="0.2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2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7">
        <f t="shared" si="252"/>
        <v>1.1812400000000001</v>
      </c>
      <c r="P2722" s="9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60" x14ac:dyDescent="0.2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2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7">
        <f t="shared" si="252"/>
        <v>14.62</v>
      </c>
      <c r="P2723" s="9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60" x14ac:dyDescent="0.2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2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7">
        <f t="shared" si="252"/>
        <v>2.5253999999999999</v>
      </c>
      <c r="P2724" s="9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60" x14ac:dyDescent="0.2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2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7">
        <f t="shared" si="252"/>
        <v>1.4005000000000001</v>
      </c>
      <c r="P2725" s="9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60" x14ac:dyDescent="0.2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2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7">
        <f t="shared" si="252"/>
        <v>2.9687520259319289</v>
      </c>
      <c r="P2726" s="9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45" x14ac:dyDescent="0.2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2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7">
        <f t="shared" si="252"/>
        <v>1.445425</v>
      </c>
      <c r="P2727" s="9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x14ac:dyDescent="0.2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2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7">
        <f t="shared" si="252"/>
        <v>1.05745</v>
      </c>
      <c r="P2728" s="9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5" x14ac:dyDescent="0.2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2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7">
        <f t="shared" si="252"/>
        <v>4.9321000000000002</v>
      </c>
      <c r="P2729" s="9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30" x14ac:dyDescent="0.2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2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7">
        <f t="shared" si="252"/>
        <v>2.0182666666666669</v>
      </c>
      <c r="P2730" s="9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30" x14ac:dyDescent="0.2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2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7">
        <f t="shared" si="252"/>
        <v>1.0444</v>
      </c>
      <c r="P2731" s="9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45" x14ac:dyDescent="0.2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2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7">
        <f t="shared" si="252"/>
        <v>1.7029262962962963</v>
      </c>
      <c r="P2732" s="9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60" x14ac:dyDescent="0.2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2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7">
        <f t="shared" si="252"/>
        <v>1.0430333333333333</v>
      </c>
      <c r="P2733" s="9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60" x14ac:dyDescent="0.2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2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7">
        <f t="shared" si="252"/>
        <v>1.1825000000000001</v>
      </c>
      <c r="P2734" s="9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60" x14ac:dyDescent="0.2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2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7">
        <f t="shared" si="252"/>
        <v>1.07538</v>
      </c>
      <c r="P2735" s="9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60" x14ac:dyDescent="0.2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2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7">
        <f t="shared" si="252"/>
        <v>22603</v>
      </c>
      <c r="P2736" s="9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60" x14ac:dyDescent="0.2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2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7">
        <f t="shared" si="252"/>
        <v>9.7813466666666677</v>
      </c>
      <c r="P2737" s="9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75" x14ac:dyDescent="0.2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2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7">
        <f t="shared" si="252"/>
        <v>1.2290000000000001</v>
      </c>
      <c r="P2738" s="9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60" x14ac:dyDescent="0.2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2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7">
        <f t="shared" si="252"/>
        <v>2.4606080000000001</v>
      </c>
      <c r="P2739" s="9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5" x14ac:dyDescent="0.2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2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7">
        <f t="shared" si="252"/>
        <v>1.4794</v>
      </c>
      <c r="P2740" s="9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60" x14ac:dyDescent="0.2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2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7">
        <f t="shared" si="252"/>
        <v>3.8409090909090908</v>
      </c>
      <c r="P2741" s="9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45" x14ac:dyDescent="0.2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2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7">
        <f t="shared" si="252"/>
        <v>1.0333333333333334</v>
      </c>
      <c r="P2742" s="9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30" x14ac:dyDescent="0.2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2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7">
        <f t="shared" si="252"/>
        <v>4.3750000000000004E-3</v>
      </c>
      <c r="P2743" s="9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5" x14ac:dyDescent="0.2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2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7">
        <f t="shared" si="252"/>
        <v>0.29239999999999999</v>
      </c>
      <c r="P2744" s="9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60" x14ac:dyDescent="0.2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2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7">
        <f t="shared" si="252"/>
        <v>0</v>
      </c>
      <c r="P2745" s="9">
        <f t="shared" si="253"/>
        <v>0</v>
      </c>
      <c r="Q2745" s="5" t="str">
        <f t="shared" si="254"/>
        <v>publishing</v>
      </c>
      <c r="R2745" s="5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60" x14ac:dyDescent="0.2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2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7">
        <f t="shared" si="252"/>
        <v>5.2187499999999998E-2</v>
      </c>
      <c r="P2746" s="9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60" x14ac:dyDescent="0.2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2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7">
        <f t="shared" si="252"/>
        <v>0.21887499999999999</v>
      </c>
      <c r="P2747" s="9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60" x14ac:dyDescent="0.2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2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7">
        <f t="shared" si="252"/>
        <v>0.26700000000000002</v>
      </c>
      <c r="P2748" s="9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5" x14ac:dyDescent="0.2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2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7">
        <f t="shared" si="252"/>
        <v>0.28000000000000003</v>
      </c>
      <c r="P2749" s="9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45" x14ac:dyDescent="0.2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2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7">
        <f t="shared" si="252"/>
        <v>1.06E-2</v>
      </c>
      <c r="P2750" s="9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30" x14ac:dyDescent="0.2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2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7">
        <f t="shared" si="252"/>
        <v>1.0999999999999999E-2</v>
      </c>
      <c r="P2751" s="9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5" x14ac:dyDescent="0.2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2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7">
        <f t="shared" si="252"/>
        <v>0</v>
      </c>
      <c r="P2752" s="9">
        <f t="shared" si="253"/>
        <v>0</v>
      </c>
      <c r="Q2752" s="5" t="str">
        <f t="shared" si="254"/>
        <v>publishing</v>
      </c>
      <c r="R2752" s="5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60" x14ac:dyDescent="0.2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2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7">
        <f t="shared" si="252"/>
        <v>0</v>
      </c>
      <c r="P2753" s="9">
        <f t="shared" si="253"/>
        <v>0</v>
      </c>
      <c r="Q2753" s="5" t="str">
        <f t="shared" si="254"/>
        <v>publishing</v>
      </c>
      <c r="R2753" s="5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60" x14ac:dyDescent="0.2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2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7">
        <f t="shared" ref="O2754:O2817" si="258">E2754/D2754</f>
        <v>0.11458333333333333</v>
      </c>
      <c r="P2754" s="9">
        <f t="shared" ref="P2754:P2817" si="259">IF(L2754 = 0, 0, E2754/L2754)</f>
        <v>39.285714285714285</v>
      </c>
      <c r="Q2754" s="5" t="str">
        <f t="shared" ref="Q2754:Q2817" si="260">LEFT(N2754,SEARCH("/",N2754) - 1)</f>
        <v>publishing</v>
      </c>
      <c r="R2754" s="5" t="str">
        <f t="shared" ref="R2754:R2817" si="261">RIGHT(N2754, LEN(N2754) - SEARCH("/",N2754))</f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45" x14ac:dyDescent="0.2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2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7">
        <f t="shared" si="258"/>
        <v>0.19</v>
      </c>
      <c r="P2755" s="9">
        <f t="shared" si="259"/>
        <v>47.5</v>
      </c>
      <c r="Q2755" s="5" t="str">
        <f t="shared" si="260"/>
        <v>publishing</v>
      </c>
      <c r="R2755" s="5" t="str">
        <f t="shared" si="261"/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45" x14ac:dyDescent="0.2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2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7">
        <f t="shared" si="258"/>
        <v>0</v>
      </c>
      <c r="P2756" s="9">
        <f t="shared" si="259"/>
        <v>0</v>
      </c>
      <c r="Q2756" s="5" t="str">
        <f t="shared" si="260"/>
        <v>publishing</v>
      </c>
      <c r="R2756" s="5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45" x14ac:dyDescent="0.2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2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7">
        <f t="shared" si="258"/>
        <v>0.52</v>
      </c>
      <c r="P2757" s="9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5" x14ac:dyDescent="0.2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2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7">
        <f t="shared" si="258"/>
        <v>0.1048</v>
      </c>
      <c r="P2758" s="9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30" x14ac:dyDescent="0.2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2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7">
        <f t="shared" si="258"/>
        <v>6.6666666666666671E-3</v>
      </c>
      <c r="P2759" s="9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60" x14ac:dyDescent="0.2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2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7">
        <f t="shared" si="258"/>
        <v>0.11700000000000001</v>
      </c>
      <c r="P2760" s="9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60" x14ac:dyDescent="0.2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2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7">
        <f t="shared" si="258"/>
        <v>0.105</v>
      </c>
      <c r="P2761" s="9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60" x14ac:dyDescent="0.2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2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7">
        <f t="shared" si="258"/>
        <v>0</v>
      </c>
      <c r="P2762" s="9">
        <f t="shared" si="259"/>
        <v>0</v>
      </c>
      <c r="Q2762" s="5" t="str">
        <f t="shared" si="260"/>
        <v>publishing</v>
      </c>
      <c r="R2762" s="5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30" x14ac:dyDescent="0.2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2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7">
        <f t="shared" si="258"/>
        <v>7.1999999999999998E-3</v>
      </c>
      <c r="P2763" s="9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5" x14ac:dyDescent="0.2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2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7">
        <f t="shared" si="258"/>
        <v>7.6923076923076927E-3</v>
      </c>
      <c r="P2764" s="9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30" x14ac:dyDescent="0.2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2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7">
        <f t="shared" si="258"/>
        <v>2.2842639593908631E-3</v>
      </c>
      <c r="P2765" s="9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60" x14ac:dyDescent="0.2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2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7">
        <f t="shared" si="258"/>
        <v>1.125E-2</v>
      </c>
      <c r="P2766" s="9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5" x14ac:dyDescent="0.2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2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7">
        <f t="shared" si="258"/>
        <v>0</v>
      </c>
      <c r="P2767" s="9">
        <f t="shared" si="259"/>
        <v>0</v>
      </c>
      <c r="Q2767" s="5" t="str">
        <f t="shared" si="260"/>
        <v>publishing</v>
      </c>
      <c r="R2767" s="5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60" x14ac:dyDescent="0.2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2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7">
        <f t="shared" si="258"/>
        <v>0.02</v>
      </c>
      <c r="P2768" s="9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5" x14ac:dyDescent="0.2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2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7">
        <f t="shared" si="258"/>
        <v>8.5000000000000006E-3</v>
      </c>
      <c r="P2769" s="9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5" x14ac:dyDescent="0.2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2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7">
        <f t="shared" si="258"/>
        <v>0.14314285714285716</v>
      </c>
      <c r="P2770" s="9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5" x14ac:dyDescent="0.2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2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7">
        <f t="shared" si="258"/>
        <v>2.5000000000000001E-3</v>
      </c>
      <c r="P2771" s="9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60" x14ac:dyDescent="0.2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2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7">
        <f t="shared" si="258"/>
        <v>0.1041125</v>
      </c>
      <c r="P2772" s="9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60" x14ac:dyDescent="0.2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2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7">
        <f t="shared" si="258"/>
        <v>0</v>
      </c>
      <c r="P2773" s="9">
        <f t="shared" si="259"/>
        <v>0</v>
      </c>
      <c r="Q2773" s="5" t="str">
        <f t="shared" si="260"/>
        <v>publishing</v>
      </c>
      <c r="R2773" s="5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5" x14ac:dyDescent="0.2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2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7">
        <f t="shared" si="258"/>
        <v>0</v>
      </c>
      <c r="P2774" s="9">
        <f t="shared" si="259"/>
        <v>0</v>
      </c>
      <c r="Q2774" s="5" t="str">
        <f t="shared" si="260"/>
        <v>publishing</v>
      </c>
      <c r="R2774" s="5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5" x14ac:dyDescent="0.2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2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7">
        <f t="shared" si="258"/>
        <v>1.8867924528301887E-3</v>
      </c>
      <c r="P2775" s="9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60" x14ac:dyDescent="0.2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2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7">
        <f t="shared" si="258"/>
        <v>0.14249999999999999</v>
      </c>
      <c r="P2776" s="9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5" x14ac:dyDescent="0.2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2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7">
        <f t="shared" si="258"/>
        <v>0.03</v>
      </c>
      <c r="P2777" s="9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60" x14ac:dyDescent="0.2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2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7">
        <f t="shared" si="258"/>
        <v>7.8809523809523815E-2</v>
      </c>
      <c r="P2778" s="9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60" x14ac:dyDescent="0.2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2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7">
        <f t="shared" si="258"/>
        <v>3.3333333333333335E-3</v>
      </c>
      <c r="P2779" s="9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60" x14ac:dyDescent="0.2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2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7">
        <f t="shared" si="258"/>
        <v>0.25545454545454543</v>
      </c>
      <c r="P2780" s="9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5" x14ac:dyDescent="0.2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2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7">
        <f t="shared" si="258"/>
        <v>2.12E-2</v>
      </c>
      <c r="P2781" s="9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45" x14ac:dyDescent="0.2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2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7">
        <f t="shared" si="258"/>
        <v>0</v>
      </c>
      <c r="P2782" s="9">
        <f t="shared" si="259"/>
        <v>0</v>
      </c>
      <c r="Q2782" s="5" t="str">
        <f t="shared" si="260"/>
        <v>publishing</v>
      </c>
      <c r="R2782" s="5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45" x14ac:dyDescent="0.2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2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7">
        <f t="shared" si="258"/>
        <v>1.0528</v>
      </c>
      <c r="P2783" s="9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45" x14ac:dyDescent="0.2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2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7">
        <f t="shared" si="258"/>
        <v>1.2</v>
      </c>
      <c r="P2784" s="9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60" x14ac:dyDescent="0.2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2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7">
        <f t="shared" si="258"/>
        <v>1.145</v>
      </c>
      <c r="P2785" s="9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5" x14ac:dyDescent="0.2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2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7">
        <f t="shared" si="258"/>
        <v>1.19</v>
      </c>
      <c r="P2786" s="9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5" x14ac:dyDescent="0.2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2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7">
        <f t="shared" si="258"/>
        <v>1.0468</v>
      </c>
      <c r="P2787" s="9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30" x14ac:dyDescent="0.2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2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7">
        <f t="shared" si="258"/>
        <v>1.1783999999999999</v>
      </c>
      <c r="P2788" s="9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60" x14ac:dyDescent="0.2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2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7">
        <f t="shared" si="258"/>
        <v>1.1970000000000001</v>
      </c>
      <c r="P2789" s="9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45" x14ac:dyDescent="0.2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2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7">
        <f t="shared" si="258"/>
        <v>1.0249999999999999</v>
      </c>
      <c r="P2790" s="9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30" x14ac:dyDescent="0.2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2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7">
        <f t="shared" si="258"/>
        <v>1.0116666666666667</v>
      </c>
      <c r="P2791" s="9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60" x14ac:dyDescent="0.2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2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7">
        <f t="shared" si="258"/>
        <v>1.0533333333333332</v>
      </c>
      <c r="P2792" s="9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60" x14ac:dyDescent="0.2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2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7">
        <f t="shared" si="258"/>
        <v>1.0249999999999999</v>
      </c>
      <c r="P2793" s="9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5" x14ac:dyDescent="0.2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2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7">
        <f t="shared" si="258"/>
        <v>1.0760000000000001</v>
      </c>
      <c r="P2794" s="9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60" x14ac:dyDescent="0.2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2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7">
        <f t="shared" si="258"/>
        <v>1.105675</v>
      </c>
      <c r="P2795" s="9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60" x14ac:dyDescent="0.2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2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7">
        <f t="shared" si="258"/>
        <v>1.5</v>
      </c>
      <c r="P2796" s="9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5" x14ac:dyDescent="0.2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2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7">
        <f t="shared" si="258"/>
        <v>1.0428571428571429</v>
      </c>
      <c r="P2797" s="9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5" x14ac:dyDescent="0.2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2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 t="shared" si="258"/>
        <v>1.155</v>
      </c>
      <c r="P2798" s="9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5" x14ac:dyDescent="0.2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2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7">
        <f t="shared" si="258"/>
        <v>1.02645125</v>
      </c>
      <c r="P2799" s="9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60" x14ac:dyDescent="0.2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2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7">
        <f t="shared" si="258"/>
        <v>1.014</v>
      </c>
      <c r="P2800" s="9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60" x14ac:dyDescent="0.2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2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7">
        <f t="shared" si="258"/>
        <v>1.1663479999999999</v>
      </c>
      <c r="P2801" s="9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5" x14ac:dyDescent="0.2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2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7">
        <f t="shared" si="258"/>
        <v>1.33</v>
      </c>
      <c r="P2802" s="9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5" x14ac:dyDescent="0.2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2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7">
        <f t="shared" si="258"/>
        <v>1.3320000000000001</v>
      </c>
      <c r="P2803" s="9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60" x14ac:dyDescent="0.2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2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7">
        <f t="shared" si="258"/>
        <v>1.0183333333333333</v>
      </c>
      <c r="P2804" s="9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60" x14ac:dyDescent="0.2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2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7">
        <f t="shared" si="258"/>
        <v>1.2795000000000001</v>
      </c>
      <c r="P2805" s="9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60" x14ac:dyDescent="0.2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2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7">
        <f t="shared" si="258"/>
        <v>1.1499999999999999</v>
      </c>
      <c r="P2806" s="9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60" x14ac:dyDescent="0.2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2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7">
        <f t="shared" si="258"/>
        <v>1.1000000000000001</v>
      </c>
      <c r="P2807" s="9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5" x14ac:dyDescent="0.2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2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7">
        <f t="shared" si="258"/>
        <v>1.121</v>
      </c>
      <c r="P2808" s="9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ht="30" x14ac:dyDescent="0.2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2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7">
        <f t="shared" si="258"/>
        <v>1.26</v>
      </c>
      <c r="P2809" s="9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60" x14ac:dyDescent="0.2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2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7">
        <f t="shared" si="258"/>
        <v>1.0024444444444445</v>
      </c>
      <c r="P2810" s="9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60" x14ac:dyDescent="0.2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2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7">
        <f t="shared" si="258"/>
        <v>1.024</v>
      </c>
      <c r="P2811" s="9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5" x14ac:dyDescent="0.2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2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7">
        <f t="shared" si="258"/>
        <v>1.0820000000000001</v>
      </c>
      <c r="P2812" s="9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5" x14ac:dyDescent="0.2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2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7">
        <f t="shared" si="258"/>
        <v>1.0026999999999999</v>
      </c>
      <c r="P2813" s="9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5" x14ac:dyDescent="0.2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2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7">
        <f t="shared" si="258"/>
        <v>1.133</v>
      </c>
      <c r="P2814" s="9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5" x14ac:dyDescent="0.2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2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7">
        <f t="shared" si="258"/>
        <v>1.2757571428571428</v>
      </c>
      <c r="P2815" s="9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5" x14ac:dyDescent="0.2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2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7">
        <f t="shared" si="258"/>
        <v>1.0773333333333333</v>
      </c>
      <c r="P2816" s="9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5" x14ac:dyDescent="0.2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2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7">
        <f t="shared" si="258"/>
        <v>2.42</v>
      </c>
      <c r="P2817" s="9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5" x14ac:dyDescent="0.2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2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7">
        <f t="shared" ref="O2818:O2881" si="264">E2818/D2818</f>
        <v>1.4156666666666666</v>
      </c>
      <c r="P2818" s="9">
        <f t="shared" ref="P2818:P2881" si="265">IF(L2818 = 0, 0, E2818/L2818)</f>
        <v>25.130177514792898</v>
      </c>
      <c r="Q2818" s="5" t="str">
        <f t="shared" ref="Q2818:Q2881" si="266">LEFT(N2818,SEARCH("/",N2818) - 1)</f>
        <v>theater</v>
      </c>
      <c r="R2818" s="5" t="str">
        <f t="shared" ref="R2818:R2881" si="267">RIGHT(N2818, LEN(N2818) - SEARCH("/",N2818))</f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60" x14ac:dyDescent="0.2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2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7">
        <f t="shared" si="264"/>
        <v>1.3</v>
      </c>
      <c r="P2819" s="9">
        <f t="shared" si="265"/>
        <v>23.636363636363637</v>
      </c>
      <c r="Q2819" s="5" t="str">
        <f t="shared" si="266"/>
        <v>theater</v>
      </c>
      <c r="R2819" s="5" t="str">
        <f t="shared" si="267"/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45" x14ac:dyDescent="0.2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2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7">
        <f t="shared" si="264"/>
        <v>1.0603</v>
      </c>
      <c r="P2820" s="9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60" x14ac:dyDescent="0.2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2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7">
        <f t="shared" si="264"/>
        <v>1.048</v>
      </c>
      <c r="P2821" s="9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60" x14ac:dyDescent="0.2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2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7">
        <f t="shared" si="264"/>
        <v>1.36</v>
      </c>
      <c r="P2822" s="9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60" x14ac:dyDescent="0.2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2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7">
        <f t="shared" si="264"/>
        <v>1</v>
      </c>
      <c r="P2823" s="9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60" x14ac:dyDescent="0.2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2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7">
        <f t="shared" si="264"/>
        <v>1</v>
      </c>
      <c r="P2824" s="9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60" x14ac:dyDescent="0.2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2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7">
        <f t="shared" si="264"/>
        <v>1.24</v>
      </c>
      <c r="P2825" s="9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45" x14ac:dyDescent="0.2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2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7">
        <f t="shared" si="264"/>
        <v>1.1692307692307693</v>
      </c>
      <c r="P2826" s="9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60" x14ac:dyDescent="0.2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2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7">
        <f t="shared" si="264"/>
        <v>1.0333333333333334</v>
      </c>
      <c r="P2827" s="9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60" x14ac:dyDescent="0.2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2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7">
        <f t="shared" si="264"/>
        <v>1.0774999999999999</v>
      </c>
      <c r="P2828" s="9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60" x14ac:dyDescent="0.2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2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7">
        <f t="shared" si="264"/>
        <v>1.2024999999999999</v>
      </c>
      <c r="P2829" s="9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60" x14ac:dyDescent="0.2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2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7">
        <f t="shared" si="264"/>
        <v>1.0037894736842106</v>
      </c>
      <c r="P2830" s="9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60" x14ac:dyDescent="0.2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2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7">
        <f t="shared" si="264"/>
        <v>1.0651999999999999</v>
      </c>
      <c r="P2831" s="9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45" x14ac:dyDescent="0.2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2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7">
        <f t="shared" si="264"/>
        <v>1</v>
      </c>
      <c r="P2832" s="9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45" x14ac:dyDescent="0.2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2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7">
        <f t="shared" si="264"/>
        <v>1.1066666666666667</v>
      </c>
      <c r="P2833" s="9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60" x14ac:dyDescent="0.2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2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7">
        <f t="shared" si="264"/>
        <v>1.1471959999999999</v>
      </c>
      <c r="P2834" s="9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x14ac:dyDescent="0.2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2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7">
        <f t="shared" si="264"/>
        <v>1.0825925925925926</v>
      </c>
      <c r="P2835" s="9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5" x14ac:dyDescent="0.2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2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7">
        <f t="shared" si="264"/>
        <v>1.7</v>
      </c>
      <c r="P2836" s="9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5" x14ac:dyDescent="0.2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2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7">
        <f t="shared" si="264"/>
        <v>1.8709899999999999</v>
      </c>
      <c r="P2837" s="9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60" x14ac:dyDescent="0.2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2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7">
        <f t="shared" si="264"/>
        <v>1.0777777777777777</v>
      </c>
      <c r="P2838" s="9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60" x14ac:dyDescent="0.2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2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7">
        <f t="shared" si="264"/>
        <v>1</v>
      </c>
      <c r="P2839" s="9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5" x14ac:dyDescent="0.2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2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7">
        <f t="shared" si="264"/>
        <v>1.2024999999999999</v>
      </c>
      <c r="P2840" s="9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60" x14ac:dyDescent="0.2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2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7">
        <f t="shared" si="264"/>
        <v>1.1142857142857143</v>
      </c>
      <c r="P2841" s="9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60" x14ac:dyDescent="0.2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2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7">
        <f t="shared" si="264"/>
        <v>1.04</v>
      </c>
      <c r="P2842" s="9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60" x14ac:dyDescent="0.2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2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7">
        <f t="shared" si="264"/>
        <v>0.01</v>
      </c>
      <c r="P2843" s="9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60" x14ac:dyDescent="0.2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2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7">
        <f t="shared" si="264"/>
        <v>0</v>
      </c>
      <c r="P2844" s="9">
        <f t="shared" si="265"/>
        <v>0</v>
      </c>
      <c r="Q2844" s="5" t="str">
        <f t="shared" si="266"/>
        <v>theater</v>
      </c>
      <c r="R2844" s="5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60" x14ac:dyDescent="0.2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2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7">
        <f t="shared" si="264"/>
        <v>0</v>
      </c>
      <c r="P2845" s="9">
        <f t="shared" si="265"/>
        <v>0</v>
      </c>
      <c r="Q2845" s="5" t="str">
        <f t="shared" si="266"/>
        <v>theater</v>
      </c>
      <c r="R2845" s="5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60" x14ac:dyDescent="0.2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2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7">
        <f t="shared" si="264"/>
        <v>5.4545454545454543E-2</v>
      </c>
      <c r="P2846" s="9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5" x14ac:dyDescent="0.2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2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7">
        <f t="shared" si="264"/>
        <v>0.31546666666666667</v>
      </c>
      <c r="P2847" s="9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60" x14ac:dyDescent="0.2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2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7">
        <f t="shared" si="264"/>
        <v>0</v>
      </c>
      <c r="P2848" s="9">
        <f t="shared" si="265"/>
        <v>0</v>
      </c>
      <c r="Q2848" s="5" t="str">
        <f t="shared" si="266"/>
        <v>theater</v>
      </c>
      <c r="R2848" s="5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60" x14ac:dyDescent="0.2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2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7">
        <f t="shared" si="264"/>
        <v>0</v>
      </c>
      <c r="P2849" s="9">
        <f t="shared" si="265"/>
        <v>0</v>
      </c>
      <c r="Q2849" s="5" t="str">
        <f t="shared" si="266"/>
        <v>theater</v>
      </c>
      <c r="R2849" s="5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60" x14ac:dyDescent="0.2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2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7">
        <f t="shared" si="264"/>
        <v>2E-3</v>
      </c>
      <c r="P2850" s="9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60" x14ac:dyDescent="0.2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2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7">
        <f t="shared" si="264"/>
        <v>0.01</v>
      </c>
      <c r="P2851" s="9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60" x14ac:dyDescent="0.2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2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7">
        <f t="shared" si="264"/>
        <v>3.8875E-2</v>
      </c>
      <c r="P2852" s="9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60" x14ac:dyDescent="0.2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2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7">
        <f t="shared" si="264"/>
        <v>0</v>
      </c>
      <c r="P2853" s="9">
        <f t="shared" si="265"/>
        <v>0</v>
      </c>
      <c r="Q2853" s="5" t="str">
        <f t="shared" si="266"/>
        <v>theater</v>
      </c>
      <c r="R2853" s="5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5" x14ac:dyDescent="0.2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2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7">
        <f t="shared" si="264"/>
        <v>1.9E-2</v>
      </c>
      <c r="P2854" s="9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60" x14ac:dyDescent="0.2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2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7">
        <f t="shared" si="264"/>
        <v>0</v>
      </c>
      <c r="P2855" s="9">
        <f t="shared" si="265"/>
        <v>0</v>
      </c>
      <c r="Q2855" s="5" t="str">
        <f t="shared" si="266"/>
        <v>theater</v>
      </c>
      <c r="R2855" s="5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5" x14ac:dyDescent="0.2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2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7">
        <f t="shared" si="264"/>
        <v>0.41699999999999998</v>
      </c>
      <c r="P2856" s="9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60" x14ac:dyDescent="0.2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2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7">
        <f t="shared" si="264"/>
        <v>0.5</v>
      </c>
      <c r="P2857" s="9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5" x14ac:dyDescent="0.2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2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7">
        <f t="shared" si="264"/>
        <v>4.8666666666666664E-2</v>
      </c>
      <c r="P2858" s="9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60" x14ac:dyDescent="0.2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2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7">
        <f t="shared" si="264"/>
        <v>0.19736842105263158</v>
      </c>
      <c r="P2859" s="9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60" x14ac:dyDescent="0.2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2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7">
        <f t="shared" si="264"/>
        <v>0</v>
      </c>
      <c r="P2860" s="9">
        <f t="shared" si="265"/>
        <v>0</v>
      </c>
      <c r="Q2860" s="5" t="str">
        <f t="shared" si="266"/>
        <v>theater</v>
      </c>
      <c r="R2860" s="5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45" x14ac:dyDescent="0.2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2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7">
        <f t="shared" si="264"/>
        <v>1.7500000000000002E-2</v>
      </c>
      <c r="P2861" s="9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60" x14ac:dyDescent="0.2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2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7">
        <f t="shared" si="264"/>
        <v>6.6500000000000004E-2</v>
      </c>
      <c r="P2862" s="9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60" x14ac:dyDescent="0.2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2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7">
        <f t="shared" si="264"/>
        <v>0.32</v>
      </c>
      <c r="P2863" s="9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5" x14ac:dyDescent="0.2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2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7">
        <f t="shared" si="264"/>
        <v>4.3307086614173228E-3</v>
      </c>
      <c r="P2864" s="9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60" x14ac:dyDescent="0.2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2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7">
        <f t="shared" si="264"/>
        <v>4.0000000000000002E-4</v>
      </c>
      <c r="P2865" s="9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x14ac:dyDescent="0.2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2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7">
        <f t="shared" si="264"/>
        <v>1.6E-2</v>
      </c>
      <c r="P2866" s="9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60" x14ac:dyDescent="0.2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2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7">
        <f t="shared" si="264"/>
        <v>0</v>
      </c>
      <c r="P2867" s="9">
        <f t="shared" si="265"/>
        <v>0</v>
      </c>
      <c r="Q2867" s="5" t="str">
        <f t="shared" si="266"/>
        <v>theater</v>
      </c>
      <c r="R2867" s="5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5" x14ac:dyDescent="0.2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2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7">
        <f t="shared" si="264"/>
        <v>8.9999999999999993E-3</v>
      </c>
      <c r="P2868" s="9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60" x14ac:dyDescent="0.2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2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7">
        <f t="shared" si="264"/>
        <v>0.2016</v>
      </c>
      <c r="P2869" s="9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60" x14ac:dyDescent="0.2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2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7">
        <f t="shared" si="264"/>
        <v>0.42011733333333334</v>
      </c>
      <c r="P2870" s="9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60" x14ac:dyDescent="0.2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2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7">
        <f t="shared" si="264"/>
        <v>8.8500000000000002E-3</v>
      </c>
      <c r="P2871" s="9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60" x14ac:dyDescent="0.2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2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7">
        <f t="shared" si="264"/>
        <v>0.15</v>
      </c>
      <c r="P2872" s="9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5" x14ac:dyDescent="0.2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2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7">
        <f t="shared" si="264"/>
        <v>4.6699999999999998E-2</v>
      </c>
      <c r="P2873" s="9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45" x14ac:dyDescent="0.2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2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7">
        <f t="shared" si="264"/>
        <v>0</v>
      </c>
      <c r="P2874" s="9">
        <f t="shared" si="265"/>
        <v>0</v>
      </c>
      <c r="Q2874" s="5" t="str">
        <f t="shared" si="266"/>
        <v>theater</v>
      </c>
      <c r="R2874" s="5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60" x14ac:dyDescent="0.2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2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7">
        <f t="shared" si="264"/>
        <v>0.38119999999999998</v>
      </c>
      <c r="P2875" s="9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60" x14ac:dyDescent="0.2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2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7">
        <f t="shared" si="264"/>
        <v>5.4199999999999998E-2</v>
      </c>
      <c r="P2876" s="9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60" x14ac:dyDescent="0.2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2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7">
        <f t="shared" si="264"/>
        <v>3.5E-4</v>
      </c>
      <c r="P2877" s="9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60" x14ac:dyDescent="0.2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2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7">
        <f t="shared" si="264"/>
        <v>0</v>
      </c>
      <c r="P2878" s="9">
        <f t="shared" si="265"/>
        <v>0</v>
      </c>
      <c r="Q2878" s="5" t="str">
        <f t="shared" si="266"/>
        <v>theater</v>
      </c>
      <c r="R2878" s="5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60" x14ac:dyDescent="0.2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2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7">
        <f t="shared" si="264"/>
        <v>0.10833333333333334</v>
      </c>
      <c r="P2879" s="9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5" x14ac:dyDescent="0.2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2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7">
        <f t="shared" si="264"/>
        <v>2.1000000000000001E-2</v>
      </c>
      <c r="P2880" s="9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5" x14ac:dyDescent="0.2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2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7">
        <f t="shared" si="264"/>
        <v>2.5892857142857141E-3</v>
      </c>
      <c r="P2881" s="9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60" x14ac:dyDescent="0.2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2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7">
        <f t="shared" ref="O2882:O2945" si="270">E2882/D2882</f>
        <v>0.23333333333333334</v>
      </c>
      <c r="P2882" s="9">
        <f t="shared" ref="P2882:P2945" si="271">IF(L2882 = 0, 0, E2882/L2882)</f>
        <v>96.551724137931032</v>
      </c>
      <c r="Q2882" s="5" t="str">
        <f t="shared" ref="Q2882:Q2945" si="272">LEFT(N2882,SEARCH("/",N2882) - 1)</f>
        <v>theater</v>
      </c>
      <c r="R2882" s="5" t="str">
        <f t="shared" ref="R2882:R2945" si="273">RIGHT(N2882, LEN(N2882) - SEARCH("/",N2882))</f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60" x14ac:dyDescent="0.2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2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7">
        <f t="shared" si="270"/>
        <v>0</v>
      </c>
      <c r="P2883" s="9">
        <f t="shared" si="271"/>
        <v>0</v>
      </c>
      <c r="Q2883" s="5" t="str">
        <f t="shared" si="272"/>
        <v>theater</v>
      </c>
      <c r="R2883" s="5" t="str">
        <f t="shared" si="273"/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60" x14ac:dyDescent="0.2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2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7">
        <f t="shared" si="270"/>
        <v>0.33600000000000002</v>
      </c>
      <c r="P2884" s="9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60" x14ac:dyDescent="0.2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2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7">
        <f t="shared" si="270"/>
        <v>0.1908</v>
      </c>
      <c r="P2885" s="9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45" x14ac:dyDescent="0.2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2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7">
        <f t="shared" si="270"/>
        <v>4.1111111111111114E-3</v>
      </c>
      <c r="P2886" s="9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30" x14ac:dyDescent="0.2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2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7">
        <f t="shared" si="270"/>
        <v>0.32500000000000001</v>
      </c>
      <c r="P2887" s="9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60" x14ac:dyDescent="0.2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2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7">
        <f t="shared" si="270"/>
        <v>0.05</v>
      </c>
      <c r="P2888" s="9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60" x14ac:dyDescent="0.2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2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7">
        <f t="shared" si="270"/>
        <v>1.6666666666666668E-3</v>
      </c>
      <c r="P2889" s="9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60" x14ac:dyDescent="0.2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2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7">
        <f t="shared" si="270"/>
        <v>0</v>
      </c>
      <c r="P2890" s="9">
        <f t="shared" si="271"/>
        <v>0</v>
      </c>
      <c r="Q2890" s="5" t="str">
        <f t="shared" si="272"/>
        <v>theater</v>
      </c>
      <c r="R2890" s="5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5" x14ac:dyDescent="0.2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2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7">
        <f t="shared" si="270"/>
        <v>0.38066666666666665</v>
      </c>
      <c r="P2891" s="9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60" x14ac:dyDescent="0.2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2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7">
        <f t="shared" si="270"/>
        <v>1.0500000000000001E-2</v>
      </c>
      <c r="P2892" s="9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60" x14ac:dyDescent="0.2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2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7">
        <f t="shared" si="270"/>
        <v>2.7300000000000001E-2</v>
      </c>
      <c r="P2893" s="9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5" x14ac:dyDescent="0.2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2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7">
        <f t="shared" si="270"/>
        <v>9.0909090909090912E-2</v>
      </c>
      <c r="P2894" s="9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ht="30" x14ac:dyDescent="0.2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2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7">
        <f t="shared" si="270"/>
        <v>5.0000000000000001E-3</v>
      </c>
      <c r="P2895" s="9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30" x14ac:dyDescent="0.2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2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7">
        <f t="shared" si="270"/>
        <v>0</v>
      </c>
      <c r="P2896" s="9">
        <f t="shared" si="271"/>
        <v>0</v>
      </c>
      <c r="Q2896" s="5" t="str">
        <f t="shared" si="272"/>
        <v>theater</v>
      </c>
      <c r="R2896" s="5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60" x14ac:dyDescent="0.2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2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7">
        <f t="shared" si="270"/>
        <v>4.5999999999999999E-2</v>
      </c>
      <c r="P2897" s="9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5" x14ac:dyDescent="0.2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2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7">
        <f t="shared" si="270"/>
        <v>0.20833333333333334</v>
      </c>
      <c r="P2898" s="9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60" x14ac:dyDescent="0.2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2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7">
        <f t="shared" si="270"/>
        <v>4.583333333333333E-2</v>
      </c>
      <c r="P2899" s="9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60" x14ac:dyDescent="0.2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2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7">
        <f t="shared" si="270"/>
        <v>4.2133333333333335E-2</v>
      </c>
      <c r="P2900" s="9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60" x14ac:dyDescent="0.2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2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7">
        <f t="shared" si="270"/>
        <v>0</v>
      </c>
      <c r="P2901" s="9">
        <f t="shared" si="271"/>
        <v>0</v>
      </c>
      <c r="Q2901" s="5" t="str">
        <f t="shared" si="272"/>
        <v>theater</v>
      </c>
      <c r="R2901" s="5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60" x14ac:dyDescent="0.2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2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7">
        <f t="shared" si="270"/>
        <v>0.61909090909090914</v>
      </c>
      <c r="P2902" s="9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60" x14ac:dyDescent="0.2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2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7">
        <f t="shared" si="270"/>
        <v>8.0000000000000002E-3</v>
      </c>
      <c r="P2903" s="9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45" x14ac:dyDescent="0.2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2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7">
        <f t="shared" si="270"/>
        <v>1.6666666666666666E-4</v>
      </c>
      <c r="P2904" s="9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60" x14ac:dyDescent="0.2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2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7">
        <f t="shared" si="270"/>
        <v>7.7999999999999996E-3</v>
      </c>
      <c r="P2905" s="9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60" x14ac:dyDescent="0.2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2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7">
        <f t="shared" si="270"/>
        <v>0.05</v>
      </c>
      <c r="P2906" s="9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5" x14ac:dyDescent="0.2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2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7">
        <f t="shared" si="270"/>
        <v>0.17771428571428571</v>
      </c>
      <c r="P2907" s="9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60" x14ac:dyDescent="0.2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2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7">
        <f t="shared" si="270"/>
        <v>9.4166666666666662E-2</v>
      </c>
      <c r="P2908" s="9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60" x14ac:dyDescent="0.2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2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7">
        <f t="shared" si="270"/>
        <v>8.0000000000000004E-4</v>
      </c>
      <c r="P2909" s="9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60" x14ac:dyDescent="0.2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2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7">
        <f t="shared" si="270"/>
        <v>2.75E-2</v>
      </c>
      <c r="P2910" s="9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60" x14ac:dyDescent="0.2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2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7">
        <f t="shared" si="270"/>
        <v>1.1111111111111112E-4</v>
      </c>
      <c r="P2911" s="9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5" x14ac:dyDescent="0.2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2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7">
        <f t="shared" si="270"/>
        <v>3.3333333333333335E-5</v>
      </c>
      <c r="P2912" s="9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60" x14ac:dyDescent="0.2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2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7">
        <f t="shared" si="270"/>
        <v>0.36499999999999999</v>
      </c>
      <c r="P2913" s="9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60" x14ac:dyDescent="0.2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2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7">
        <f t="shared" si="270"/>
        <v>0.14058171745152354</v>
      </c>
      <c r="P2914" s="9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60" x14ac:dyDescent="0.2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2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7">
        <f t="shared" si="270"/>
        <v>2.0000000000000001E-4</v>
      </c>
      <c r="P2915" s="9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30" x14ac:dyDescent="0.2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2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7">
        <f t="shared" si="270"/>
        <v>4.0000000000000003E-5</v>
      </c>
      <c r="P2916" s="9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5" x14ac:dyDescent="0.2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2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7">
        <f t="shared" si="270"/>
        <v>0.61099999999999999</v>
      </c>
      <c r="P2917" s="9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45" x14ac:dyDescent="0.2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2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7">
        <f t="shared" si="270"/>
        <v>7.8378378378378383E-2</v>
      </c>
      <c r="P2918" s="9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5" x14ac:dyDescent="0.2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2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7">
        <f t="shared" si="270"/>
        <v>0.2185</v>
      </c>
      <c r="P2919" s="9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5" x14ac:dyDescent="0.2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2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7">
        <f t="shared" si="270"/>
        <v>0.27239999999999998</v>
      </c>
      <c r="P2920" s="9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5" x14ac:dyDescent="0.2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2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7">
        <f t="shared" si="270"/>
        <v>8.5000000000000006E-2</v>
      </c>
      <c r="P2921" s="9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60" x14ac:dyDescent="0.2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2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7">
        <f t="shared" si="270"/>
        <v>0.26840000000000003</v>
      </c>
      <c r="P2922" s="9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45" x14ac:dyDescent="0.2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2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7">
        <f t="shared" si="270"/>
        <v>1.29</v>
      </c>
      <c r="P2923" s="9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60" x14ac:dyDescent="0.2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2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7">
        <f t="shared" si="270"/>
        <v>1</v>
      </c>
      <c r="P2924" s="9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5" x14ac:dyDescent="0.2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2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7">
        <f t="shared" si="270"/>
        <v>1</v>
      </c>
      <c r="P2925" s="9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60" x14ac:dyDescent="0.2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2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7">
        <f t="shared" si="270"/>
        <v>1.032</v>
      </c>
      <c r="P2926" s="9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5" x14ac:dyDescent="0.2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2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7">
        <f t="shared" si="270"/>
        <v>1.0244597777777777</v>
      </c>
      <c r="P2927" s="9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60" x14ac:dyDescent="0.2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2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7">
        <f t="shared" si="270"/>
        <v>1.25</v>
      </c>
      <c r="P2928" s="9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60" x14ac:dyDescent="0.2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2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7">
        <f t="shared" si="270"/>
        <v>1.3083333333333333</v>
      </c>
      <c r="P2929" s="9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30" x14ac:dyDescent="0.2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2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7">
        <f t="shared" si="270"/>
        <v>1</v>
      </c>
      <c r="P2930" s="9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60" x14ac:dyDescent="0.2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2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7">
        <f t="shared" si="270"/>
        <v>1.02069375</v>
      </c>
      <c r="P2931" s="9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60" x14ac:dyDescent="0.2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2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7">
        <f t="shared" si="270"/>
        <v>1.0092000000000001</v>
      </c>
      <c r="P2932" s="9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60" x14ac:dyDescent="0.2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2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7">
        <f t="shared" si="270"/>
        <v>1.06</v>
      </c>
      <c r="P2933" s="9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60" x14ac:dyDescent="0.2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2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7">
        <f t="shared" si="270"/>
        <v>1.0509677419354839</v>
      </c>
      <c r="P2934" s="9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60" x14ac:dyDescent="0.2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2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7">
        <f t="shared" si="270"/>
        <v>1.0276000000000001</v>
      </c>
      <c r="P2935" s="9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5" x14ac:dyDescent="0.2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2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7">
        <f t="shared" si="270"/>
        <v>1.08</v>
      </c>
      <c r="P2936" s="9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5" x14ac:dyDescent="0.2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2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7">
        <f t="shared" si="270"/>
        <v>1.0088571428571429</v>
      </c>
      <c r="P2937" s="9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60" x14ac:dyDescent="0.2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2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7">
        <f t="shared" si="270"/>
        <v>1.28</v>
      </c>
      <c r="P2938" s="9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30" x14ac:dyDescent="0.2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2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7">
        <f t="shared" si="270"/>
        <v>1.3333333333333333</v>
      </c>
      <c r="P2939" s="9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60" x14ac:dyDescent="0.2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2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7">
        <f t="shared" si="270"/>
        <v>1.0137499999999999</v>
      </c>
      <c r="P2940" s="9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60" x14ac:dyDescent="0.2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2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7">
        <f t="shared" si="270"/>
        <v>1.0287500000000001</v>
      </c>
      <c r="P2941" s="9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5" x14ac:dyDescent="0.2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2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7">
        <f t="shared" si="270"/>
        <v>1.0724</v>
      </c>
      <c r="P2942" s="9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60" x14ac:dyDescent="0.2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2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7">
        <f t="shared" si="270"/>
        <v>4.0000000000000003E-5</v>
      </c>
      <c r="P2943" s="9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60" x14ac:dyDescent="0.2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2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7">
        <f t="shared" si="270"/>
        <v>0.20424999999999999</v>
      </c>
      <c r="P2944" s="9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60" x14ac:dyDescent="0.2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2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7">
        <f t="shared" si="270"/>
        <v>0</v>
      </c>
      <c r="P2945" s="9">
        <f t="shared" si="271"/>
        <v>0</v>
      </c>
      <c r="Q2945" s="5" t="str">
        <f t="shared" si="272"/>
        <v>theater</v>
      </c>
      <c r="R2945" s="5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45" x14ac:dyDescent="0.2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2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7">
        <f t="shared" ref="O2946:O3009" si="276">E2946/D2946</f>
        <v>0.01</v>
      </c>
      <c r="P2946" s="9">
        <f t="shared" ref="P2946:P3009" si="277">IF(L2946 = 0, 0, E2946/L2946)</f>
        <v>100</v>
      </c>
      <c r="Q2946" s="5" t="str">
        <f t="shared" ref="Q2946:Q3009" si="278">LEFT(N2946,SEARCH("/",N2946) - 1)</f>
        <v>theater</v>
      </c>
      <c r="R2946" s="5" t="str">
        <f t="shared" ref="R2946:R3009" si="279">RIGHT(N2946, LEN(N2946) - SEARCH("/",N2946))</f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60" x14ac:dyDescent="0.2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2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7">
        <f t="shared" si="276"/>
        <v>0</v>
      </c>
      <c r="P2947" s="9">
        <f t="shared" si="277"/>
        <v>0</v>
      </c>
      <c r="Q2947" s="5" t="str">
        <f t="shared" si="278"/>
        <v>theater</v>
      </c>
      <c r="R2947" s="5" t="str">
        <f t="shared" si="279"/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60" x14ac:dyDescent="0.2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2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7">
        <f t="shared" si="276"/>
        <v>1E-3</v>
      </c>
      <c r="P2948" s="9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60" x14ac:dyDescent="0.2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2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7">
        <f t="shared" si="276"/>
        <v>4.2880000000000001E-2</v>
      </c>
      <c r="P2949" s="9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60" x14ac:dyDescent="0.2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2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7">
        <f t="shared" si="276"/>
        <v>4.8000000000000001E-5</v>
      </c>
      <c r="P2950" s="9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60" x14ac:dyDescent="0.2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2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7">
        <f t="shared" si="276"/>
        <v>2.5000000000000001E-2</v>
      </c>
      <c r="P2951" s="9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60" x14ac:dyDescent="0.2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2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7">
        <f t="shared" si="276"/>
        <v>0</v>
      </c>
      <c r="P2952" s="9">
        <f t="shared" si="277"/>
        <v>0</v>
      </c>
      <c r="Q2952" s="5" t="str">
        <f t="shared" si="278"/>
        <v>theater</v>
      </c>
      <c r="R2952" s="5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60" x14ac:dyDescent="0.2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2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7">
        <f t="shared" si="276"/>
        <v>2.1919999999999999E-2</v>
      </c>
      <c r="P2953" s="9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60" x14ac:dyDescent="0.2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2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7">
        <f t="shared" si="276"/>
        <v>8.0250000000000002E-2</v>
      </c>
      <c r="P2954" s="9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5" x14ac:dyDescent="0.2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2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7">
        <f t="shared" si="276"/>
        <v>1.5125E-3</v>
      </c>
      <c r="P2955" s="9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5" x14ac:dyDescent="0.2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2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7">
        <f t="shared" si="276"/>
        <v>0</v>
      </c>
      <c r="P2956" s="9">
        <f t="shared" si="277"/>
        <v>0</v>
      </c>
      <c r="Q2956" s="5" t="str">
        <f t="shared" si="278"/>
        <v>theater</v>
      </c>
      <c r="R2956" s="5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45" x14ac:dyDescent="0.2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2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7">
        <f t="shared" si="276"/>
        <v>0.59583333333333333</v>
      </c>
      <c r="P2957" s="9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60" x14ac:dyDescent="0.2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2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7">
        <f t="shared" si="276"/>
        <v>0.16734177215189874</v>
      </c>
      <c r="P2958" s="9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5" x14ac:dyDescent="0.2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2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7">
        <f t="shared" si="276"/>
        <v>1.8666666666666668E-2</v>
      </c>
      <c r="P2959" s="9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5" x14ac:dyDescent="0.2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2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7">
        <f t="shared" si="276"/>
        <v>0</v>
      </c>
      <c r="P2960" s="9">
        <f t="shared" si="277"/>
        <v>0</v>
      </c>
      <c r="Q2960" s="5" t="str">
        <f t="shared" si="278"/>
        <v>theater</v>
      </c>
      <c r="R2960" s="5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60" x14ac:dyDescent="0.2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2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7">
        <f t="shared" si="276"/>
        <v>0</v>
      </c>
      <c r="P2961" s="9">
        <f t="shared" si="277"/>
        <v>0</v>
      </c>
      <c r="Q2961" s="5" t="str">
        <f t="shared" si="278"/>
        <v>theater</v>
      </c>
      <c r="R2961" s="5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5" x14ac:dyDescent="0.2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2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7">
        <f t="shared" si="276"/>
        <v>0</v>
      </c>
      <c r="P2962" s="9">
        <f t="shared" si="277"/>
        <v>0</v>
      </c>
      <c r="Q2962" s="5" t="str">
        <f t="shared" si="278"/>
        <v>theater</v>
      </c>
      <c r="R2962" s="5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60" x14ac:dyDescent="0.2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2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7">
        <f t="shared" si="276"/>
        <v>1.0962000000000001</v>
      </c>
      <c r="P2963" s="9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60" x14ac:dyDescent="0.2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2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7">
        <f t="shared" si="276"/>
        <v>1.218</v>
      </c>
      <c r="P2964" s="9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60" x14ac:dyDescent="0.2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2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7">
        <f t="shared" si="276"/>
        <v>1.0685</v>
      </c>
      <c r="P2965" s="9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60" x14ac:dyDescent="0.2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2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7">
        <f t="shared" si="276"/>
        <v>1.0071379999999999</v>
      </c>
      <c r="P2966" s="9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60" x14ac:dyDescent="0.2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2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7">
        <f t="shared" si="276"/>
        <v>1.0900000000000001</v>
      </c>
      <c r="P2967" s="9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60" x14ac:dyDescent="0.2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2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7">
        <f t="shared" si="276"/>
        <v>1.1363000000000001</v>
      </c>
      <c r="P2968" s="9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5" x14ac:dyDescent="0.2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2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7">
        <f t="shared" si="276"/>
        <v>1.1392</v>
      </c>
      <c r="P2969" s="9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30" x14ac:dyDescent="0.2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2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7">
        <f t="shared" si="276"/>
        <v>1.06</v>
      </c>
      <c r="P2970" s="9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60" x14ac:dyDescent="0.2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2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7">
        <f t="shared" si="276"/>
        <v>1.625</v>
      </c>
      <c r="P2971" s="9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5" x14ac:dyDescent="0.2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2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7">
        <f t="shared" si="276"/>
        <v>1.06</v>
      </c>
      <c r="P2972" s="9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60" x14ac:dyDescent="0.2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2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7">
        <f t="shared" si="276"/>
        <v>1.0015624999999999</v>
      </c>
      <c r="P2973" s="9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30" x14ac:dyDescent="0.2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2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7">
        <f t="shared" si="276"/>
        <v>1.0535000000000001</v>
      </c>
      <c r="P2974" s="9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60" x14ac:dyDescent="0.2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2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7">
        <f t="shared" si="276"/>
        <v>1.748</v>
      </c>
      <c r="P2975" s="9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60" x14ac:dyDescent="0.2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2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7">
        <f t="shared" si="276"/>
        <v>1.02</v>
      </c>
      <c r="P2976" s="9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60" x14ac:dyDescent="0.2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2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7">
        <f t="shared" si="276"/>
        <v>1.00125</v>
      </c>
      <c r="P2977" s="9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5" x14ac:dyDescent="0.2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2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7">
        <f t="shared" si="276"/>
        <v>1.7142857142857142</v>
      </c>
      <c r="P2978" s="9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60" x14ac:dyDescent="0.2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2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7">
        <f t="shared" si="276"/>
        <v>1.1356666666666666</v>
      </c>
      <c r="P2979" s="9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60" x14ac:dyDescent="0.2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2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7">
        <f t="shared" si="276"/>
        <v>1.2946666666666666</v>
      </c>
      <c r="P2980" s="9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60" x14ac:dyDescent="0.2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2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7">
        <f t="shared" si="276"/>
        <v>1.014</v>
      </c>
      <c r="P2981" s="9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5" x14ac:dyDescent="0.2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2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7">
        <f t="shared" si="276"/>
        <v>1.0916666666666666</v>
      </c>
      <c r="P2982" s="9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60" x14ac:dyDescent="0.2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2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7">
        <f t="shared" si="276"/>
        <v>1.28925</v>
      </c>
      <c r="P2983" s="9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45" x14ac:dyDescent="0.2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2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7">
        <f t="shared" si="276"/>
        <v>1.0206</v>
      </c>
      <c r="P2984" s="9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5" x14ac:dyDescent="0.2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2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7">
        <f t="shared" si="276"/>
        <v>1.465395775862069</v>
      </c>
      <c r="P2985" s="9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60" x14ac:dyDescent="0.2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2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7">
        <f t="shared" si="276"/>
        <v>1.00352</v>
      </c>
      <c r="P2986" s="9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60" x14ac:dyDescent="0.2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2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7">
        <f t="shared" si="276"/>
        <v>1.2164999999999999</v>
      </c>
      <c r="P2987" s="9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5" x14ac:dyDescent="0.2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2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7">
        <f t="shared" si="276"/>
        <v>1.0549999999999999</v>
      </c>
      <c r="P2988" s="9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60" x14ac:dyDescent="0.2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2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7">
        <f t="shared" si="276"/>
        <v>1.1040080000000001</v>
      </c>
      <c r="P2989" s="9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60" x14ac:dyDescent="0.2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2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7">
        <f t="shared" si="276"/>
        <v>1</v>
      </c>
      <c r="P2990" s="9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x14ac:dyDescent="0.2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2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7">
        <f t="shared" si="276"/>
        <v>1.76535</v>
      </c>
      <c r="P2991" s="9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60" x14ac:dyDescent="0.2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2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7">
        <f t="shared" si="276"/>
        <v>1</v>
      </c>
      <c r="P2992" s="9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60" x14ac:dyDescent="0.2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2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7">
        <f t="shared" si="276"/>
        <v>1.0329411764705883</v>
      </c>
      <c r="P2993" s="9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5" x14ac:dyDescent="0.2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2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7">
        <f t="shared" si="276"/>
        <v>1.0449999999999999</v>
      </c>
      <c r="P2994" s="9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x14ac:dyDescent="0.2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2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7">
        <f t="shared" si="276"/>
        <v>1.0029999999999999</v>
      </c>
      <c r="P2995" s="9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5" x14ac:dyDescent="0.2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2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7">
        <f t="shared" si="276"/>
        <v>4.577466666666667</v>
      </c>
      <c r="P2996" s="9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60" x14ac:dyDescent="0.2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2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7">
        <f t="shared" si="276"/>
        <v>1.0496000000000001</v>
      </c>
      <c r="P2997" s="9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45" x14ac:dyDescent="0.2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2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7">
        <f t="shared" si="276"/>
        <v>1.7194285714285715</v>
      </c>
      <c r="P2998" s="9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60" x14ac:dyDescent="0.2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2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7">
        <f t="shared" si="276"/>
        <v>1.0373000000000001</v>
      </c>
      <c r="P2999" s="9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60" x14ac:dyDescent="0.2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2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7">
        <f t="shared" si="276"/>
        <v>1.0302899999999999</v>
      </c>
      <c r="P3000" s="9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60" x14ac:dyDescent="0.2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2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7">
        <f t="shared" si="276"/>
        <v>1.1888888888888889</v>
      </c>
      <c r="P3001" s="9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60" x14ac:dyDescent="0.2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2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7">
        <f t="shared" si="276"/>
        <v>1</v>
      </c>
      <c r="P3002" s="9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5" x14ac:dyDescent="0.2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2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7">
        <f t="shared" si="276"/>
        <v>3.1869988910451896</v>
      </c>
      <c r="P3003" s="9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30" x14ac:dyDescent="0.2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2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7">
        <f t="shared" si="276"/>
        <v>1.0850614285714286</v>
      </c>
      <c r="P3004" s="9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60" x14ac:dyDescent="0.2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2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7">
        <f t="shared" si="276"/>
        <v>1.0116666666666667</v>
      </c>
      <c r="P3005" s="9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60" x14ac:dyDescent="0.2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2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7">
        <f t="shared" si="276"/>
        <v>1.12815</v>
      </c>
      <c r="P3006" s="9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60" x14ac:dyDescent="0.2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2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7">
        <f t="shared" si="276"/>
        <v>1.2049622641509434</v>
      </c>
      <c r="P3007" s="9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45" x14ac:dyDescent="0.2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2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7">
        <f t="shared" si="276"/>
        <v>1.0774999999999999</v>
      </c>
      <c r="P3008" s="9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30" x14ac:dyDescent="0.2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2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7">
        <f t="shared" si="276"/>
        <v>1.8</v>
      </c>
      <c r="P3009" s="9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5" x14ac:dyDescent="0.2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2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7">
        <f t="shared" ref="O3010:O3073" si="282">E3010/D3010</f>
        <v>1.0116666666666667</v>
      </c>
      <c r="P3010" s="9">
        <f t="shared" ref="P3010:P3073" si="283">IF(L3010 = 0, 0, E3010/L3010)</f>
        <v>116.73076923076923</v>
      </c>
      <c r="Q3010" s="5" t="str">
        <f t="shared" ref="Q3010:Q3073" si="284">LEFT(N3010,SEARCH("/",N3010) - 1)</f>
        <v>theater</v>
      </c>
      <c r="R3010" s="5" t="str">
        <f t="shared" ref="R3010:R3073" si="285">RIGHT(N3010, LEN(N3010) - SEARCH("/",N3010))</f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60" x14ac:dyDescent="0.2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2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7">
        <f t="shared" si="282"/>
        <v>1.19756</v>
      </c>
      <c r="P3011" s="9">
        <f t="shared" si="283"/>
        <v>233.8984375</v>
      </c>
      <c r="Q3011" s="5" t="str">
        <f t="shared" si="284"/>
        <v>theater</v>
      </c>
      <c r="R3011" s="5" t="str">
        <f t="shared" si="285"/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60" x14ac:dyDescent="0.2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2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7">
        <f t="shared" si="282"/>
        <v>1.58</v>
      </c>
      <c r="P3012" s="9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5" x14ac:dyDescent="0.2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2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7">
        <f t="shared" si="282"/>
        <v>1.2366666666666666</v>
      </c>
      <c r="P3013" s="9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5" x14ac:dyDescent="0.2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2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7">
        <f t="shared" si="282"/>
        <v>1.1712499999999999</v>
      </c>
      <c r="P3014" s="9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5" x14ac:dyDescent="0.2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2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7">
        <f t="shared" si="282"/>
        <v>1.5696000000000001</v>
      </c>
      <c r="P3015" s="9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60" x14ac:dyDescent="0.2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2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7">
        <f t="shared" si="282"/>
        <v>1.13104</v>
      </c>
      <c r="P3016" s="9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5" x14ac:dyDescent="0.2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2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7">
        <f t="shared" si="282"/>
        <v>1.0317647058823529</v>
      </c>
      <c r="P3017" s="9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60" x14ac:dyDescent="0.2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2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7">
        <f t="shared" si="282"/>
        <v>1.0261176470588236</v>
      </c>
      <c r="P3018" s="9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60" x14ac:dyDescent="0.2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2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7">
        <f t="shared" si="282"/>
        <v>1.0584090909090909</v>
      </c>
      <c r="P3019" s="9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60" x14ac:dyDescent="0.2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2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7">
        <f t="shared" si="282"/>
        <v>1.0071428571428571</v>
      </c>
      <c r="P3020" s="9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60" x14ac:dyDescent="0.2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2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7">
        <f t="shared" si="282"/>
        <v>1.2123333333333333</v>
      </c>
      <c r="P3021" s="9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60" x14ac:dyDescent="0.2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2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7">
        <f t="shared" si="282"/>
        <v>1.0057142857142858</v>
      </c>
      <c r="P3022" s="9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5" x14ac:dyDescent="0.2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2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7">
        <f t="shared" si="282"/>
        <v>1.1602222222222223</v>
      </c>
      <c r="P3023" s="9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60" x14ac:dyDescent="0.2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2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7">
        <f t="shared" si="282"/>
        <v>1.0087999999999999</v>
      </c>
      <c r="P3024" s="9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60" x14ac:dyDescent="0.2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2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7">
        <f t="shared" si="282"/>
        <v>1.03</v>
      </c>
      <c r="P3025" s="9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60" x14ac:dyDescent="0.2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2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7">
        <f t="shared" si="282"/>
        <v>2.4641999999999999</v>
      </c>
      <c r="P3026" s="9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5" x14ac:dyDescent="0.2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2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7">
        <f t="shared" si="282"/>
        <v>3.0219999999999998</v>
      </c>
      <c r="P3027" s="9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60" x14ac:dyDescent="0.2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2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7">
        <f t="shared" si="282"/>
        <v>1.4333333333333333</v>
      </c>
      <c r="P3028" s="9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45" x14ac:dyDescent="0.2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2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7">
        <f t="shared" si="282"/>
        <v>1.3144</v>
      </c>
      <c r="P3029" s="9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30" x14ac:dyDescent="0.2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2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7">
        <f t="shared" si="282"/>
        <v>1.6801999999999999</v>
      </c>
      <c r="P3030" s="9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60" x14ac:dyDescent="0.2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2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7">
        <f t="shared" si="282"/>
        <v>1.0967666666666667</v>
      </c>
      <c r="P3031" s="9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60" x14ac:dyDescent="0.2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2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7">
        <f t="shared" si="282"/>
        <v>1.0668571428571429</v>
      </c>
      <c r="P3032" s="9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75" x14ac:dyDescent="0.2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2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7">
        <f t="shared" si="282"/>
        <v>1</v>
      </c>
      <c r="P3033" s="9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60" x14ac:dyDescent="0.2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2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7">
        <f t="shared" si="282"/>
        <v>1.272</v>
      </c>
      <c r="P3034" s="9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5" x14ac:dyDescent="0.2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2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7">
        <f t="shared" si="282"/>
        <v>1.4653333333333334</v>
      </c>
      <c r="P3035" s="9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75" x14ac:dyDescent="0.2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2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7">
        <f t="shared" si="282"/>
        <v>1.1253599999999999</v>
      </c>
      <c r="P3036" s="9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45" x14ac:dyDescent="0.2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2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7">
        <f t="shared" si="282"/>
        <v>1.0878684000000001</v>
      </c>
      <c r="P3037" s="9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60" x14ac:dyDescent="0.2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2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7">
        <f t="shared" si="282"/>
        <v>1.26732</v>
      </c>
      <c r="P3038" s="9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60" x14ac:dyDescent="0.2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2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7">
        <f t="shared" si="282"/>
        <v>2.1320000000000001</v>
      </c>
      <c r="P3039" s="9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5" x14ac:dyDescent="0.2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2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7">
        <f t="shared" si="282"/>
        <v>1.0049999999999999</v>
      </c>
      <c r="P3040" s="9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5" x14ac:dyDescent="0.2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2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7">
        <f t="shared" si="282"/>
        <v>1.0871389999999999</v>
      </c>
      <c r="P3041" s="9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5" x14ac:dyDescent="0.2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2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7">
        <f t="shared" si="282"/>
        <v>1.075</v>
      </c>
      <c r="P3042" s="9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30" x14ac:dyDescent="0.2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2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7">
        <f t="shared" si="282"/>
        <v>1.1048192771084338</v>
      </c>
      <c r="P3043" s="9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60" x14ac:dyDescent="0.2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2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7">
        <f t="shared" si="282"/>
        <v>1.28</v>
      </c>
      <c r="P3044" s="9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5" x14ac:dyDescent="0.2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2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7">
        <f t="shared" si="282"/>
        <v>1.1000666666666667</v>
      </c>
      <c r="P3045" s="9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5" x14ac:dyDescent="0.2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2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7">
        <f t="shared" si="282"/>
        <v>1.0934166666666667</v>
      </c>
      <c r="P3046" s="9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60" x14ac:dyDescent="0.2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2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7">
        <f t="shared" si="282"/>
        <v>1.3270650000000002</v>
      </c>
      <c r="P3047" s="9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60" x14ac:dyDescent="0.2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2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7">
        <f t="shared" si="282"/>
        <v>1.9084810126582279</v>
      </c>
      <c r="P3048" s="9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5" x14ac:dyDescent="0.2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2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7">
        <f t="shared" si="282"/>
        <v>1.49</v>
      </c>
      <c r="P3049" s="9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60" x14ac:dyDescent="0.2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2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7">
        <f t="shared" si="282"/>
        <v>1.6639999999999999</v>
      </c>
      <c r="P3050" s="9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60" x14ac:dyDescent="0.2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2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7">
        <f t="shared" si="282"/>
        <v>1.0666666666666667</v>
      </c>
      <c r="P3051" s="9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30" x14ac:dyDescent="0.2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2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7">
        <f t="shared" si="282"/>
        <v>1.06</v>
      </c>
      <c r="P3052" s="9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60" x14ac:dyDescent="0.2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2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7">
        <f t="shared" si="282"/>
        <v>0.23628571428571429</v>
      </c>
      <c r="P3053" s="9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45" x14ac:dyDescent="0.2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2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7">
        <f t="shared" si="282"/>
        <v>1.5E-3</v>
      </c>
      <c r="P3054" s="9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60" x14ac:dyDescent="0.2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2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7">
        <f t="shared" si="282"/>
        <v>4.0000000000000001E-3</v>
      </c>
      <c r="P3055" s="9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60" x14ac:dyDescent="0.2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2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7">
        <f t="shared" si="282"/>
        <v>0</v>
      </c>
      <c r="P3056" s="9">
        <f t="shared" si="283"/>
        <v>0</v>
      </c>
      <c r="Q3056" s="5" t="str">
        <f t="shared" si="284"/>
        <v>theater</v>
      </c>
      <c r="R3056" s="5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60" x14ac:dyDescent="0.2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2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7">
        <f t="shared" si="282"/>
        <v>5.0000000000000002E-5</v>
      </c>
      <c r="P3057" s="9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60" x14ac:dyDescent="0.2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2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7">
        <f t="shared" si="282"/>
        <v>0</v>
      </c>
      <c r="P3058" s="9">
        <f t="shared" si="283"/>
        <v>0</v>
      </c>
      <c r="Q3058" s="5" t="str">
        <f t="shared" si="284"/>
        <v>theater</v>
      </c>
      <c r="R3058" s="5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5" x14ac:dyDescent="0.2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2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7">
        <f t="shared" si="282"/>
        <v>0</v>
      </c>
      <c r="P3059" s="9">
        <f t="shared" si="283"/>
        <v>0</v>
      </c>
      <c r="Q3059" s="5" t="str">
        <f t="shared" si="284"/>
        <v>theater</v>
      </c>
      <c r="R3059" s="5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60" x14ac:dyDescent="0.2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2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7">
        <f t="shared" si="282"/>
        <v>1.6666666666666666E-4</v>
      </c>
      <c r="P3060" s="9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60" x14ac:dyDescent="0.2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2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7">
        <f t="shared" si="282"/>
        <v>3.0066666666666665E-2</v>
      </c>
      <c r="P3061" s="9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45" x14ac:dyDescent="0.2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2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7">
        <f t="shared" si="282"/>
        <v>1.5227272727272728E-3</v>
      </c>
      <c r="P3062" s="9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x14ac:dyDescent="0.2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2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7">
        <f t="shared" si="282"/>
        <v>0</v>
      </c>
      <c r="P3063" s="9">
        <f t="shared" si="283"/>
        <v>0</v>
      </c>
      <c r="Q3063" s="5" t="str">
        <f t="shared" si="284"/>
        <v>theater</v>
      </c>
      <c r="R3063" s="5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60" x14ac:dyDescent="0.2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2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7">
        <f t="shared" si="282"/>
        <v>0.66839999999999999</v>
      </c>
      <c r="P3064" s="9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45" x14ac:dyDescent="0.2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2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7">
        <f t="shared" si="282"/>
        <v>0.19566666666666666</v>
      </c>
      <c r="P3065" s="9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30" x14ac:dyDescent="0.2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2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7">
        <f t="shared" si="282"/>
        <v>0.11294666666666667</v>
      </c>
      <c r="P3066" s="9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60" x14ac:dyDescent="0.2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2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7">
        <f t="shared" si="282"/>
        <v>4.0000000000000002E-4</v>
      </c>
      <c r="P3067" s="9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5" x14ac:dyDescent="0.2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2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7">
        <f t="shared" si="282"/>
        <v>0.11985714285714286</v>
      </c>
      <c r="P3068" s="9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60" x14ac:dyDescent="0.2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2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7">
        <f t="shared" si="282"/>
        <v>2.5000000000000001E-2</v>
      </c>
      <c r="P3069" s="9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60" x14ac:dyDescent="0.2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2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7">
        <f t="shared" si="282"/>
        <v>6.9999999999999999E-4</v>
      </c>
      <c r="P3070" s="9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60" x14ac:dyDescent="0.2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2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7">
        <f t="shared" si="282"/>
        <v>0.14099999999999999</v>
      </c>
      <c r="P3071" s="9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5" x14ac:dyDescent="0.2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2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7">
        <f t="shared" si="282"/>
        <v>3.3399999999999999E-2</v>
      </c>
      <c r="P3072" s="9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5" x14ac:dyDescent="0.2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2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7">
        <f t="shared" si="282"/>
        <v>0.59775</v>
      </c>
      <c r="P3073" s="9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60" x14ac:dyDescent="0.2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2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7">
        <f t="shared" ref="O3074:O3137" si="288">E3074/D3074</f>
        <v>1.6666666666666666E-4</v>
      </c>
      <c r="P3074" s="9">
        <f t="shared" ref="P3074:P3137" si="289">IF(L3074 = 0, 0, E3074/L3074)</f>
        <v>1</v>
      </c>
      <c r="Q3074" s="5" t="str">
        <f t="shared" ref="Q3074:Q3137" si="290">LEFT(N3074,SEARCH("/",N3074) - 1)</f>
        <v>theater</v>
      </c>
      <c r="R3074" s="5" t="str">
        <f t="shared" ref="R3074:R3137" si="291">RIGHT(N3074, LEN(N3074) - SEARCH("/",N3074))</f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45" x14ac:dyDescent="0.2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2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7">
        <f t="shared" si="288"/>
        <v>2.3035714285714285E-4</v>
      </c>
      <c r="P3075" s="9">
        <f t="shared" si="289"/>
        <v>92.142857142857139</v>
      </c>
      <c r="Q3075" s="5" t="str">
        <f t="shared" si="290"/>
        <v>theater</v>
      </c>
      <c r="R3075" s="5" t="str">
        <f t="shared" si="291"/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75" x14ac:dyDescent="0.2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2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7">
        <f t="shared" si="288"/>
        <v>8.8000000000000003E-4</v>
      </c>
      <c r="P3076" s="9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5" x14ac:dyDescent="0.2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2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7">
        <f t="shared" si="288"/>
        <v>8.6400000000000005E-2</v>
      </c>
      <c r="P3077" s="9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30" x14ac:dyDescent="0.2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2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7">
        <f t="shared" si="288"/>
        <v>0.15060000000000001</v>
      </c>
      <c r="P3078" s="9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60" x14ac:dyDescent="0.2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2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7">
        <f t="shared" si="288"/>
        <v>4.7727272727272731E-3</v>
      </c>
      <c r="P3079" s="9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60" x14ac:dyDescent="0.2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2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7">
        <f t="shared" si="288"/>
        <v>1.1833333333333333E-3</v>
      </c>
      <c r="P3080" s="9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5" x14ac:dyDescent="0.2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2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7">
        <f t="shared" si="288"/>
        <v>8.4173998587352451E-3</v>
      </c>
      <c r="P3081" s="9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60" x14ac:dyDescent="0.2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2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7">
        <f t="shared" si="288"/>
        <v>1.8799999999999999E-4</v>
      </c>
      <c r="P3082" s="9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60" x14ac:dyDescent="0.2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2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7">
        <f t="shared" si="288"/>
        <v>2.1029999999999998E-3</v>
      </c>
      <c r="P3083" s="9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60" x14ac:dyDescent="0.2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2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7">
        <f t="shared" si="288"/>
        <v>0</v>
      </c>
      <c r="P3084" s="9">
        <f t="shared" si="289"/>
        <v>0</v>
      </c>
      <c r="Q3084" s="5" t="str">
        <f t="shared" si="290"/>
        <v>theater</v>
      </c>
      <c r="R3084" s="5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75" x14ac:dyDescent="0.2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2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7">
        <f t="shared" si="288"/>
        <v>2.8E-3</v>
      </c>
      <c r="P3085" s="9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60" x14ac:dyDescent="0.2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2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7">
        <f t="shared" si="288"/>
        <v>0.11579206701157921</v>
      </c>
      <c r="P3086" s="9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60" x14ac:dyDescent="0.2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2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7">
        <f t="shared" si="288"/>
        <v>2.4400000000000002E-2</v>
      </c>
      <c r="P3087" s="9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60" x14ac:dyDescent="0.2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2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7">
        <f t="shared" si="288"/>
        <v>2.5000000000000001E-3</v>
      </c>
      <c r="P3088" s="9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60" x14ac:dyDescent="0.2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2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7">
        <f t="shared" si="288"/>
        <v>6.2500000000000003E-3</v>
      </c>
      <c r="P3089" s="9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45" x14ac:dyDescent="0.2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2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7">
        <f t="shared" si="288"/>
        <v>1.9384615384615384E-3</v>
      </c>
      <c r="P3090" s="9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45" x14ac:dyDescent="0.2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2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7">
        <f t="shared" si="288"/>
        <v>0.23416000000000001</v>
      </c>
      <c r="P3091" s="9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60" x14ac:dyDescent="0.2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2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7">
        <f t="shared" si="288"/>
        <v>5.080888888888889E-2</v>
      </c>
      <c r="P3092" s="9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60" x14ac:dyDescent="0.2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2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7">
        <f t="shared" si="288"/>
        <v>0.15920000000000001</v>
      </c>
      <c r="P3093" s="9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5" x14ac:dyDescent="0.2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2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7">
        <f t="shared" si="288"/>
        <v>1.1831900000000001E-2</v>
      </c>
      <c r="P3094" s="9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60" x14ac:dyDescent="0.2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2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7">
        <f t="shared" si="288"/>
        <v>0.22750000000000001</v>
      </c>
      <c r="P3095" s="9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45" x14ac:dyDescent="0.2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2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7">
        <f t="shared" si="288"/>
        <v>2.5000000000000001E-4</v>
      </c>
      <c r="P3096" s="9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5" x14ac:dyDescent="0.2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2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7">
        <f t="shared" si="288"/>
        <v>3.351206434316354E-3</v>
      </c>
      <c r="P3097" s="9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5" x14ac:dyDescent="0.2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2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7">
        <f t="shared" si="288"/>
        <v>3.9750000000000001E-2</v>
      </c>
      <c r="P3098" s="9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60" x14ac:dyDescent="0.2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2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7">
        <f t="shared" si="288"/>
        <v>0.17150000000000001</v>
      </c>
      <c r="P3099" s="9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60" x14ac:dyDescent="0.2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2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7">
        <f t="shared" si="288"/>
        <v>3.608004104669061E-2</v>
      </c>
      <c r="P3100" s="9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60" x14ac:dyDescent="0.2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2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7">
        <f t="shared" si="288"/>
        <v>0.13900000000000001</v>
      </c>
      <c r="P3101" s="9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60" x14ac:dyDescent="0.2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2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7">
        <f t="shared" si="288"/>
        <v>0.15225</v>
      </c>
      <c r="P3102" s="9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60" x14ac:dyDescent="0.2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2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7">
        <f t="shared" si="288"/>
        <v>0.12</v>
      </c>
      <c r="P3103" s="9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60" x14ac:dyDescent="0.2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2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7">
        <f t="shared" si="288"/>
        <v>0.391125</v>
      </c>
      <c r="P3104" s="9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30" x14ac:dyDescent="0.2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2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7">
        <f t="shared" si="288"/>
        <v>2.6829268292682929E-3</v>
      </c>
      <c r="P3105" s="9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60" x14ac:dyDescent="0.2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2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7">
        <f t="shared" si="288"/>
        <v>0.29625000000000001</v>
      </c>
      <c r="P3106" s="9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5" x14ac:dyDescent="0.2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2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7">
        <f t="shared" si="288"/>
        <v>0.4236099230111206</v>
      </c>
      <c r="P3107" s="9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60" x14ac:dyDescent="0.2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2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7">
        <f t="shared" si="288"/>
        <v>4.1000000000000002E-2</v>
      </c>
      <c r="P3108" s="9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60" x14ac:dyDescent="0.2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2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7">
        <f t="shared" si="288"/>
        <v>0.197625</v>
      </c>
      <c r="P3109" s="9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ht="30" x14ac:dyDescent="0.2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2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7">
        <f t="shared" si="288"/>
        <v>5.1999999999999995E-4</v>
      </c>
      <c r="P3110" s="9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60" x14ac:dyDescent="0.2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2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7">
        <f t="shared" si="288"/>
        <v>0.25030188679245285</v>
      </c>
      <c r="P3111" s="9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5" x14ac:dyDescent="0.2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2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7">
        <f t="shared" si="288"/>
        <v>4.0000000000000002E-4</v>
      </c>
      <c r="P3112" s="9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45" x14ac:dyDescent="0.2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2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7">
        <f t="shared" si="288"/>
        <v>0.26640000000000003</v>
      </c>
      <c r="P3113" s="9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60" x14ac:dyDescent="0.2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2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7">
        <f t="shared" si="288"/>
        <v>4.7363636363636365E-2</v>
      </c>
      <c r="P3114" s="9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60" x14ac:dyDescent="0.2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2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7">
        <f t="shared" si="288"/>
        <v>4.2435339894712751E-2</v>
      </c>
      <c r="P3115" s="9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60" x14ac:dyDescent="0.2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2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7">
        <f t="shared" si="288"/>
        <v>0</v>
      </c>
      <c r="P3116" s="9">
        <f t="shared" si="289"/>
        <v>0</v>
      </c>
      <c r="Q3116" s="5" t="str">
        <f t="shared" si="290"/>
        <v>theater</v>
      </c>
      <c r="R3116" s="5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60" x14ac:dyDescent="0.2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2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7">
        <f t="shared" si="288"/>
        <v>0.03</v>
      </c>
      <c r="P3117" s="9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5" x14ac:dyDescent="0.2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2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7">
        <f t="shared" si="288"/>
        <v>0.57333333333333336</v>
      </c>
      <c r="P3118" s="9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5" x14ac:dyDescent="0.2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2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7">
        <f t="shared" si="288"/>
        <v>1E-3</v>
      </c>
      <c r="P3119" s="9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30" x14ac:dyDescent="0.2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2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7">
        <f t="shared" si="288"/>
        <v>3.0999999999999999E-3</v>
      </c>
      <c r="P3120" s="9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60" x14ac:dyDescent="0.2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2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7">
        <f t="shared" si="288"/>
        <v>5.0000000000000001E-4</v>
      </c>
      <c r="P3121" s="9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5" x14ac:dyDescent="0.2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2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7">
        <f t="shared" si="288"/>
        <v>9.8461538461538464E-5</v>
      </c>
      <c r="P3122" s="9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45" x14ac:dyDescent="0.2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2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7">
        <f t="shared" si="288"/>
        <v>6.6666666666666671E-3</v>
      </c>
      <c r="P3123" s="9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x14ac:dyDescent="0.2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2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7">
        <f t="shared" si="288"/>
        <v>0.58291457286432158</v>
      </c>
      <c r="P3124" s="9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60" x14ac:dyDescent="0.2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2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7">
        <f t="shared" si="288"/>
        <v>0.68153600000000003</v>
      </c>
      <c r="P3125" s="9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45" x14ac:dyDescent="0.2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2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7">
        <f t="shared" si="288"/>
        <v>3.2499999999999997E-5</v>
      </c>
      <c r="P3126" s="9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x14ac:dyDescent="0.2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2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7">
        <f t="shared" si="288"/>
        <v>0</v>
      </c>
      <c r="P3127" s="9">
        <f t="shared" si="289"/>
        <v>0</v>
      </c>
      <c r="Q3127" s="5" t="str">
        <f t="shared" si="290"/>
        <v>theater</v>
      </c>
      <c r="R3127" s="5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90" x14ac:dyDescent="0.2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2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7">
        <f t="shared" si="288"/>
        <v>4.1599999999999998E-2</v>
      </c>
      <c r="P3128" s="9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60" x14ac:dyDescent="0.2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2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7">
        <f t="shared" si="288"/>
        <v>0</v>
      </c>
      <c r="P3129" s="9">
        <f t="shared" si="289"/>
        <v>0</v>
      </c>
      <c r="Q3129" s="5" t="str">
        <f t="shared" si="290"/>
        <v>theater</v>
      </c>
      <c r="R3129" s="5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60" x14ac:dyDescent="0.2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2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7">
        <f t="shared" si="288"/>
        <v>1.0860666666666667</v>
      </c>
      <c r="P3130" s="9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60" x14ac:dyDescent="0.2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2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7">
        <f t="shared" si="288"/>
        <v>8.0000000000000002E-3</v>
      </c>
      <c r="P3131" s="9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45" x14ac:dyDescent="0.2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2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7">
        <f t="shared" si="288"/>
        <v>3.7499999999999999E-2</v>
      </c>
      <c r="P3132" s="9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30" x14ac:dyDescent="0.2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2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7">
        <f t="shared" si="288"/>
        <v>0.15731707317073171</v>
      </c>
      <c r="P3133" s="9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30" x14ac:dyDescent="0.2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2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7">
        <f t="shared" si="288"/>
        <v>3.3333333333333332E-4</v>
      </c>
      <c r="P3134" s="9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60" x14ac:dyDescent="0.2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2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7">
        <f t="shared" si="288"/>
        <v>1.08</v>
      </c>
      <c r="P3135" s="9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60" x14ac:dyDescent="0.2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2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7">
        <f t="shared" si="288"/>
        <v>0.22500000000000001</v>
      </c>
      <c r="P3136" s="9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60" x14ac:dyDescent="0.2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2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7">
        <f t="shared" si="288"/>
        <v>0.20849420849420849</v>
      </c>
      <c r="P3137" s="9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60" x14ac:dyDescent="0.2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2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7">
        <f t="shared" ref="O3138:O3201" si="294">E3138/D3138</f>
        <v>1.278</v>
      </c>
      <c r="P3138" s="9">
        <f t="shared" ref="P3138:P3201" si="295">IF(L3138 = 0, 0, E3138/L3138)</f>
        <v>29.045454545454547</v>
      </c>
      <c r="Q3138" s="5" t="str">
        <f t="shared" ref="Q3138:Q3201" si="296">LEFT(N3138,SEARCH("/",N3138) - 1)</f>
        <v>theater</v>
      </c>
      <c r="R3138" s="5" t="str">
        <f t="shared" ref="R3138:R3201" si="297">RIGHT(N3138, LEN(N3138) - SEARCH("/",N3138))</f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45" x14ac:dyDescent="0.2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2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7">
        <f t="shared" si="294"/>
        <v>3.3333333333333333E-2</v>
      </c>
      <c r="P3139" s="9">
        <f t="shared" si="295"/>
        <v>50</v>
      </c>
      <c r="Q3139" s="5" t="str">
        <f t="shared" si="296"/>
        <v>theater</v>
      </c>
      <c r="R3139" s="5" t="str">
        <f t="shared" si="297"/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60" x14ac:dyDescent="0.2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2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7">
        <f t="shared" si="294"/>
        <v>0</v>
      </c>
      <c r="P3140" s="9">
        <f t="shared" si="295"/>
        <v>0</v>
      </c>
      <c r="Q3140" s="5" t="str">
        <f t="shared" si="296"/>
        <v>theater</v>
      </c>
      <c r="R3140" s="5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60" x14ac:dyDescent="0.2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2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7">
        <f t="shared" si="294"/>
        <v>5.3999999999999999E-2</v>
      </c>
      <c r="P3141" s="9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60" x14ac:dyDescent="0.2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2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7">
        <f t="shared" si="294"/>
        <v>9.5999999999999992E-3</v>
      </c>
      <c r="P3142" s="9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60" x14ac:dyDescent="0.2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2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7">
        <f t="shared" si="294"/>
        <v>0.51600000000000001</v>
      </c>
      <c r="P3143" s="9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5" x14ac:dyDescent="0.2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2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7">
        <f t="shared" si="294"/>
        <v>1.6363636363636365E-2</v>
      </c>
      <c r="P3144" s="9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60" x14ac:dyDescent="0.2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2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7">
        <f t="shared" si="294"/>
        <v>0</v>
      </c>
      <c r="P3145" s="9">
        <f t="shared" si="295"/>
        <v>0</v>
      </c>
      <c r="Q3145" s="5" t="str">
        <f t="shared" si="296"/>
        <v>theater</v>
      </c>
      <c r="R3145" s="5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60" x14ac:dyDescent="0.2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2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7">
        <f t="shared" si="294"/>
        <v>0.754</v>
      </c>
      <c r="P3146" s="9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45" x14ac:dyDescent="0.2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2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7">
        <f t="shared" si="294"/>
        <v>0</v>
      </c>
      <c r="P3147" s="9">
        <f t="shared" si="295"/>
        <v>0</v>
      </c>
      <c r="Q3147" s="5" t="str">
        <f t="shared" si="296"/>
        <v>theater</v>
      </c>
      <c r="R3147" s="5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45" x14ac:dyDescent="0.2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2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7">
        <f t="shared" si="294"/>
        <v>0.105</v>
      </c>
      <c r="P3148" s="9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60" x14ac:dyDescent="0.2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2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7">
        <f t="shared" si="294"/>
        <v>1.1752499999999999</v>
      </c>
      <c r="P3149" s="9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30" x14ac:dyDescent="0.2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2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7">
        <f t="shared" si="294"/>
        <v>1.3116666666666668</v>
      </c>
      <c r="P3150" s="9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60" x14ac:dyDescent="0.2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2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7">
        <f t="shared" si="294"/>
        <v>1.04</v>
      </c>
      <c r="P3151" s="9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60" x14ac:dyDescent="0.2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2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7">
        <f t="shared" si="294"/>
        <v>1.01</v>
      </c>
      <c r="P3152" s="9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45" x14ac:dyDescent="0.2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2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7">
        <f t="shared" si="294"/>
        <v>1.004</v>
      </c>
      <c r="P3153" s="9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5" x14ac:dyDescent="0.2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2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7">
        <f t="shared" si="294"/>
        <v>1.0595454545454546</v>
      </c>
      <c r="P3154" s="9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5" x14ac:dyDescent="0.2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2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7">
        <f t="shared" si="294"/>
        <v>3.3558333333333334</v>
      </c>
      <c r="P3155" s="9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60" x14ac:dyDescent="0.2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2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7">
        <f t="shared" si="294"/>
        <v>1.1292857142857142</v>
      </c>
      <c r="P3156" s="9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5" x14ac:dyDescent="0.2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2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7">
        <f t="shared" si="294"/>
        <v>1.885046</v>
      </c>
      <c r="P3157" s="9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60" x14ac:dyDescent="0.2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2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7">
        <f t="shared" si="294"/>
        <v>1.0181818181818181</v>
      </c>
      <c r="P3158" s="9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30" x14ac:dyDescent="0.2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2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7">
        <f t="shared" si="294"/>
        <v>1.01</v>
      </c>
      <c r="P3159" s="9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30" x14ac:dyDescent="0.2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2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7">
        <f t="shared" si="294"/>
        <v>1.1399999999999999</v>
      </c>
      <c r="P3160" s="9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45" x14ac:dyDescent="0.2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2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7">
        <f t="shared" si="294"/>
        <v>1.3348133333333334</v>
      </c>
      <c r="P3161" s="9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5" x14ac:dyDescent="0.2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2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7">
        <f t="shared" si="294"/>
        <v>1.0153333333333334</v>
      </c>
      <c r="P3162" s="9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60" x14ac:dyDescent="0.2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2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7">
        <f t="shared" si="294"/>
        <v>1.0509999999999999</v>
      </c>
      <c r="P3163" s="9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60" x14ac:dyDescent="0.2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2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7">
        <f t="shared" si="294"/>
        <v>1.2715000000000001</v>
      </c>
      <c r="P3164" s="9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5" x14ac:dyDescent="0.2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2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7">
        <f t="shared" si="294"/>
        <v>1.1115384615384616</v>
      </c>
      <c r="P3165" s="9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60" x14ac:dyDescent="0.2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2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7">
        <f t="shared" si="294"/>
        <v>1.0676000000000001</v>
      </c>
      <c r="P3166" s="9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60" x14ac:dyDescent="0.2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2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7">
        <f t="shared" si="294"/>
        <v>1.6266666666666667</v>
      </c>
      <c r="P3167" s="9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60" x14ac:dyDescent="0.2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2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7">
        <f t="shared" si="294"/>
        <v>1.6022808571428573</v>
      </c>
      <c r="P3168" s="9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30" x14ac:dyDescent="0.2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2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7">
        <f t="shared" si="294"/>
        <v>1.1616666666666666</v>
      </c>
      <c r="P3169" s="9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5" x14ac:dyDescent="0.2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2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7">
        <f t="shared" si="294"/>
        <v>1.242</v>
      </c>
      <c r="P3170" s="9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30" x14ac:dyDescent="0.2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2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7">
        <f t="shared" si="294"/>
        <v>1.030125</v>
      </c>
      <c r="P3171" s="9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45" x14ac:dyDescent="0.2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2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7">
        <f t="shared" si="294"/>
        <v>1.1225000000000001</v>
      </c>
      <c r="P3172" s="9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60" x14ac:dyDescent="0.2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2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7">
        <f t="shared" si="294"/>
        <v>1.0881428571428571</v>
      </c>
      <c r="P3173" s="9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5" x14ac:dyDescent="0.2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2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7">
        <f t="shared" si="294"/>
        <v>1.1499999999999999</v>
      </c>
      <c r="P3174" s="9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60" x14ac:dyDescent="0.2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2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7">
        <f t="shared" si="294"/>
        <v>1.03</v>
      </c>
      <c r="P3175" s="9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60" x14ac:dyDescent="0.2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2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7">
        <f t="shared" si="294"/>
        <v>1.0113333333333334</v>
      </c>
      <c r="P3176" s="9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60" x14ac:dyDescent="0.2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2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7">
        <f t="shared" si="294"/>
        <v>1.0955999999999999</v>
      </c>
      <c r="P3177" s="9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60" x14ac:dyDescent="0.2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2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7">
        <f t="shared" si="294"/>
        <v>1.148421052631579</v>
      </c>
      <c r="P3178" s="9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5" x14ac:dyDescent="0.2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2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7">
        <f t="shared" si="294"/>
        <v>1.1739999999999999</v>
      </c>
      <c r="P3179" s="9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60" x14ac:dyDescent="0.2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2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7">
        <f t="shared" si="294"/>
        <v>1.7173333333333334</v>
      </c>
      <c r="P3180" s="9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45" x14ac:dyDescent="0.2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2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7">
        <f t="shared" si="294"/>
        <v>1.1416238095238094</v>
      </c>
      <c r="P3181" s="9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5" x14ac:dyDescent="0.2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2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7">
        <f t="shared" si="294"/>
        <v>1.1975</v>
      </c>
      <c r="P3182" s="9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60" x14ac:dyDescent="0.2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2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7">
        <f t="shared" si="294"/>
        <v>1.0900000000000001</v>
      </c>
      <c r="P3183" s="9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60" x14ac:dyDescent="0.2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2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7">
        <f t="shared" si="294"/>
        <v>1.0088571428571429</v>
      </c>
      <c r="P3184" s="9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5" x14ac:dyDescent="0.2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2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7">
        <f t="shared" si="294"/>
        <v>1.0900000000000001</v>
      </c>
      <c r="P3185" s="9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5" x14ac:dyDescent="0.2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2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7">
        <f t="shared" si="294"/>
        <v>1.0720930232558139</v>
      </c>
      <c r="P3186" s="9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60" x14ac:dyDescent="0.2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2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7">
        <f t="shared" si="294"/>
        <v>1</v>
      </c>
      <c r="P3187" s="9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60" x14ac:dyDescent="0.2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2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7">
        <f t="shared" si="294"/>
        <v>1.0218750000000001</v>
      </c>
      <c r="P3188" s="9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60" x14ac:dyDescent="0.2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2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7">
        <f t="shared" si="294"/>
        <v>1.1629333333333334</v>
      </c>
      <c r="P3189" s="9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60" x14ac:dyDescent="0.2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2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7">
        <f t="shared" si="294"/>
        <v>0.65</v>
      </c>
      <c r="P3190" s="9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60" x14ac:dyDescent="0.2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2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7">
        <f t="shared" si="294"/>
        <v>0.12327272727272727</v>
      </c>
      <c r="P3191" s="9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5" x14ac:dyDescent="0.2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2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7">
        <f t="shared" si="294"/>
        <v>0</v>
      </c>
      <c r="P3192" s="9">
        <f t="shared" si="295"/>
        <v>0</v>
      </c>
      <c r="Q3192" s="5" t="str">
        <f t="shared" si="296"/>
        <v>theater</v>
      </c>
      <c r="R3192" s="5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5" x14ac:dyDescent="0.2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2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7">
        <f t="shared" si="294"/>
        <v>4.0266666666666666E-2</v>
      </c>
      <c r="P3193" s="9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60" x14ac:dyDescent="0.2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2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7">
        <f t="shared" si="294"/>
        <v>1.0200000000000001E-2</v>
      </c>
      <c r="P3194" s="9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5" x14ac:dyDescent="0.2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2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7">
        <f t="shared" si="294"/>
        <v>0.1174</v>
      </c>
      <c r="P3195" s="9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60" x14ac:dyDescent="0.2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2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7">
        <f t="shared" si="294"/>
        <v>0</v>
      </c>
      <c r="P3196" s="9">
        <f t="shared" si="295"/>
        <v>0</v>
      </c>
      <c r="Q3196" s="5" t="str">
        <f t="shared" si="296"/>
        <v>theater</v>
      </c>
      <c r="R3196" s="5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60" x14ac:dyDescent="0.2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2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7">
        <f t="shared" si="294"/>
        <v>0.59142857142857141</v>
      </c>
      <c r="P3197" s="9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5" x14ac:dyDescent="0.2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2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7">
        <f t="shared" si="294"/>
        <v>5.9999999999999995E-4</v>
      </c>
      <c r="P3198" s="9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45" x14ac:dyDescent="0.2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2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7">
        <f t="shared" si="294"/>
        <v>0.1145</v>
      </c>
      <c r="P3199" s="9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60" x14ac:dyDescent="0.2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2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7">
        <f t="shared" si="294"/>
        <v>3.6666666666666666E-3</v>
      </c>
      <c r="P3200" s="9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5" x14ac:dyDescent="0.2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2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7">
        <f t="shared" si="294"/>
        <v>0.52159999999999995</v>
      </c>
      <c r="P3201" s="9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60" x14ac:dyDescent="0.2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2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7">
        <f t="shared" ref="O3202:O3265" si="300">E3202/D3202</f>
        <v>2.0000000000000002E-5</v>
      </c>
      <c r="P3202" s="9">
        <f t="shared" ref="P3202:P3265" si="301">IF(L3202 = 0, 0, E3202/L3202)</f>
        <v>1</v>
      </c>
      <c r="Q3202" s="5" t="str">
        <f t="shared" ref="Q3202:Q3265" si="302">LEFT(N3202,SEARCH("/",N3202) - 1)</f>
        <v>theater</v>
      </c>
      <c r="R3202" s="5" t="str">
        <f t="shared" ref="R3202:R3265" si="303">RIGHT(N3202, LEN(N3202) - SEARCH("/",N3202))</f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60" x14ac:dyDescent="0.2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2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7">
        <f t="shared" si="300"/>
        <v>1.2500000000000001E-2</v>
      </c>
      <c r="P3203" s="9">
        <f t="shared" si="301"/>
        <v>12.5</v>
      </c>
      <c r="Q3203" s="5" t="str">
        <f t="shared" si="302"/>
        <v>theater</v>
      </c>
      <c r="R3203" s="5" t="str">
        <f t="shared" si="303"/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45" x14ac:dyDescent="0.2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2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7">
        <f t="shared" si="300"/>
        <v>0.54520000000000002</v>
      </c>
      <c r="P3204" s="9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45" x14ac:dyDescent="0.2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2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7">
        <f t="shared" si="300"/>
        <v>0.25</v>
      </c>
      <c r="P3205" s="9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60" x14ac:dyDescent="0.2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2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7">
        <f t="shared" si="300"/>
        <v>0</v>
      </c>
      <c r="P3206" s="9">
        <f t="shared" si="301"/>
        <v>0</v>
      </c>
      <c r="Q3206" s="5" t="str">
        <f t="shared" si="302"/>
        <v>theater</v>
      </c>
      <c r="R3206" s="5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60" x14ac:dyDescent="0.2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2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7">
        <f t="shared" si="300"/>
        <v>3.4125000000000003E-2</v>
      </c>
      <c r="P3207" s="9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60" x14ac:dyDescent="0.2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2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7">
        <f t="shared" si="300"/>
        <v>0</v>
      </c>
      <c r="P3208" s="9">
        <f t="shared" si="301"/>
        <v>0</v>
      </c>
      <c r="Q3208" s="5" t="str">
        <f t="shared" si="302"/>
        <v>theater</v>
      </c>
      <c r="R3208" s="5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60" x14ac:dyDescent="0.2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2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7">
        <f t="shared" si="300"/>
        <v>0.46363636363636362</v>
      </c>
      <c r="P3209" s="9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5" x14ac:dyDescent="0.2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2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7">
        <f t="shared" si="300"/>
        <v>1.0349999999999999</v>
      </c>
      <c r="P3210" s="9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5" x14ac:dyDescent="0.2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2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7">
        <f t="shared" si="300"/>
        <v>1.1932315789473684</v>
      </c>
      <c r="P3211" s="9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60" x14ac:dyDescent="0.2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2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7">
        <f t="shared" si="300"/>
        <v>1.2576666666666667</v>
      </c>
      <c r="P3212" s="9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60" x14ac:dyDescent="0.2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2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7">
        <f t="shared" si="300"/>
        <v>1.1974347826086957</v>
      </c>
      <c r="P3213" s="9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30" x14ac:dyDescent="0.2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2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7">
        <f t="shared" si="300"/>
        <v>1.2625</v>
      </c>
      <c r="P3214" s="9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60" x14ac:dyDescent="0.2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2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7">
        <f t="shared" si="300"/>
        <v>1.0011666666666668</v>
      </c>
      <c r="P3215" s="9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60" x14ac:dyDescent="0.2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2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7">
        <f t="shared" si="300"/>
        <v>1.0213333333333334</v>
      </c>
      <c r="P3216" s="9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60" x14ac:dyDescent="0.2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2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7">
        <f t="shared" si="300"/>
        <v>1.0035142857142858</v>
      </c>
      <c r="P3217" s="9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60" x14ac:dyDescent="0.2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2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7">
        <f t="shared" si="300"/>
        <v>1.0004999999999999</v>
      </c>
      <c r="P3218" s="9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45" x14ac:dyDescent="0.2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2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7">
        <f t="shared" si="300"/>
        <v>1.1602222222222223</v>
      </c>
      <c r="P3219" s="9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60" x14ac:dyDescent="0.2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2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7">
        <f t="shared" si="300"/>
        <v>1.0209999999999999</v>
      </c>
      <c r="P3220" s="9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45" x14ac:dyDescent="0.2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2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7">
        <f t="shared" si="300"/>
        <v>1.0011000000000001</v>
      </c>
      <c r="P3221" s="9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30" x14ac:dyDescent="0.2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2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7">
        <f t="shared" si="300"/>
        <v>1.0084</v>
      </c>
      <c r="P3222" s="9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60" x14ac:dyDescent="0.2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2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7">
        <f t="shared" si="300"/>
        <v>1.0342499999999999</v>
      </c>
      <c r="P3223" s="9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45" x14ac:dyDescent="0.2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2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7">
        <f t="shared" si="300"/>
        <v>1.248</v>
      </c>
      <c r="P3224" s="9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30" x14ac:dyDescent="0.2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2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7">
        <f t="shared" si="300"/>
        <v>1.0951612903225807</v>
      </c>
      <c r="P3225" s="9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60" x14ac:dyDescent="0.2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2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7">
        <f t="shared" si="300"/>
        <v>1.0203333333333333</v>
      </c>
      <c r="P3226" s="9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5" x14ac:dyDescent="0.2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2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7">
        <f t="shared" si="300"/>
        <v>1.0235000000000001</v>
      </c>
      <c r="P3227" s="9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5" x14ac:dyDescent="0.2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2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7">
        <f t="shared" si="300"/>
        <v>1.0416666666666667</v>
      </c>
      <c r="P3228" s="9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60" x14ac:dyDescent="0.2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2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7">
        <f t="shared" si="300"/>
        <v>1.25</v>
      </c>
      <c r="P3229" s="9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30" x14ac:dyDescent="0.2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2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7">
        <f t="shared" si="300"/>
        <v>1.0234285714285714</v>
      </c>
      <c r="P3230" s="9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5" x14ac:dyDescent="0.2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2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7">
        <f t="shared" si="300"/>
        <v>1.0786500000000001</v>
      </c>
      <c r="P3231" s="9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60" x14ac:dyDescent="0.2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2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7">
        <f t="shared" si="300"/>
        <v>1.0988461538461538</v>
      </c>
      <c r="P3232" s="9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5" x14ac:dyDescent="0.2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2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7">
        <f t="shared" si="300"/>
        <v>1.61</v>
      </c>
      <c r="P3233" s="9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5" x14ac:dyDescent="0.2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2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7">
        <f t="shared" si="300"/>
        <v>1.3120000000000001</v>
      </c>
      <c r="P3234" s="9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5" x14ac:dyDescent="0.2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2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7">
        <f t="shared" si="300"/>
        <v>1.1879999999999999</v>
      </c>
      <c r="P3235" s="9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60" x14ac:dyDescent="0.2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2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7">
        <f t="shared" si="300"/>
        <v>1.0039275000000001</v>
      </c>
      <c r="P3236" s="9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60" x14ac:dyDescent="0.2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2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7">
        <f t="shared" si="300"/>
        <v>1.0320666666666667</v>
      </c>
      <c r="P3237" s="9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60" x14ac:dyDescent="0.2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2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7">
        <f t="shared" si="300"/>
        <v>1.006</v>
      </c>
      <c r="P3238" s="9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30" x14ac:dyDescent="0.2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2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7">
        <f t="shared" si="300"/>
        <v>1.0078754285714286</v>
      </c>
      <c r="P3239" s="9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60" x14ac:dyDescent="0.2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2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7">
        <f t="shared" si="300"/>
        <v>1.1232142857142857</v>
      </c>
      <c r="P3240" s="9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60" x14ac:dyDescent="0.2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2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7">
        <f t="shared" si="300"/>
        <v>1.0591914022517912</v>
      </c>
      <c r="P3241" s="9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60" x14ac:dyDescent="0.2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2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7">
        <f t="shared" si="300"/>
        <v>1.0056666666666667</v>
      </c>
      <c r="P3242" s="9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60" x14ac:dyDescent="0.2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2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7">
        <f t="shared" si="300"/>
        <v>1.1530588235294117</v>
      </c>
      <c r="P3243" s="9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45" x14ac:dyDescent="0.2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2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7">
        <f t="shared" si="300"/>
        <v>1.273042</v>
      </c>
      <c r="P3244" s="9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5" x14ac:dyDescent="0.2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2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7">
        <f t="shared" si="300"/>
        <v>1.028375</v>
      </c>
      <c r="P3245" s="9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5" x14ac:dyDescent="0.2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2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7">
        <f t="shared" si="300"/>
        <v>1.0293749999999999</v>
      </c>
      <c r="P3246" s="9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5" x14ac:dyDescent="0.2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2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7">
        <f t="shared" si="300"/>
        <v>1.043047619047619</v>
      </c>
      <c r="P3247" s="9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5" x14ac:dyDescent="0.2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2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7">
        <f t="shared" si="300"/>
        <v>1.1122000000000001</v>
      </c>
      <c r="P3248" s="9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60" x14ac:dyDescent="0.2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2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7">
        <f t="shared" si="300"/>
        <v>1.0586</v>
      </c>
      <c r="P3249" s="9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30" x14ac:dyDescent="0.2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2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7">
        <f t="shared" si="300"/>
        <v>1.0079166666666666</v>
      </c>
      <c r="P3250" s="9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60" x14ac:dyDescent="0.2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2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7">
        <f t="shared" si="300"/>
        <v>1.0492727272727274</v>
      </c>
      <c r="P3251" s="9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60" x14ac:dyDescent="0.2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2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7">
        <f t="shared" si="300"/>
        <v>1.01552</v>
      </c>
      <c r="P3252" s="9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60" x14ac:dyDescent="0.2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2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7">
        <f t="shared" si="300"/>
        <v>1.1073333333333333</v>
      </c>
      <c r="P3253" s="9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45" x14ac:dyDescent="0.2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2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7">
        <f t="shared" si="300"/>
        <v>1.2782222222222221</v>
      </c>
      <c r="P3254" s="9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5" x14ac:dyDescent="0.2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2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7">
        <f t="shared" si="300"/>
        <v>1.0182500000000001</v>
      </c>
      <c r="P3255" s="9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60" x14ac:dyDescent="0.2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2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7">
        <f t="shared" si="300"/>
        <v>1.012576923076923</v>
      </c>
      <c r="P3256" s="9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60" x14ac:dyDescent="0.2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2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7">
        <f t="shared" si="300"/>
        <v>1.75</v>
      </c>
      <c r="P3257" s="9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5" x14ac:dyDescent="0.2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2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7">
        <f t="shared" si="300"/>
        <v>1.2806</v>
      </c>
      <c r="P3258" s="9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60" x14ac:dyDescent="0.2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2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7">
        <f t="shared" si="300"/>
        <v>1.0629949999999999</v>
      </c>
      <c r="P3259" s="9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45" x14ac:dyDescent="0.2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2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7">
        <f t="shared" si="300"/>
        <v>1.052142857142857</v>
      </c>
      <c r="P3260" s="9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60" x14ac:dyDescent="0.2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2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7">
        <f t="shared" si="300"/>
        <v>1.0616782608695652</v>
      </c>
      <c r="P3261" s="9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5" x14ac:dyDescent="0.2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2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7">
        <f t="shared" si="300"/>
        <v>1.0924</v>
      </c>
      <c r="P3262" s="9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5" x14ac:dyDescent="0.2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2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7">
        <f t="shared" si="300"/>
        <v>1.0045454545454546</v>
      </c>
      <c r="P3263" s="9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30" x14ac:dyDescent="0.2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2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7">
        <f t="shared" si="300"/>
        <v>1.0304098360655738</v>
      </c>
      <c r="P3264" s="9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45" x14ac:dyDescent="0.2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2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7">
        <f t="shared" si="300"/>
        <v>1.121664</v>
      </c>
      <c r="P3265" s="9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45" x14ac:dyDescent="0.2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2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7">
        <f t="shared" ref="O3266:O3329" si="306">E3266/D3266</f>
        <v>1.03</v>
      </c>
      <c r="P3266" s="9">
        <f t="shared" ref="P3266:P3329" si="307">IF(L3266 = 0, 0, E3266/L3266)</f>
        <v>52.551020408163268</v>
      </c>
      <c r="Q3266" s="5" t="str">
        <f t="shared" ref="Q3266:Q3329" si="308">LEFT(N3266,SEARCH("/",N3266) - 1)</f>
        <v>theater</v>
      </c>
      <c r="R3266" s="5" t="str">
        <f t="shared" ref="R3266:R3329" si="309">RIGHT(N3266, LEN(N3266) - SEARCH("/",N3266))</f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45" x14ac:dyDescent="0.2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2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7">
        <f t="shared" si="306"/>
        <v>1.64</v>
      </c>
      <c r="P3267" s="9">
        <f t="shared" si="307"/>
        <v>70.285714285714292</v>
      </c>
      <c r="Q3267" s="5" t="str">
        <f t="shared" si="308"/>
        <v>theater</v>
      </c>
      <c r="R3267" s="5" t="str">
        <f t="shared" si="309"/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45" x14ac:dyDescent="0.2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2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7">
        <f t="shared" si="306"/>
        <v>1.3128333333333333</v>
      </c>
      <c r="P3268" s="9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60" x14ac:dyDescent="0.2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2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7">
        <f t="shared" si="306"/>
        <v>1.0209999999999999</v>
      </c>
      <c r="P3269" s="9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5" x14ac:dyDescent="0.2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2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7">
        <f t="shared" si="306"/>
        <v>1.28</v>
      </c>
      <c r="P3270" s="9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5" x14ac:dyDescent="0.2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2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7">
        <f t="shared" si="306"/>
        <v>1.0149999999999999</v>
      </c>
      <c r="P3271" s="9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60" x14ac:dyDescent="0.2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2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7">
        <f t="shared" si="306"/>
        <v>1.0166666666666666</v>
      </c>
      <c r="P3272" s="9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ht="30" x14ac:dyDescent="0.2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2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7">
        <f t="shared" si="306"/>
        <v>1.3</v>
      </c>
      <c r="P3273" s="9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5" x14ac:dyDescent="0.2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2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7">
        <f t="shared" si="306"/>
        <v>1.5443</v>
      </c>
      <c r="P3274" s="9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60" x14ac:dyDescent="0.2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2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7">
        <f t="shared" si="306"/>
        <v>1.0740000000000001</v>
      </c>
      <c r="P3275" s="9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5" x14ac:dyDescent="0.2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2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7">
        <f t="shared" si="306"/>
        <v>1.0132258064516129</v>
      </c>
      <c r="P3276" s="9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60" x14ac:dyDescent="0.2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2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7">
        <f t="shared" si="306"/>
        <v>1.0027777777777778</v>
      </c>
      <c r="P3277" s="9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60" x14ac:dyDescent="0.2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2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7">
        <f t="shared" si="306"/>
        <v>1.1684444444444444</v>
      </c>
      <c r="P3278" s="9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60" x14ac:dyDescent="0.2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2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7">
        <f t="shared" si="306"/>
        <v>1.0860000000000001</v>
      </c>
      <c r="P3279" s="9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60" x14ac:dyDescent="0.2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2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7">
        <f t="shared" si="306"/>
        <v>1.034</v>
      </c>
      <c r="P3280" s="9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60" x14ac:dyDescent="0.2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2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7">
        <f t="shared" si="306"/>
        <v>1.1427586206896552</v>
      </c>
      <c r="P3281" s="9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60" x14ac:dyDescent="0.2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2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7">
        <f t="shared" si="306"/>
        <v>1.03</v>
      </c>
      <c r="P3282" s="9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45" x14ac:dyDescent="0.2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2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7">
        <f t="shared" si="306"/>
        <v>1.216</v>
      </c>
      <c r="P3283" s="9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60" x14ac:dyDescent="0.2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2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7">
        <f t="shared" si="306"/>
        <v>1.026467741935484</v>
      </c>
      <c r="P3284" s="9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60" x14ac:dyDescent="0.2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2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7">
        <f t="shared" si="306"/>
        <v>1.0475000000000001</v>
      </c>
      <c r="P3285" s="9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5" x14ac:dyDescent="0.2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2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7">
        <f t="shared" si="306"/>
        <v>1.016</v>
      </c>
      <c r="P3286" s="9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x14ac:dyDescent="0.2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2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7">
        <f t="shared" si="306"/>
        <v>1.1210242048409682</v>
      </c>
      <c r="P3287" s="9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60" x14ac:dyDescent="0.2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2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7">
        <f t="shared" si="306"/>
        <v>1.0176666666666667</v>
      </c>
      <c r="P3288" s="9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30" x14ac:dyDescent="0.2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2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7">
        <f t="shared" si="306"/>
        <v>1</v>
      </c>
      <c r="P3289" s="9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60" x14ac:dyDescent="0.2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2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7">
        <f t="shared" si="306"/>
        <v>1.0026489999999999</v>
      </c>
      <c r="P3290" s="9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60" x14ac:dyDescent="0.2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2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7">
        <f t="shared" si="306"/>
        <v>1.3304200000000002</v>
      </c>
      <c r="P3291" s="9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75" x14ac:dyDescent="0.2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2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7">
        <f t="shared" si="306"/>
        <v>1.212</v>
      </c>
      <c r="P3292" s="9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60" x14ac:dyDescent="0.2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2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7">
        <f t="shared" si="306"/>
        <v>1.1399999999999999</v>
      </c>
      <c r="P3293" s="9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5" x14ac:dyDescent="0.2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2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7">
        <f t="shared" si="306"/>
        <v>2.8613861386138613</v>
      </c>
      <c r="P3294" s="9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60" x14ac:dyDescent="0.2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2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7">
        <f t="shared" si="306"/>
        <v>1.7044444444444444</v>
      </c>
      <c r="P3295" s="9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60" x14ac:dyDescent="0.2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2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7">
        <f t="shared" si="306"/>
        <v>1.1833333333333333</v>
      </c>
      <c r="P3296" s="9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60" x14ac:dyDescent="0.2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2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7">
        <f t="shared" si="306"/>
        <v>1.0285857142857142</v>
      </c>
      <c r="P3297" s="9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60" x14ac:dyDescent="0.2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2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7">
        <f t="shared" si="306"/>
        <v>1.4406666666666668</v>
      </c>
      <c r="P3298" s="9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5" x14ac:dyDescent="0.2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2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7">
        <f t="shared" si="306"/>
        <v>1.0007272727272727</v>
      </c>
      <c r="P3299" s="9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60" x14ac:dyDescent="0.2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2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7">
        <f t="shared" si="306"/>
        <v>1.0173000000000001</v>
      </c>
      <c r="P3300" s="9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60" x14ac:dyDescent="0.2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2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7">
        <f t="shared" si="306"/>
        <v>1.1619999999999999</v>
      </c>
      <c r="P3301" s="9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5" x14ac:dyDescent="0.2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2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7">
        <f t="shared" si="306"/>
        <v>1.3616666666666666</v>
      </c>
      <c r="P3302" s="9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60" x14ac:dyDescent="0.2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2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7">
        <f t="shared" si="306"/>
        <v>1.3346666666666667</v>
      </c>
      <c r="P3303" s="9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x14ac:dyDescent="0.2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2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7">
        <f t="shared" si="306"/>
        <v>1.0339285714285715</v>
      </c>
      <c r="P3304" s="9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60" x14ac:dyDescent="0.2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2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7">
        <f t="shared" si="306"/>
        <v>1.1588888888888889</v>
      </c>
      <c r="P3305" s="9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5" x14ac:dyDescent="0.2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2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7">
        <f t="shared" si="306"/>
        <v>1.0451666666666666</v>
      </c>
      <c r="P3306" s="9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60" x14ac:dyDescent="0.2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2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7">
        <f t="shared" si="306"/>
        <v>1.0202500000000001</v>
      </c>
      <c r="P3307" s="9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60" x14ac:dyDescent="0.2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2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7">
        <f t="shared" si="306"/>
        <v>1.7533333333333334</v>
      </c>
      <c r="P3308" s="9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60" x14ac:dyDescent="0.2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2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7">
        <f t="shared" si="306"/>
        <v>1.0668</v>
      </c>
      <c r="P3309" s="9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5" x14ac:dyDescent="0.2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2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7">
        <f t="shared" si="306"/>
        <v>1.2228571428571429</v>
      </c>
      <c r="P3310" s="9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30" x14ac:dyDescent="0.2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2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7">
        <f t="shared" si="306"/>
        <v>1.5942857142857143</v>
      </c>
      <c r="P3311" s="9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45" x14ac:dyDescent="0.2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2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7">
        <f t="shared" si="306"/>
        <v>1.0007692307692309</v>
      </c>
      <c r="P3312" s="9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5" x14ac:dyDescent="0.2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2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7">
        <f t="shared" si="306"/>
        <v>1.0984</v>
      </c>
      <c r="P3313" s="9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60" x14ac:dyDescent="0.2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2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7">
        <f t="shared" si="306"/>
        <v>1.0004</v>
      </c>
      <c r="P3314" s="9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5" x14ac:dyDescent="0.2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2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7">
        <f t="shared" si="306"/>
        <v>1.1605000000000001</v>
      </c>
      <c r="P3315" s="9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60" x14ac:dyDescent="0.2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2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7">
        <f t="shared" si="306"/>
        <v>2.1074999999999999</v>
      </c>
      <c r="P3316" s="9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5" x14ac:dyDescent="0.2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2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7">
        <f t="shared" si="306"/>
        <v>1.1000000000000001</v>
      </c>
      <c r="P3317" s="9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75" x14ac:dyDescent="0.2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2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7">
        <f t="shared" si="306"/>
        <v>1.0008673425918038</v>
      </c>
      <c r="P3318" s="9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5" x14ac:dyDescent="0.2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2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7">
        <f t="shared" si="306"/>
        <v>1.0619047619047619</v>
      </c>
      <c r="P3319" s="9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30" x14ac:dyDescent="0.2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2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7">
        <f t="shared" si="306"/>
        <v>1.256</v>
      </c>
      <c r="P3320" s="9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60" x14ac:dyDescent="0.2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2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7">
        <f t="shared" si="306"/>
        <v>1.08</v>
      </c>
      <c r="P3321" s="9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5" x14ac:dyDescent="0.2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2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7">
        <f t="shared" si="306"/>
        <v>1.01</v>
      </c>
      <c r="P3322" s="9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60" x14ac:dyDescent="0.2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2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7">
        <f t="shared" si="306"/>
        <v>1.0740000000000001</v>
      </c>
      <c r="P3323" s="9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60" x14ac:dyDescent="0.2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2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7">
        <f t="shared" si="306"/>
        <v>1.0151515151515151</v>
      </c>
      <c r="P3324" s="9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60" x14ac:dyDescent="0.2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2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7">
        <f t="shared" si="306"/>
        <v>1.2589999999999999</v>
      </c>
      <c r="P3325" s="9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45" x14ac:dyDescent="0.2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2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7">
        <f t="shared" si="306"/>
        <v>1.0166666666666666</v>
      </c>
      <c r="P3326" s="9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60" x14ac:dyDescent="0.2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2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7">
        <f t="shared" si="306"/>
        <v>1.125</v>
      </c>
      <c r="P3327" s="9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60" x14ac:dyDescent="0.2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2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7">
        <f t="shared" si="306"/>
        <v>1.0137499999999999</v>
      </c>
      <c r="P3328" s="9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60" x14ac:dyDescent="0.2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2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7">
        <f t="shared" si="306"/>
        <v>1.0125</v>
      </c>
      <c r="P3329" s="9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5" x14ac:dyDescent="0.2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2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7">
        <f t="shared" ref="O3330:O3393" si="312">E3330/D3330</f>
        <v>1.4638888888888888</v>
      </c>
      <c r="P3330" s="9">
        <f t="shared" ref="P3330:P3393" si="313">IF(L3330 = 0, 0, E3330/L3330)</f>
        <v>292.77777777777777</v>
      </c>
      <c r="Q3330" s="5" t="str">
        <f t="shared" ref="Q3330:Q3393" si="314">LEFT(N3330,SEARCH("/",N3330) - 1)</f>
        <v>theater</v>
      </c>
      <c r="R3330" s="5" t="str">
        <f t="shared" ref="R3330:R3393" si="315">RIGHT(N3330, LEN(N3330) - SEARCH("/",N3330))</f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45" x14ac:dyDescent="0.2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2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7">
        <f t="shared" si="312"/>
        <v>1.1679999999999999</v>
      </c>
      <c r="P3331" s="9">
        <f t="shared" si="313"/>
        <v>44.92307692307692</v>
      </c>
      <c r="Q3331" s="5" t="str">
        <f t="shared" si="314"/>
        <v>theater</v>
      </c>
      <c r="R3331" s="5" t="str">
        <f t="shared" si="315"/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45" x14ac:dyDescent="0.2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2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7">
        <f t="shared" si="312"/>
        <v>1.0626666666666666</v>
      </c>
      <c r="P3332" s="9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60" x14ac:dyDescent="0.2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2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7">
        <f t="shared" si="312"/>
        <v>1.0451999999999999</v>
      </c>
      <c r="P3333" s="9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5" x14ac:dyDescent="0.2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2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7">
        <f t="shared" si="312"/>
        <v>1</v>
      </c>
      <c r="P3334" s="9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60" x14ac:dyDescent="0.2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2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7">
        <f t="shared" si="312"/>
        <v>1.0457142857142858</v>
      </c>
      <c r="P3335" s="9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45" x14ac:dyDescent="0.2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2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7">
        <f t="shared" si="312"/>
        <v>1.3862051149573753</v>
      </c>
      <c r="P3336" s="9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60" x14ac:dyDescent="0.2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2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7">
        <f t="shared" si="312"/>
        <v>1.0032000000000001</v>
      </c>
      <c r="P3337" s="9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5" x14ac:dyDescent="0.2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2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7">
        <f t="shared" si="312"/>
        <v>1</v>
      </c>
      <c r="P3338" s="9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5" x14ac:dyDescent="0.2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2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7">
        <f t="shared" si="312"/>
        <v>1.1020000000000001</v>
      </c>
      <c r="P3339" s="9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30" x14ac:dyDescent="0.2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2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7">
        <f t="shared" si="312"/>
        <v>1.0218</v>
      </c>
      <c r="P3340" s="9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45" x14ac:dyDescent="0.2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2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7">
        <f t="shared" si="312"/>
        <v>1.0435000000000001</v>
      </c>
      <c r="P3341" s="9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60" x14ac:dyDescent="0.2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2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7">
        <f t="shared" si="312"/>
        <v>1.3816666666666666</v>
      </c>
      <c r="P3342" s="9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60" x14ac:dyDescent="0.2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2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7">
        <f t="shared" si="312"/>
        <v>1</v>
      </c>
      <c r="P3343" s="9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45" x14ac:dyDescent="0.2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2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7">
        <f t="shared" si="312"/>
        <v>1.0166666666666666</v>
      </c>
      <c r="P3344" s="9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5" x14ac:dyDescent="0.2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2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7">
        <f t="shared" si="312"/>
        <v>1.7142857142857142</v>
      </c>
      <c r="P3345" s="9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60" x14ac:dyDescent="0.2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2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7">
        <f t="shared" si="312"/>
        <v>1.0144444444444445</v>
      </c>
      <c r="P3346" s="9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60" x14ac:dyDescent="0.2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2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7">
        <f t="shared" si="312"/>
        <v>1.3</v>
      </c>
      <c r="P3347" s="9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60" x14ac:dyDescent="0.2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2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7">
        <f t="shared" si="312"/>
        <v>1.1000000000000001</v>
      </c>
      <c r="P3348" s="9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60" x14ac:dyDescent="0.2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2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7">
        <f t="shared" si="312"/>
        <v>1.1944999999999999</v>
      </c>
      <c r="P3349" s="9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60" x14ac:dyDescent="0.2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2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7">
        <f t="shared" si="312"/>
        <v>1.002909090909091</v>
      </c>
      <c r="P3350" s="9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60" x14ac:dyDescent="0.2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2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7">
        <f t="shared" si="312"/>
        <v>1.534</v>
      </c>
      <c r="P3351" s="9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60" x14ac:dyDescent="0.2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2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7">
        <f t="shared" si="312"/>
        <v>1.0442857142857143</v>
      </c>
      <c r="P3352" s="9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60" x14ac:dyDescent="0.2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2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7">
        <f t="shared" si="312"/>
        <v>1.0109999999999999</v>
      </c>
      <c r="P3353" s="9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60" x14ac:dyDescent="0.2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2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7">
        <f t="shared" si="312"/>
        <v>1.0751999999999999</v>
      </c>
      <c r="P3354" s="9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60" x14ac:dyDescent="0.2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2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7">
        <f t="shared" si="312"/>
        <v>3.15</v>
      </c>
      <c r="P3355" s="9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45" x14ac:dyDescent="0.2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2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7">
        <f t="shared" si="312"/>
        <v>1.0193333333333334</v>
      </c>
      <c r="P3356" s="9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5" x14ac:dyDescent="0.2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2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7">
        <f t="shared" si="312"/>
        <v>1.2628571428571429</v>
      </c>
      <c r="P3357" s="9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60" x14ac:dyDescent="0.2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2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7">
        <f t="shared" si="312"/>
        <v>1.014</v>
      </c>
      <c r="P3358" s="9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60" x14ac:dyDescent="0.2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2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7">
        <f t="shared" si="312"/>
        <v>1.01</v>
      </c>
      <c r="P3359" s="9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5" x14ac:dyDescent="0.2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2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7">
        <f t="shared" si="312"/>
        <v>1.0299</v>
      </c>
      <c r="P3360" s="9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45" x14ac:dyDescent="0.2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2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7">
        <f t="shared" si="312"/>
        <v>1.0625</v>
      </c>
      <c r="P3361" s="9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30" x14ac:dyDescent="0.2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2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7">
        <f t="shared" si="312"/>
        <v>1.0137777777777779</v>
      </c>
      <c r="P3362" s="9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60" x14ac:dyDescent="0.2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2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7">
        <f t="shared" si="312"/>
        <v>1.1346000000000001</v>
      </c>
      <c r="P3363" s="9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5" x14ac:dyDescent="0.2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2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7">
        <f t="shared" si="312"/>
        <v>2.1800000000000002</v>
      </c>
      <c r="P3364" s="9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60" x14ac:dyDescent="0.2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2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7">
        <f t="shared" si="312"/>
        <v>1.0141935483870967</v>
      </c>
      <c r="P3365" s="9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60" x14ac:dyDescent="0.2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2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7">
        <f t="shared" si="312"/>
        <v>1.0593333333333332</v>
      </c>
      <c r="P3366" s="9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60" x14ac:dyDescent="0.2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2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7">
        <f t="shared" si="312"/>
        <v>1.04</v>
      </c>
      <c r="P3367" s="9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5" x14ac:dyDescent="0.2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2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7">
        <f t="shared" si="312"/>
        <v>2.21</v>
      </c>
      <c r="P3368" s="9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60" x14ac:dyDescent="0.2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2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7">
        <f t="shared" si="312"/>
        <v>1.1866666666666668</v>
      </c>
      <c r="P3369" s="9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5" x14ac:dyDescent="0.2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2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7">
        <f t="shared" si="312"/>
        <v>1.046</v>
      </c>
      <c r="P3370" s="9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5" x14ac:dyDescent="0.2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2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7">
        <f t="shared" si="312"/>
        <v>1.0389999999999999</v>
      </c>
      <c r="P3371" s="9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30" x14ac:dyDescent="0.2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2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7">
        <f t="shared" si="312"/>
        <v>1.1773333333333333</v>
      </c>
      <c r="P3372" s="9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45" x14ac:dyDescent="0.2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2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7">
        <f t="shared" si="312"/>
        <v>1.385</v>
      </c>
      <c r="P3373" s="9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5" x14ac:dyDescent="0.2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2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7">
        <f t="shared" si="312"/>
        <v>1.0349999999999999</v>
      </c>
      <c r="P3374" s="9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60" x14ac:dyDescent="0.2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2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7">
        <f t="shared" si="312"/>
        <v>1.0024999999999999</v>
      </c>
      <c r="P3375" s="9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5" x14ac:dyDescent="0.2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2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7">
        <f t="shared" si="312"/>
        <v>1.0657142857142856</v>
      </c>
      <c r="P3376" s="9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5" x14ac:dyDescent="0.2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2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7">
        <f t="shared" si="312"/>
        <v>1</v>
      </c>
      <c r="P3377" s="9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60" x14ac:dyDescent="0.2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2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7">
        <f t="shared" si="312"/>
        <v>1.0001249999999999</v>
      </c>
      <c r="P3378" s="9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60" x14ac:dyDescent="0.2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2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7">
        <f t="shared" si="312"/>
        <v>1.0105</v>
      </c>
      <c r="P3379" s="9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60" x14ac:dyDescent="0.2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2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7">
        <f t="shared" si="312"/>
        <v>1.0763636363636364</v>
      </c>
      <c r="P3380" s="9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60" x14ac:dyDescent="0.2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2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7">
        <f t="shared" si="312"/>
        <v>1.0365</v>
      </c>
      <c r="P3381" s="9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60" x14ac:dyDescent="0.2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2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7">
        <f t="shared" si="312"/>
        <v>1.0443333333333333</v>
      </c>
      <c r="P3382" s="9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60" x14ac:dyDescent="0.2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2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7">
        <f t="shared" si="312"/>
        <v>1.0225</v>
      </c>
      <c r="P3383" s="9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60" x14ac:dyDescent="0.2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2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7">
        <f t="shared" si="312"/>
        <v>1.0074285714285713</v>
      </c>
      <c r="P3384" s="9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60" x14ac:dyDescent="0.2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2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7">
        <f t="shared" si="312"/>
        <v>1.1171428571428572</v>
      </c>
      <c r="P3385" s="9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60" x14ac:dyDescent="0.2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2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7">
        <f t="shared" si="312"/>
        <v>1.0001100000000001</v>
      </c>
      <c r="P3386" s="9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60" x14ac:dyDescent="0.2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2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7">
        <f t="shared" si="312"/>
        <v>1</v>
      </c>
      <c r="P3387" s="9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60" x14ac:dyDescent="0.2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2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7">
        <f t="shared" si="312"/>
        <v>1.05</v>
      </c>
      <c r="P3388" s="9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60" x14ac:dyDescent="0.2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2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7">
        <f t="shared" si="312"/>
        <v>1.1686666666666667</v>
      </c>
      <c r="P3389" s="9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60" x14ac:dyDescent="0.2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2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7">
        <f t="shared" si="312"/>
        <v>1.038</v>
      </c>
      <c r="P3390" s="9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5" x14ac:dyDescent="0.2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2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7">
        <f t="shared" si="312"/>
        <v>1.145</v>
      </c>
      <c r="P3391" s="9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60" x14ac:dyDescent="0.2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2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7">
        <f t="shared" si="312"/>
        <v>1.024</v>
      </c>
      <c r="P3392" s="9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60" x14ac:dyDescent="0.2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2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7">
        <f t="shared" si="312"/>
        <v>2.23</v>
      </c>
      <c r="P3393" s="9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60" x14ac:dyDescent="0.2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2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7">
        <f t="shared" ref="O3394:O3457" si="318">E3394/D3394</f>
        <v>1</v>
      </c>
      <c r="P3394" s="9">
        <f t="shared" ref="P3394:P3457" si="319">IF(L3394 = 0, 0, E3394/L3394)</f>
        <v>41.666666666666664</v>
      </c>
      <c r="Q3394" s="5" t="str">
        <f t="shared" ref="Q3394:Q3457" si="320">LEFT(N3394,SEARCH("/",N3394) - 1)</f>
        <v>theater</v>
      </c>
      <c r="R3394" s="5" t="str">
        <f t="shared" ref="R3394:R3457" si="321">RIGHT(N3394, LEN(N3394) - SEARCH("/",N3394))</f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45" x14ac:dyDescent="0.2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2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7">
        <f t="shared" si="318"/>
        <v>1.0580000000000001</v>
      </c>
      <c r="P3395" s="9">
        <f t="shared" si="319"/>
        <v>36.06818181818182</v>
      </c>
      <c r="Q3395" s="5" t="str">
        <f t="shared" si="320"/>
        <v>theater</v>
      </c>
      <c r="R3395" s="5" t="str">
        <f t="shared" si="321"/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60" x14ac:dyDescent="0.2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2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7">
        <f t="shared" si="318"/>
        <v>1.4236363636363636</v>
      </c>
      <c r="P3396" s="9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30" x14ac:dyDescent="0.2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2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7">
        <f t="shared" si="318"/>
        <v>1.84</v>
      </c>
      <c r="P3397" s="9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5" x14ac:dyDescent="0.2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2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7">
        <f t="shared" si="318"/>
        <v>1.0433333333333332</v>
      </c>
      <c r="P3398" s="9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30" x14ac:dyDescent="0.2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2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7">
        <f t="shared" si="318"/>
        <v>1.1200000000000001</v>
      </c>
      <c r="P3399" s="9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60" x14ac:dyDescent="0.2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2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7">
        <f t="shared" si="318"/>
        <v>1.1107499999999999</v>
      </c>
      <c r="P3400" s="9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5" x14ac:dyDescent="0.2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2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7">
        <f t="shared" si="318"/>
        <v>1.0375000000000001</v>
      </c>
      <c r="P3401" s="9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60" x14ac:dyDescent="0.2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2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7">
        <f t="shared" si="318"/>
        <v>1.0041</v>
      </c>
      <c r="P3402" s="9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60" x14ac:dyDescent="0.2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2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7">
        <f t="shared" si="318"/>
        <v>1.0186206896551724</v>
      </c>
      <c r="P3403" s="9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5" x14ac:dyDescent="0.2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2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7">
        <f t="shared" si="318"/>
        <v>1.0976666666666666</v>
      </c>
      <c r="P3404" s="9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5" x14ac:dyDescent="0.2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2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7">
        <f t="shared" si="318"/>
        <v>1</v>
      </c>
      <c r="P3405" s="9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60" x14ac:dyDescent="0.2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2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7">
        <f t="shared" si="318"/>
        <v>1.22</v>
      </c>
      <c r="P3406" s="9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5" x14ac:dyDescent="0.2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2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7">
        <f t="shared" si="318"/>
        <v>1.3757142857142857</v>
      </c>
      <c r="P3407" s="9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45" x14ac:dyDescent="0.2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2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7">
        <f t="shared" si="318"/>
        <v>1.0031000000000001</v>
      </c>
      <c r="P3408" s="9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60" x14ac:dyDescent="0.2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2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7">
        <f t="shared" si="318"/>
        <v>1.071</v>
      </c>
      <c r="P3409" s="9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5" x14ac:dyDescent="0.2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2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7">
        <f t="shared" si="318"/>
        <v>2.11</v>
      </c>
      <c r="P3410" s="9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5" x14ac:dyDescent="0.2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2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7">
        <f t="shared" si="318"/>
        <v>1.236</v>
      </c>
      <c r="P3411" s="9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60" x14ac:dyDescent="0.2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2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7">
        <f t="shared" si="318"/>
        <v>1.085</v>
      </c>
      <c r="P3412" s="9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60" x14ac:dyDescent="0.2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2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7">
        <f t="shared" si="318"/>
        <v>1.0356666666666667</v>
      </c>
      <c r="P3413" s="9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5" x14ac:dyDescent="0.2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2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7">
        <f t="shared" si="318"/>
        <v>1</v>
      </c>
      <c r="P3414" s="9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60" x14ac:dyDescent="0.2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2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7">
        <f t="shared" si="318"/>
        <v>1.3</v>
      </c>
      <c r="P3415" s="9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5" x14ac:dyDescent="0.2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2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7">
        <f t="shared" si="318"/>
        <v>1.0349999999999999</v>
      </c>
      <c r="P3416" s="9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45" x14ac:dyDescent="0.2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2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7">
        <f t="shared" si="318"/>
        <v>1</v>
      </c>
      <c r="P3417" s="9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60" x14ac:dyDescent="0.2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2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7">
        <f t="shared" si="318"/>
        <v>1.196</v>
      </c>
      <c r="P3418" s="9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5" x14ac:dyDescent="0.2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2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7">
        <f t="shared" si="318"/>
        <v>1.0000058823529412</v>
      </c>
      <c r="P3419" s="9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60" x14ac:dyDescent="0.2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2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7">
        <f t="shared" si="318"/>
        <v>1.00875</v>
      </c>
      <c r="P3420" s="9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60" x14ac:dyDescent="0.2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2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7">
        <f t="shared" si="318"/>
        <v>1.0654545454545454</v>
      </c>
      <c r="P3421" s="9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5" x14ac:dyDescent="0.2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2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7">
        <f t="shared" si="318"/>
        <v>1.38</v>
      </c>
      <c r="P3422" s="9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5" x14ac:dyDescent="0.2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2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7">
        <f t="shared" si="318"/>
        <v>1.0115000000000001</v>
      </c>
      <c r="P3423" s="9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60" x14ac:dyDescent="0.2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2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7">
        <f t="shared" si="318"/>
        <v>1.091</v>
      </c>
      <c r="P3424" s="9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5" x14ac:dyDescent="0.2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2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7">
        <f t="shared" si="318"/>
        <v>1.4</v>
      </c>
      <c r="P3425" s="9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60" x14ac:dyDescent="0.2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2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7">
        <f t="shared" si="318"/>
        <v>1.0358333333333334</v>
      </c>
      <c r="P3426" s="9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60" x14ac:dyDescent="0.2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2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7">
        <f t="shared" si="318"/>
        <v>1.0297033333333332</v>
      </c>
      <c r="P3427" s="9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5" x14ac:dyDescent="0.2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2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7">
        <f t="shared" si="318"/>
        <v>1.0813333333333333</v>
      </c>
      <c r="P3428" s="9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60" x14ac:dyDescent="0.2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2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7">
        <f t="shared" si="318"/>
        <v>1</v>
      </c>
      <c r="P3429" s="9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60" x14ac:dyDescent="0.2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2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7">
        <f t="shared" si="318"/>
        <v>1.0275000000000001</v>
      </c>
      <c r="P3430" s="9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60" x14ac:dyDescent="0.2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2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7">
        <f t="shared" si="318"/>
        <v>1.3</v>
      </c>
      <c r="P3431" s="9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60" x14ac:dyDescent="0.2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2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7">
        <f t="shared" si="318"/>
        <v>1.0854949999999999</v>
      </c>
      <c r="P3432" s="9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5" x14ac:dyDescent="0.2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2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7">
        <f t="shared" si="318"/>
        <v>1</v>
      </c>
      <c r="P3433" s="9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5" x14ac:dyDescent="0.2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2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7">
        <f t="shared" si="318"/>
        <v>1.0965</v>
      </c>
      <c r="P3434" s="9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5" x14ac:dyDescent="0.2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2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7">
        <f t="shared" si="318"/>
        <v>1.0026315789473683</v>
      </c>
      <c r="P3435" s="9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60" x14ac:dyDescent="0.2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2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7">
        <f t="shared" si="318"/>
        <v>1.0555000000000001</v>
      </c>
      <c r="P3436" s="9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60" x14ac:dyDescent="0.2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2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7">
        <f t="shared" si="318"/>
        <v>1.1200000000000001</v>
      </c>
      <c r="P3437" s="9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60" x14ac:dyDescent="0.2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2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7">
        <f t="shared" si="318"/>
        <v>1.0589999999999999</v>
      </c>
      <c r="P3438" s="9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60" x14ac:dyDescent="0.2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2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7">
        <f t="shared" si="318"/>
        <v>1.01</v>
      </c>
      <c r="P3439" s="9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60" x14ac:dyDescent="0.2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2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7">
        <f t="shared" si="318"/>
        <v>1.042</v>
      </c>
      <c r="P3440" s="9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30" x14ac:dyDescent="0.2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2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7">
        <f t="shared" si="318"/>
        <v>1.3467833333333334</v>
      </c>
      <c r="P3441" s="9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60" x14ac:dyDescent="0.2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2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7">
        <f t="shared" si="318"/>
        <v>1.052184</v>
      </c>
      <c r="P3442" s="9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60" x14ac:dyDescent="0.2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2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7">
        <f t="shared" si="318"/>
        <v>1.026</v>
      </c>
      <c r="P3443" s="9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60" x14ac:dyDescent="0.2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2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7">
        <f t="shared" si="318"/>
        <v>1</v>
      </c>
      <c r="P3444" s="9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60" x14ac:dyDescent="0.2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2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7">
        <f t="shared" si="318"/>
        <v>1.855</v>
      </c>
      <c r="P3445" s="9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60" x14ac:dyDescent="0.2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2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7">
        <f t="shared" si="318"/>
        <v>2.89</v>
      </c>
      <c r="P3446" s="9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5" x14ac:dyDescent="0.2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2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7">
        <f t="shared" si="318"/>
        <v>1</v>
      </c>
      <c r="P3447" s="9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60" x14ac:dyDescent="0.2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2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7">
        <f t="shared" si="318"/>
        <v>1.0820000000000001</v>
      </c>
      <c r="P3448" s="9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30" x14ac:dyDescent="0.2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2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7">
        <f t="shared" si="318"/>
        <v>1.0780000000000001</v>
      </c>
      <c r="P3449" s="9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5" x14ac:dyDescent="0.2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2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7">
        <f t="shared" si="318"/>
        <v>1.0976190476190477</v>
      </c>
      <c r="P3450" s="9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5" x14ac:dyDescent="0.2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2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7">
        <f t="shared" si="318"/>
        <v>1.70625</v>
      </c>
      <c r="P3451" s="9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60" x14ac:dyDescent="0.2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2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7">
        <f t="shared" si="318"/>
        <v>1.52</v>
      </c>
      <c r="P3452" s="9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60" x14ac:dyDescent="0.2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2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7">
        <f t="shared" si="318"/>
        <v>1.0123076923076924</v>
      </c>
      <c r="P3453" s="9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60" x14ac:dyDescent="0.2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2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7">
        <f t="shared" si="318"/>
        <v>1.532</v>
      </c>
      <c r="P3454" s="9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5" x14ac:dyDescent="0.2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2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7">
        <f t="shared" si="318"/>
        <v>1.2833333333333334</v>
      </c>
      <c r="P3455" s="9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60" x14ac:dyDescent="0.2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2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7">
        <f t="shared" si="318"/>
        <v>1.0071428571428571</v>
      </c>
      <c r="P3456" s="9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60" x14ac:dyDescent="0.2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2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7">
        <f t="shared" si="318"/>
        <v>1.0065</v>
      </c>
      <c r="P3457" s="9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60" x14ac:dyDescent="0.2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2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7">
        <f t="shared" ref="O3458:O3521" si="324">E3458/D3458</f>
        <v>1.913</v>
      </c>
      <c r="P3458" s="9">
        <f t="shared" ref="P3458:P3521" si="325">IF(L3458 = 0, 0, E3458/L3458)</f>
        <v>358.6875</v>
      </c>
      <c r="Q3458" s="5" t="str">
        <f t="shared" ref="Q3458:Q3521" si="326">LEFT(N3458,SEARCH("/",N3458) - 1)</f>
        <v>theater</v>
      </c>
      <c r="R3458" s="5" t="str">
        <f t="shared" ref="R3458:R3521" si="327">RIGHT(N3458, LEN(N3458) - SEARCH("/",N3458))</f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30" x14ac:dyDescent="0.2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2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7">
        <f t="shared" si="324"/>
        <v>1.4019999999999999</v>
      </c>
      <c r="P3459" s="9">
        <f t="shared" si="325"/>
        <v>50.981818181818184</v>
      </c>
      <c r="Q3459" s="5" t="str">
        <f t="shared" si="326"/>
        <v>theater</v>
      </c>
      <c r="R3459" s="5" t="str">
        <f t="shared" si="327"/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60" x14ac:dyDescent="0.2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2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7">
        <f t="shared" si="324"/>
        <v>1.2433537832310839</v>
      </c>
      <c r="P3460" s="9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60" x14ac:dyDescent="0.2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2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7">
        <f t="shared" si="324"/>
        <v>1.262</v>
      </c>
      <c r="P3461" s="9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5" x14ac:dyDescent="0.2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2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7">
        <f t="shared" si="324"/>
        <v>1.9</v>
      </c>
      <c r="P3462" s="9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60" x14ac:dyDescent="0.2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2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7">
        <f t="shared" si="324"/>
        <v>1.39</v>
      </c>
      <c r="P3463" s="9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5" x14ac:dyDescent="0.2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2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7">
        <f t="shared" si="324"/>
        <v>2.02</v>
      </c>
      <c r="P3464" s="9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5" x14ac:dyDescent="0.2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2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7">
        <f t="shared" si="324"/>
        <v>1.0338000000000001</v>
      </c>
      <c r="P3465" s="9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60" x14ac:dyDescent="0.2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2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7">
        <f t="shared" si="324"/>
        <v>1.023236</v>
      </c>
      <c r="P3466" s="9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5" x14ac:dyDescent="0.2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2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7">
        <f t="shared" si="324"/>
        <v>1.03</v>
      </c>
      <c r="P3467" s="9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45" x14ac:dyDescent="0.2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2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7">
        <f t="shared" si="324"/>
        <v>1.2714285714285714</v>
      </c>
      <c r="P3468" s="9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x14ac:dyDescent="0.2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2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7">
        <f t="shared" si="324"/>
        <v>1.01</v>
      </c>
      <c r="P3469" s="9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5" x14ac:dyDescent="0.2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2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7">
        <f t="shared" si="324"/>
        <v>1.2178</v>
      </c>
      <c r="P3470" s="9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60" x14ac:dyDescent="0.2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2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7">
        <f t="shared" si="324"/>
        <v>1.1339285714285714</v>
      </c>
      <c r="P3471" s="9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45" x14ac:dyDescent="0.2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2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7">
        <f t="shared" si="324"/>
        <v>1.5</v>
      </c>
      <c r="P3472" s="9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60" x14ac:dyDescent="0.2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2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7">
        <f t="shared" si="324"/>
        <v>2.1459999999999999</v>
      </c>
      <c r="P3473" s="9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60" x14ac:dyDescent="0.2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2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7">
        <f t="shared" si="324"/>
        <v>1.0205</v>
      </c>
      <c r="P3474" s="9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60" x14ac:dyDescent="0.2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2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7">
        <f t="shared" si="324"/>
        <v>1</v>
      </c>
      <c r="P3475" s="9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60" x14ac:dyDescent="0.2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2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7">
        <f t="shared" si="324"/>
        <v>1.01</v>
      </c>
      <c r="P3476" s="9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5" x14ac:dyDescent="0.2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2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7">
        <f t="shared" si="324"/>
        <v>1.1333333333333333</v>
      </c>
      <c r="P3477" s="9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60" x14ac:dyDescent="0.2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2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7">
        <f t="shared" si="324"/>
        <v>1.04</v>
      </c>
      <c r="P3478" s="9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5" x14ac:dyDescent="0.2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2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7">
        <f t="shared" si="324"/>
        <v>1.1533333333333333</v>
      </c>
      <c r="P3479" s="9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5" x14ac:dyDescent="0.2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2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7">
        <f t="shared" si="324"/>
        <v>1.1285000000000001</v>
      </c>
      <c r="P3480" s="9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5" x14ac:dyDescent="0.2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2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7">
        <f t="shared" si="324"/>
        <v>1.2786666666666666</v>
      </c>
      <c r="P3481" s="9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5" x14ac:dyDescent="0.2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2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7">
        <f t="shared" si="324"/>
        <v>1.4266666666666667</v>
      </c>
      <c r="P3482" s="9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60" x14ac:dyDescent="0.2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2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7">
        <f t="shared" si="324"/>
        <v>1.1879999999999999</v>
      </c>
      <c r="P3483" s="9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5" x14ac:dyDescent="0.2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2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7">
        <f t="shared" si="324"/>
        <v>1.3833333333333333</v>
      </c>
      <c r="P3484" s="9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5" x14ac:dyDescent="0.2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2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7">
        <f t="shared" si="324"/>
        <v>1.599402985074627</v>
      </c>
      <c r="P3485" s="9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60" x14ac:dyDescent="0.2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2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7">
        <f t="shared" si="324"/>
        <v>1.1424000000000001</v>
      </c>
      <c r="P3486" s="9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60" x14ac:dyDescent="0.2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2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7">
        <f t="shared" si="324"/>
        <v>1.0060606060606061</v>
      </c>
      <c r="P3487" s="9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5" x14ac:dyDescent="0.2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2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7">
        <f t="shared" si="324"/>
        <v>1.552</v>
      </c>
      <c r="P3488" s="9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60" x14ac:dyDescent="0.2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2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7">
        <f t="shared" si="324"/>
        <v>1.2775000000000001</v>
      </c>
      <c r="P3489" s="9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60" x14ac:dyDescent="0.2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2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7">
        <f t="shared" si="324"/>
        <v>1.212</v>
      </c>
      <c r="P3490" s="9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60" x14ac:dyDescent="0.2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2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7">
        <f t="shared" si="324"/>
        <v>1.127</v>
      </c>
      <c r="P3491" s="9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60" x14ac:dyDescent="0.2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2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7">
        <f t="shared" si="324"/>
        <v>1.2749999999999999</v>
      </c>
      <c r="P3492" s="9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60" x14ac:dyDescent="0.2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2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7">
        <f t="shared" si="324"/>
        <v>1.5820000000000001</v>
      </c>
      <c r="P3493" s="9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5" x14ac:dyDescent="0.2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2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7">
        <f t="shared" si="324"/>
        <v>1.0526894736842105</v>
      </c>
      <c r="P3494" s="9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60" x14ac:dyDescent="0.2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2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7">
        <f t="shared" si="324"/>
        <v>1</v>
      </c>
      <c r="P3495" s="9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60" x14ac:dyDescent="0.2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2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7">
        <f t="shared" si="324"/>
        <v>1</v>
      </c>
      <c r="P3496" s="9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60" x14ac:dyDescent="0.2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2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7">
        <f t="shared" si="324"/>
        <v>1.0686</v>
      </c>
      <c r="P3497" s="9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60" x14ac:dyDescent="0.2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2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7">
        <f t="shared" si="324"/>
        <v>1.244</v>
      </c>
      <c r="P3498" s="9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60" x14ac:dyDescent="0.2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2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7">
        <f t="shared" si="324"/>
        <v>1.0870406189555126</v>
      </c>
      <c r="P3499" s="9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60" x14ac:dyDescent="0.2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2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7">
        <f t="shared" si="324"/>
        <v>1.0242424242424242</v>
      </c>
      <c r="P3500" s="9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60" x14ac:dyDescent="0.2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2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7">
        <f t="shared" si="324"/>
        <v>1.0549999999999999</v>
      </c>
      <c r="P3501" s="9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60" x14ac:dyDescent="0.2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2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7">
        <f t="shared" si="324"/>
        <v>1.0629999999999999</v>
      </c>
      <c r="P3502" s="9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5" x14ac:dyDescent="0.2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2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7">
        <f t="shared" si="324"/>
        <v>1.0066666666666666</v>
      </c>
      <c r="P3503" s="9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60" x14ac:dyDescent="0.2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2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7">
        <f t="shared" si="324"/>
        <v>1.054</v>
      </c>
      <c r="P3504" s="9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5" x14ac:dyDescent="0.2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2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7">
        <f t="shared" si="324"/>
        <v>1.0755999999999999</v>
      </c>
      <c r="P3505" s="9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60" x14ac:dyDescent="0.2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2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7">
        <f t="shared" si="324"/>
        <v>1</v>
      </c>
      <c r="P3506" s="9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90" x14ac:dyDescent="0.2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2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7">
        <f t="shared" si="324"/>
        <v>1.0376000000000001</v>
      </c>
      <c r="P3507" s="9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60" x14ac:dyDescent="0.2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2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7">
        <f t="shared" si="324"/>
        <v>1.0149999999999999</v>
      </c>
      <c r="P3508" s="9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45" x14ac:dyDescent="0.2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2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7">
        <f t="shared" si="324"/>
        <v>1.044</v>
      </c>
      <c r="P3509" s="9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60" x14ac:dyDescent="0.2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2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7">
        <f t="shared" si="324"/>
        <v>1.8</v>
      </c>
      <c r="P3510" s="9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60" x14ac:dyDescent="0.2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2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7">
        <f t="shared" si="324"/>
        <v>1.0633333333333332</v>
      </c>
      <c r="P3511" s="9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60" x14ac:dyDescent="0.2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2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7">
        <f t="shared" si="324"/>
        <v>1.0055555555555555</v>
      </c>
      <c r="P3512" s="9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5" x14ac:dyDescent="0.2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2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7">
        <f t="shared" si="324"/>
        <v>1.012</v>
      </c>
      <c r="P3513" s="9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60" x14ac:dyDescent="0.2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2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7">
        <f t="shared" si="324"/>
        <v>1</v>
      </c>
      <c r="P3514" s="9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60" x14ac:dyDescent="0.2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2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7">
        <f t="shared" si="324"/>
        <v>1.1839285714285714</v>
      </c>
      <c r="P3515" s="9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5" x14ac:dyDescent="0.2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2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7">
        <f t="shared" si="324"/>
        <v>1.1000000000000001</v>
      </c>
      <c r="P3516" s="9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5" x14ac:dyDescent="0.2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2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7">
        <f t="shared" si="324"/>
        <v>1.0266666666666666</v>
      </c>
      <c r="P3517" s="9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60" x14ac:dyDescent="0.2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2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7">
        <f t="shared" si="324"/>
        <v>1</v>
      </c>
      <c r="P3518" s="9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5" x14ac:dyDescent="0.2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2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7">
        <f t="shared" si="324"/>
        <v>1</v>
      </c>
      <c r="P3519" s="9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60" x14ac:dyDescent="0.2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2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7">
        <f t="shared" si="324"/>
        <v>1.10046</v>
      </c>
      <c r="P3520" s="9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5" x14ac:dyDescent="0.2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2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7">
        <f t="shared" si="324"/>
        <v>1.0135000000000001</v>
      </c>
      <c r="P3521" s="9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45" x14ac:dyDescent="0.2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2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7">
        <f t="shared" ref="O3522:O3585" si="330">E3522/D3522</f>
        <v>1.0075000000000001</v>
      </c>
      <c r="P3522" s="9">
        <f t="shared" ref="P3522:P3585" si="331">IF(L3522 = 0, 0, E3522/L3522)</f>
        <v>95.952380952380949</v>
      </c>
      <c r="Q3522" s="5" t="str">
        <f t="shared" ref="Q3522:Q3585" si="332">LEFT(N3522,SEARCH("/",N3522) - 1)</f>
        <v>theater</v>
      </c>
      <c r="R3522" s="5" t="str">
        <f t="shared" ref="R3522:R3585" si="333">RIGHT(N3522, LEN(N3522) - SEARCH("/",N3522))</f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60" x14ac:dyDescent="0.2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2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7">
        <f t="shared" si="330"/>
        <v>1.6942857142857144</v>
      </c>
      <c r="P3523" s="9">
        <f t="shared" si="331"/>
        <v>45.615384615384613</v>
      </c>
      <c r="Q3523" s="5" t="str">
        <f t="shared" si="332"/>
        <v>theater</v>
      </c>
      <c r="R3523" s="5" t="str">
        <f t="shared" si="333"/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60" x14ac:dyDescent="0.2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2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7">
        <f t="shared" si="330"/>
        <v>1</v>
      </c>
      <c r="P3524" s="9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5" x14ac:dyDescent="0.2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2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7">
        <f t="shared" si="330"/>
        <v>1.1365000000000001</v>
      </c>
      <c r="P3525" s="9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60" x14ac:dyDescent="0.2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2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7">
        <f t="shared" si="330"/>
        <v>1.0156000000000001</v>
      </c>
      <c r="P3526" s="9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5" x14ac:dyDescent="0.2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2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7">
        <f t="shared" si="330"/>
        <v>1.06</v>
      </c>
      <c r="P3527" s="9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60" x14ac:dyDescent="0.2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2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7">
        <f t="shared" si="330"/>
        <v>1.02</v>
      </c>
      <c r="P3528" s="9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60" x14ac:dyDescent="0.2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2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7">
        <f t="shared" si="330"/>
        <v>1.1691666666666667</v>
      </c>
      <c r="P3529" s="9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5" x14ac:dyDescent="0.2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2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7">
        <f t="shared" si="330"/>
        <v>1.0115151515151515</v>
      </c>
      <c r="P3530" s="9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60" x14ac:dyDescent="0.2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2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7">
        <f t="shared" si="330"/>
        <v>1.32</v>
      </c>
      <c r="P3531" s="9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60" x14ac:dyDescent="0.2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2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7">
        <f t="shared" si="330"/>
        <v>1</v>
      </c>
      <c r="P3532" s="9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x14ac:dyDescent="0.2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2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7">
        <f t="shared" si="330"/>
        <v>1.28</v>
      </c>
      <c r="P3533" s="9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60" x14ac:dyDescent="0.2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2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7">
        <f t="shared" si="330"/>
        <v>1.1895833333333334</v>
      </c>
      <c r="P3534" s="9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60" x14ac:dyDescent="0.2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2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7">
        <f t="shared" si="330"/>
        <v>1.262</v>
      </c>
      <c r="P3535" s="9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45" x14ac:dyDescent="0.2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2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7">
        <f t="shared" si="330"/>
        <v>1.5620000000000001</v>
      </c>
      <c r="P3536" s="9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5" x14ac:dyDescent="0.2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2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7">
        <f t="shared" si="330"/>
        <v>1.0315000000000001</v>
      </c>
      <c r="P3537" s="9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60" x14ac:dyDescent="0.2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2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7">
        <f t="shared" si="330"/>
        <v>1.5333333333333334</v>
      </c>
      <c r="P3538" s="9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60" x14ac:dyDescent="0.2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2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7">
        <f t="shared" si="330"/>
        <v>1.8044444444444445</v>
      </c>
      <c r="P3539" s="9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60" x14ac:dyDescent="0.2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2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7">
        <f t="shared" si="330"/>
        <v>1.2845</v>
      </c>
      <c r="P3540" s="9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60" x14ac:dyDescent="0.2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2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7">
        <f t="shared" si="330"/>
        <v>1.1966666666666668</v>
      </c>
      <c r="P3541" s="9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60" x14ac:dyDescent="0.2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2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7">
        <f t="shared" si="330"/>
        <v>1.23</v>
      </c>
      <c r="P3542" s="9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60" x14ac:dyDescent="0.2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2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7">
        <f t="shared" si="330"/>
        <v>1.05</v>
      </c>
      <c r="P3543" s="9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60" x14ac:dyDescent="0.2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2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7">
        <f t="shared" si="330"/>
        <v>1.0223636363636364</v>
      </c>
      <c r="P3544" s="9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5" x14ac:dyDescent="0.2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2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7">
        <f t="shared" si="330"/>
        <v>1.0466666666666666</v>
      </c>
      <c r="P3545" s="9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45" x14ac:dyDescent="0.2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2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7">
        <f t="shared" si="330"/>
        <v>1</v>
      </c>
      <c r="P3546" s="9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60" x14ac:dyDescent="0.2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2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7">
        <f t="shared" si="330"/>
        <v>1.004</v>
      </c>
      <c r="P3547" s="9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60" x14ac:dyDescent="0.2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2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7">
        <f t="shared" si="330"/>
        <v>1.0227272727272727</v>
      </c>
      <c r="P3548" s="9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5" x14ac:dyDescent="0.2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2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7">
        <f t="shared" si="330"/>
        <v>1.1440928571428572</v>
      </c>
      <c r="P3549" s="9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5" x14ac:dyDescent="0.2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2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7">
        <f t="shared" si="330"/>
        <v>1.019047619047619</v>
      </c>
      <c r="P3550" s="9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60" x14ac:dyDescent="0.2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2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7">
        <f t="shared" si="330"/>
        <v>1.02</v>
      </c>
      <c r="P3551" s="9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60" x14ac:dyDescent="0.2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2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7">
        <f t="shared" si="330"/>
        <v>1.048</v>
      </c>
      <c r="P3552" s="9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60" x14ac:dyDescent="0.2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2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7">
        <f t="shared" si="330"/>
        <v>1.0183333333333333</v>
      </c>
      <c r="P3553" s="9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60" x14ac:dyDescent="0.2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2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7">
        <f t="shared" si="330"/>
        <v>1</v>
      </c>
      <c r="P3554" s="9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60" x14ac:dyDescent="0.2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2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7">
        <f t="shared" si="330"/>
        <v>1.0627272727272727</v>
      </c>
      <c r="P3555" s="9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5" x14ac:dyDescent="0.2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2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7">
        <f t="shared" si="330"/>
        <v>1.1342219999999998</v>
      </c>
      <c r="P3556" s="9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60" x14ac:dyDescent="0.2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2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7">
        <f t="shared" si="330"/>
        <v>1</v>
      </c>
      <c r="P3557" s="9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60" x14ac:dyDescent="0.2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2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7">
        <f t="shared" si="330"/>
        <v>1.0045454545454546</v>
      </c>
      <c r="P3558" s="9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60" x14ac:dyDescent="0.2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2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7">
        <f t="shared" si="330"/>
        <v>1.0003599999999999</v>
      </c>
      <c r="P3559" s="9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5" x14ac:dyDescent="0.2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2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7">
        <f t="shared" si="330"/>
        <v>1.44</v>
      </c>
      <c r="P3560" s="9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60" x14ac:dyDescent="0.2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2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7">
        <f t="shared" si="330"/>
        <v>1.0349999999999999</v>
      </c>
      <c r="P3561" s="9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60" x14ac:dyDescent="0.2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2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7">
        <f t="shared" si="330"/>
        <v>1.0843750000000001</v>
      </c>
      <c r="P3562" s="9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20" x14ac:dyDescent="0.2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2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7">
        <f t="shared" si="330"/>
        <v>1.024</v>
      </c>
      <c r="P3563" s="9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60" x14ac:dyDescent="0.2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2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7">
        <f t="shared" si="330"/>
        <v>1.4888888888888889</v>
      </c>
      <c r="P3564" s="9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60" x14ac:dyDescent="0.2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2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7">
        <f t="shared" si="330"/>
        <v>1.0549000000000002</v>
      </c>
      <c r="P3565" s="9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45" x14ac:dyDescent="0.2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2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7">
        <f t="shared" si="330"/>
        <v>1.0049999999999999</v>
      </c>
      <c r="P3566" s="9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60" x14ac:dyDescent="0.2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2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7">
        <f t="shared" si="330"/>
        <v>1.3055555555555556</v>
      </c>
      <c r="P3567" s="9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60" x14ac:dyDescent="0.2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2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7">
        <f t="shared" si="330"/>
        <v>1.0475000000000001</v>
      </c>
      <c r="P3568" s="9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60" x14ac:dyDescent="0.2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2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7">
        <f t="shared" si="330"/>
        <v>1.0880000000000001</v>
      </c>
      <c r="P3569" s="9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5" x14ac:dyDescent="0.2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2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7">
        <f t="shared" si="330"/>
        <v>1.1100000000000001</v>
      </c>
      <c r="P3570" s="9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5" x14ac:dyDescent="0.2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2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7">
        <f t="shared" si="330"/>
        <v>1.0047999999999999</v>
      </c>
      <c r="P3571" s="9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5" x14ac:dyDescent="0.2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2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7">
        <f t="shared" si="330"/>
        <v>1.1435</v>
      </c>
      <c r="P3572" s="9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5" x14ac:dyDescent="0.2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2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7">
        <f t="shared" si="330"/>
        <v>1.2206666666666666</v>
      </c>
      <c r="P3573" s="9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30" x14ac:dyDescent="0.2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2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7">
        <f t="shared" si="330"/>
        <v>1</v>
      </c>
      <c r="P3574" s="9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45" x14ac:dyDescent="0.2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2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7">
        <f t="shared" si="330"/>
        <v>1.028</v>
      </c>
      <c r="P3575" s="9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60" x14ac:dyDescent="0.2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2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7">
        <f t="shared" si="330"/>
        <v>1.0612068965517241</v>
      </c>
      <c r="P3576" s="9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60" x14ac:dyDescent="0.2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2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7">
        <f t="shared" si="330"/>
        <v>1.0133000000000001</v>
      </c>
      <c r="P3577" s="9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5" x14ac:dyDescent="0.2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2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7">
        <f t="shared" si="330"/>
        <v>1</v>
      </c>
      <c r="P3578" s="9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5" x14ac:dyDescent="0.2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2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7">
        <f t="shared" si="330"/>
        <v>1.3</v>
      </c>
      <c r="P3579" s="9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5" x14ac:dyDescent="0.2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2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7">
        <f t="shared" si="330"/>
        <v>1.0001333333333333</v>
      </c>
      <c r="P3580" s="9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60" x14ac:dyDescent="0.2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2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7">
        <f t="shared" si="330"/>
        <v>1</v>
      </c>
      <c r="P3581" s="9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5" x14ac:dyDescent="0.2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2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7">
        <f t="shared" si="330"/>
        <v>1.1388888888888888</v>
      </c>
      <c r="P3582" s="9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60" x14ac:dyDescent="0.2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2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7">
        <f t="shared" si="330"/>
        <v>1</v>
      </c>
      <c r="P3583" s="9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5" x14ac:dyDescent="0.2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2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7">
        <f t="shared" si="330"/>
        <v>2.87</v>
      </c>
      <c r="P3584" s="9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60" x14ac:dyDescent="0.2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2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7">
        <f t="shared" si="330"/>
        <v>1.085</v>
      </c>
      <c r="P3585" s="9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90" x14ac:dyDescent="0.2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2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7">
        <f t="shared" ref="O3586:O3649" si="336">E3586/D3586</f>
        <v>1.155</v>
      </c>
      <c r="P3586" s="9">
        <f t="shared" ref="P3586:P3649" si="337">IF(L3586 = 0, 0, E3586/L3586)</f>
        <v>30.9375</v>
      </c>
      <c r="Q3586" s="5" t="str">
        <f t="shared" ref="Q3586:Q3649" si="338">LEFT(N3586,SEARCH("/",N3586) - 1)</f>
        <v>theater</v>
      </c>
      <c r="R3586" s="5" t="str">
        <f t="shared" ref="R3586:R3649" si="339">RIGHT(N3586, LEN(N3586) - SEARCH("/",N3586))</f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45" x14ac:dyDescent="0.2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2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7">
        <f t="shared" si="336"/>
        <v>1.1911764705882353</v>
      </c>
      <c r="P3587" s="9">
        <f t="shared" si="337"/>
        <v>176.08695652173913</v>
      </c>
      <c r="Q3587" s="5" t="str">
        <f t="shared" si="338"/>
        <v>theater</v>
      </c>
      <c r="R3587" s="5" t="str">
        <f t="shared" si="339"/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ht="30" x14ac:dyDescent="0.2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2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7">
        <f t="shared" si="336"/>
        <v>1.0942666666666667</v>
      </c>
      <c r="P3588" s="9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5" x14ac:dyDescent="0.2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2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7">
        <f t="shared" si="336"/>
        <v>1.266</v>
      </c>
      <c r="P3589" s="9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5" x14ac:dyDescent="0.2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2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7">
        <f t="shared" si="336"/>
        <v>1.0049999999999999</v>
      </c>
      <c r="P3590" s="9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5" x14ac:dyDescent="0.2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2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7">
        <f t="shared" si="336"/>
        <v>1.2749999999999999</v>
      </c>
      <c r="P3591" s="9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60" x14ac:dyDescent="0.2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2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7">
        <f t="shared" si="336"/>
        <v>1.0005999999999999</v>
      </c>
      <c r="P3592" s="9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60" x14ac:dyDescent="0.2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2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7">
        <f t="shared" si="336"/>
        <v>1.75</v>
      </c>
      <c r="P3593" s="9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5" x14ac:dyDescent="0.2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2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7">
        <f t="shared" si="336"/>
        <v>1.2725</v>
      </c>
      <c r="P3594" s="9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5" x14ac:dyDescent="0.2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2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7">
        <f t="shared" si="336"/>
        <v>1.1063333333333334</v>
      </c>
      <c r="P3595" s="9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60" x14ac:dyDescent="0.2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2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7">
        <f t="shared" si="336"/>
        <v>1.2593749999999999</v>
      </c>
      <c r="P3596" s="9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30" x14ac:dyDescent="0.2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2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7">
        <f t="shared" si="336"/>
        <v>1.1850000000000001</v>
      </c>
      <c r="P3597" s="9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5" x14ac:dyDescent="0.2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2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7">
        <f t="shared" si="336"/>
        <v>1.0772727272727274</v>
      </c>
      <c r="P3598" s="9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30" x14ac:dyDescent="0.2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2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7">
        <f t="shared" si="336"/>
        <v>1.026</v>
      </c>
      <c r="P3599" s="9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5" x14ac:dyDescent="0.2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2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7">
        <f t="shared" si="336"/>
        <v>1.101</v>
      </c>
      <c r="P3600" s="9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5" x14ac:dyDescent="0.2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2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7">
        <f t="shared" si="336"/>
        <v>2.02</v>
      </c>
      <c r="P3601" s="9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30" x14ac:dyDescent="0.2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2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7">
        <f t="shared" si="336"/>
        <v>1.3</v>
      </c>
      <c r="P3602" s="9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5" x14ac:dyDescent="0.2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2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7">
        <f t="shared" si="336"/>
        <v>1.0435000000000001</v>
      </c>
      <c r="P3603" s="9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60" x14ac:dyDescent="0.2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2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7">
        <f t="shared" si="336"/>
        <v>1.0004999999999999</v>
      </c>
      <c r="P3604" s="9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60" x14ac:dyDescent="0.2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2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7">
        <f t="shared" si="336"/>
        <v>1.7066666666666668</v>
      </c>
      <c r="P3605" s="9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60" x14ac:dyDescent="0.2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2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7">
        <f t="shared" si="336"/>
        <v>1.1283333333333334</v>
      </c>
      <c r="P3606" s="9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60" x14ac:dyDescent="0.2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2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7">
        <f t="shared" si="336"/>
        <v>1.84</v>
      </c>
      <c r="P3607" s="9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60" x14ac:dyDescent="0.2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2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7">
        <f t="shared" si="336"/>
        <v>1.3026666666666666</v>
      </c>
      <c r="P3608" s="9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30" x14ac:dyDescent="0.2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2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7">
        <f t="shared" si="336"/>
        <v>1.0545454545454545</v>
      </c>
      <c r="P3609" s="9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60" x14ac:dyDescent="0.2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2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7">
        <f t="shared" si="336"/>
        <v>1</v>
      </c>
      <c r="P3610" s="9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60" x14ac:dyDescent="0.2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2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7">
        <f t="shared" si="336"/>
        <v>1.5331632653061225</v>
      </c>
      <c r="P3611" s="9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5" x14ac:dyDescent="0.2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2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7">
        <f t="shared" si="336"/>
        <v>1.623</v>
      </c>
      <c r="P3612" s="9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60" x14ac:dyDescent="0.2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2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7">
        <f t="shared" si="336"/>
        <v>1.36</v>
      </c>
      <c r="P3613" s="9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5" x14ac:dyDescent="0.2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2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7">
        <f t="shared" si="336"/>
        <v>1.444</v>
      </c>
      <c r="P3614" s="9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45" x14ac:dyDescent="0.2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2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 t="shared" si="336"/>
        <v>1</v>
      </c>
      <c r="P3615" s="9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5" x14ac:dyDescent="0.2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2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7">
        <f t="shared" si="336"/>
        <v>1.008</v>
      </c>
      <c r="P3616" s="9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60" x14ac:dyDescent="0.2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2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7">
        <f t="shared" si="336"/>
        <v>1.0680000000000001</v>
      </c>
      <c r="P3617" s="9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60" x14ac:dyDescent="0.2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2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7">
        <f t="shared" si="336"/>
        <v>1.248</v>
      </c>
      <c r="P3618" s="9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60" x14ac:dyDescent="0.2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2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7">
        <f t="shared" si="336"/>
        <v>1.1891891891891893</v>
      </c>
      <c r="P3619" s="9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60" x14ac:dyDescent="0.2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2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7">
        <f t="shared" si="336"/>
        <v>1.01</v>
      </c>
      <c r="P3620" s="9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60" x14ac:dyDescent="0.2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2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7">
        <f t="shared" si="336"/>
        <v>1.1299999999999999</v>
      </c>
      <c r="P3621" s="9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60" x14ac:dyDescent="0.2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2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7">
        <f t="shared" si="336"/>
        <v>1.0519047619047619</v>
      </c>
      <c r="P3622" s="9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60" x14ac:dyDescent="0.2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2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7">
        <f t="shared" si="336"/>
        <v>1.0973333333333333</v>
      </c>
      <c r="P3623" s="9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30" x14ac:dyDescent="0.2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2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7">
        <f t="shared" si="336"/>
        <v>1.00099</v>
      </c>
      <c r="P3624" s="9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45" x14ac:dyDescent="0.2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2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7">
        <f t="shared" si="336"/>
        <v>1.2</v>
      </c>
      <c r="P3625" s="9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75" x14ac:dyDescent="0.2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2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7">
        <f t="shared" si="336"/>
        <v>1.0493333333333332</v>
      </c>
      <c r="P3626" s="9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60" x14ac:dyDescent="0.2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2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7">
        <f t="shared" si="336"/>
        <v>1.0266666666666666</v>
      </c>
      <c r="P3627" s="9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60" x14ac:dyDescent="0.2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2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7">
        <f t="shared" si="336"/>
        <v>1.0182500000000001</v>
      </c>
      <c r="P3628" s="9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60" x14ac:dyDescent="0.2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2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7">
        <f t="shared" si="336"/>
        <v>1</v>
      </c>
      <c r="P3629" s="9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60" x14ac:dyDescent="0.2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2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7">
        <f t="shared" si="336"/>
        <v>0</v>
      </c>
      <c r="P3630" s="9">
        <f t="shared" si="337"/>
        <v>0</v>
      </c>
      <c r="Q3630" s="5" t="str">
        <f t="shared" si="338"/>
        <v>theater</v>
      </c>
      <c r="R3630" s="5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60" x14ac:dyDescent="0.2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2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7">
        <f t="shared" si="336"/>
        <v>1.9999999999999999E-6</v>
      </c>
      <c r="P3631" s="9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60" x14ac:dyDescent="0.2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2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7">
        <f t="shared" si="336"/>
        <v>3.3333333333333332E-4</v>
      </c>
      <c r="P3632" s="9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60" x14ac:dyDescent="0.2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2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7">
        <f t="shared" si="336"/>
        <v>0.51023391812865493</v>
      </c>
      <c r="P3633" s="9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60" x14ac:dyDescent="0.2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2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7">
        <f t="shared" si="336"/>
        <v>0.2</v>
      </c>
      <c r="P3634" s="9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5" x14ac:dyDescent="0.2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2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7">
        <f t="shared" si="336"/>
        <v>0.35239999999999999</v>
      </c>
      <c r="P3635" s="9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60" x14ac:dyDescent="0.2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2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7">
        <f t="shared" si="336"/>
        <v>4.2466666666666666E-2</v>
      </c>
      <c r="P3636" s="9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30" x14ac:dyDescent="0.2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2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7">
        <f t="shared" si="336"/>
        <v>0.36457142857142855</v>
      </c>
      <c r="P3637" s="9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5" x14ac:dyDescent="0.2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2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7">
        <f t="shared" si="336"/>
        <v>0</v>
      </c>
      <c r="P3638" s="9">
        <f t="shared" si="337"/>
        <v>0</v>
      </c>
      <c r="Q3638" s="5" t="str">
        <f t="shared" si="338"/>
        <v>theater</v>
      </c>
      <c r="R3638" s="5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60" x14ac:dyDescent="0.2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2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7">
        <f t="shared" si="336"/>
        <v>0.30866666666666664</v>
      </c>
      <c r="P3639" s="9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30" x14ac:dyDescent="0.2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2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7">
        <f t="shared" si="336"/>
        <v>6.545454545454546E-2</v>
      </c>
      <c r="P3640" s="9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60" x14ac:dyDescent="0.2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2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7">
        <f t="shared" si="336"/>
        <v>4.0000000000000003E-5</v>
      </c>
      <c r="P3641" s="9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5" x14ac:dyDescent="0.2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2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7">
        <f t="shared" si="336"/>
        <v>5.5E-2</v>
      </c>
      <c r="P3642" s="9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60" x14ac:dyDescent="0.2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2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7">
        <f t="shared" si="336"/>
        <v>0</v>
      </c>
      <c r="P3643" s="9">
        <f t="shared" si="337"/>
        <v>0</v>
      </c>
      <c r="Q3643" s="5" t="str">
        <f t="shared" si="338"/>
        <v>theater</v>
      </c>
      <c r="R3643" s="5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60" x14ac:dyDescent="0.2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2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7">
        <f t="shared" si="336"/>
        <v>2.1428571428571429E-2</v>
      </c>
      <c r="P3644" s="9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5" x14ac:dyDescent="0.2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2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7">
        <f t="shared" si="336"/>
        <v>0</v>
      </c>
      <c r="P3645" s="9">
        <f t="shared" si="337"/>
        <v>0</v>
      </c>
      <c r="Q3645" s="5" t="str">
        <f t="shared" si="338"/>
        <v>theater</v>
      </c>
      <c r="R3645" s="5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5" x14ac:dyDescent="0.2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2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7">
        <f t="shared" si="336"/>
        <v>0.16420000000000001</v>
      </c>
      <c r="P3646" s="9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60" x14ac:dyDescent="0.2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2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7">
        <f t="shared" si="336"/>
        <v>1E-3</v>
      </c>
      <c r="P3647" s="9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5" x14ac:dyDescent="0.2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2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7">
        <f t="shared" si="336"/>
        <v>4.8099999999999997E-2</v>
      </c>
      <c r="P3648" s="9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60" x14ac:dyDescent="0.2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2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7">
        <f t="shared" si="336"/>
        <v>0.06</v>
      </c>
      <c r="P3649" s="9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30" x14ac:dyDescent="0.2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2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7">
        <f t="shared" ref="O3650:O3713" si="342">E3650/D3650</f>
        <v>1.003825</v>
      </c>
      <c r="P3650" s="9">
        <f t="shared" ref="P3650:P3713" si="343">IF(L3650 = 0, 0, E3650/L3650)</f>
        <v>550.04109589041093</v>
      </c>
      <c r="Q3650" s="5" t="str">
        <f t="shared" ref="Q3650:Q3713" si="344">LEFT(N3650,SEARCH("/",N3650) - 1)</f>
        <v>theater</v>
      </c>
      <c r="R3650" s="5" t="str">
        <f t="shared" ref="R3650:R3713" si="345">RIGHT(N3650, LEN(N3650) - SEARCH("/",N3650))</f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45" x14ac:dyDescent="0.2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2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7">
        <f t="shared" si="342"/>
        <v>1.04</v>
      </c>
      <c r="P3651" s="9">
        <f t="shared" si="343"/>
        <v>97.5</v>
      </c>
      <c r="Q3651" s="5" t="str">
        <f t="shared" si="344"/>
        <v>theater</v>
      </c>
      <c r="R3651" s="5" t="str">
        <f t="shared" si="345"/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60" x14ac:dyDescent="0.2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2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7">
        <f t="shared" si="342"/>
        <v>1</v>
      </c>
      <c r="P3652" s="9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45" x14ac:dyDescent="0.2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2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7">
        <f t="shared" si="342"/>
        <v>1.04</v>
      </c>
      <c r="P3653" s="9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60" x14ac:dyDescent="0.2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2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7">
        <f t="shared" si="342"/>
        <v>2.5066666666666668</v>
      </c>
      <c r="P3654" s="9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60" x14ac:dyDescent="0.2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2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7">
        <f t="shared" si="342"/>
        <v>1.0049999999999999</v>
      </c>
      <c r="P3655" s="9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60" x14ac:dyDescent="0.2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2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7">
        <f t="shared" si="342"/>
        <v>1.744</v>
      </c>
      <c r="P3656" s="9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60" x14ac:dyDescent="0.2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2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7">
        <f t="shared" si="342"/>
        <v>1.1626000000000001</v>
      </c>
      <c r="P3657" s="9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60" x14ac:dyDescent="0.2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2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7">
        <f t="shared" si="342"/>
        <v>1.0582</v>
      </c>
      <c r="P3658" s="9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60" x14ac:dyDescent="0.2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2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7">
        <f t="shared" si="342"/>
        <v>1.1074999999999999</v>
      </c>
      <c r="P3659" s="9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30" x14ac:dyDescent="0.2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2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7">
        <f t="shared" si="342"/>
        <v>1.0066666666666666</v>
      </c>
      <c r="P3660" s="9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5" x14ac:dyDescent="0.2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2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7">
        <f t="shared" si="342"/>
        <v>1.0203333333333333</v>
      </c>
      <c r="P3661" s="9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60" x14ac:dyDescent="0.2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2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7">
        <f t="shared" si="342"/>
        <v>1</v>
      </c>
      <c r="P3662" s="9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60" x14ac:dyDescent="0.2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2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7">
        <f t="shared" si="342"/>
        <v>1.1100000000000001</v>
      </c>
      <c r="P3663" s="9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60" x14ac:dyDescent="0.2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2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7">
        <f t="shared" si="342"/>
        <v>1.0142500000000001</v>
      </c>
      <c r="P3664" s="9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60" x14ac:dyDescent="0.2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2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7">
        <f t="shared" si="342"/>
        <v>1.04</v>
      </c>
      <c r="P3665" s="9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60" x14ac:dyDescent="0.2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2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7">
        <f t="shared" si="342"/>
        <v>1.09375</v>
      </c>
      <c r="P3666" s="9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60" x14ac:dyDescent="0.2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2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7">
        <f t="shared" si="342"/>
        <v>1.1516129032258065</v>
      </c>
      <c r="P3667" s="9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30" x14ac:dyDescent="0.2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2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7">
        <f t="shared" si="342"/>
        <v>1</v>
      </c>
      <c r="P3668" s="9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60" x14ac:dyDescent="0.2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2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7">
        <f t="shared" si="342"/>
        <v>1.0317033333333334</v>
      </c>
      <c r="P3669" s="9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60" x14ac:dyDescent="0.2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2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7">
        <f t="shared" si="342"/>
        <v>1.0349999999999999</v>
      </c>
      <c r="P3670" s="9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60" x14ac:dyDescent="0.2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2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7">
        <f t="shared" si="342"/>
        <v>1.3819999999999999</v>
      </c>
      <c r="P3671" s="9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60" x14ac:dyDescent="0.2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2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7">
        <f t="shared" si="342"/>
        <v>1.0954545454545455</v>
      </c>
      <c r="P3672" s="9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60" x14ac:dyDescent="0.2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2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7">
        <f t="shared" si="342"/>
        <v>1.0085714285714287</v>
      </c>
      <c r="P3673" s="9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60" x14ac:dyDescent="0.2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2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7">
        <f t="shared" si="342"/>
        <v>1.0153333333333334</v>
      </c>
      <c r="P3674" s="9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5" x14ac:dyDescent="0.2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2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7">
        <f t="shared" si="342"/>
        <v>1.13625</v>
      </c>
      <c r="P3675" s="9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60" x14ac:dyDescent="0.2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2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7">
        <f t="shared" si="342"/>
        <v>1</v>
      </c>
      <c r="P3676" s="9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60" x14ac:dyDescent="0.2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2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7">
        <f t="shared" si="342"/>
        <v>1.4</v>
      </c>
      <c r="P3677" s="9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60" x14ac:dyDescent="0.2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2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7">
        <f t="shared" si="342"/>
        <v>1.2875000000000001</v>
      </c>
      <c r="P3678" s="9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45" x14ac:dyDescent="0.2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2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7">
        <f t="shared" si="342"/>
        <v>1.0290416666666666</v>
      </c>
      <c r="P3679" s="9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45" x14ac:dyDescent="0.2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2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7">
        <f t="shared" si="342"/>
        <v>1.0249999999999999</v>
      </c>
      <c r="P3680" s="9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60" x14ac:dyDescent="0.2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2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7">
        <f t="shared" si="342"/>
        <v>1.101</v>
      </c>
      <c r="P3681" s="9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45" x14ac:dyDescent="0.2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2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7">
        <f t="shared" si="342"/>
        <v>1.1276666666666666</v>
      </c>
      <c r="P3682" s="9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60" x14ac:dyDescent="0.2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2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7">
        <f t="shared" si="342"/>
        <v>1.119</v>
      </c>
      <c r="P3683" s="9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5" x14ac:dyDescent="0.2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2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7">
        <f t="shared" si="342"/>
        <v>1.3919999999999999</v>
      </c>
      <c r="P3684" s="9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5" x14ac:dyDescent="0.2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2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7">
        <f t="shared" si="342"/>
        <v>1.1085714285714285</v>
      </c>
      <c r="P3685" s="9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60" x14ac:dyDescent="0.2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2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7">
        <f t="shared" si="342"/>
        <v>1.3906666666666667</v>
      </c>
      <c r="P3686" s="9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5" x14ac:dyDescent="0.2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2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7">
        <f t="shared" si="342"/>
        <v>1.0569999999999999</v>
      </c>
      <c r="P3687" s="9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5" x14ac:dyDescent="0.2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2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7">
        <f t="shared" si="342"/>
        <v>1.0142857142857142</v>
      </c>
      <c r="P3688" s="9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60" x14ac:dyDescent="0.2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2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7">
        <f t="shared" si="342"/>
        <v>1.0024500000000001</v>
      </c>
      <c r="P3689" s="9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60" x14ac:dyDescent="0.2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2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7">
        <f t="shared" si="342"/>
        <v>1.0916666666666666</v>
      </c>
      <c r="P3690" s="9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60" x14ac:dyDescent="0.2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2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7">
        <f t="shared" si="342"/>
        <v>1.1833333333333333</v>
      </c>
      <c r="P3691" s="9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60" x14ac:dyDescent="0.2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2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7">
        <f t="shared" si="342"/>
        <v>1.2</v>
      </c>
      <c r="P3692" s="9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30" x14ac:dyDescent="0.2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2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7">
        <f t="shared" si="342"/>
        <v>1.2796000000000001</v>
      </c>
      <c r="P3693" s="9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30" x14ac:dyDescent="0.2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2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7">
        <f t="shared" si="342"/>
        <v>1.26</v>
      </c>
      <c r="P3694" s="9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60" x14ac:dyDescent="0.2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2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7">
        <f t="shared" si="342"/>
        <v>1.2912912912912913</v>
      </c>
      <c r="P3695" s="9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60" x14ac:dyDescent="0.2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2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7">
        <f t="shared" si="342"/>
        <v>1.0742857142857143</v>
      </c>
      <c r="P3696" s="9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60" x14ac:dyDescent="0.2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2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7">
        <f t="shared" si="342"/>
        <v>1.00125</v>
      </c>
      <c r="P3697" s="9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5" x14ac:dyDescent="0.2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2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7">
        <f t="shared" si="342"/>
        <v>1.55</v>
      </c>
      <c r="P3698" s="9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60" x14ac:dyDescent="0.2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2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7">
        <f t="shared" si="342"/>
        <v>1.08</v>
      </c>
      <c r="P3699" s="9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45" x14ac:dyDescent="0.2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2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7">
        <f t="shared" si="342"/>
        <v>1.1052</v>
      </c>
      <c r="P3700" s="9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60" x14ac:dyDescent="0.2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2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7">
        <f t="shared" si="342"/>
        <v>1.008</v>
      </c>
      <c r="P3701" s="9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30" x14ac:dyDescent="0.2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2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7">
        <f t="shared" si="342"/>
        <v>1.212</v>
      </c>
      <c r="P3702" s="9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60" x14ac:dyDescent="0.2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2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7">
        <f t="shared" si="342"/>
        <v>1.0033333333333334</v>
      </c>
      <c r="P3703" s="9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60" x14ac:dyDescent="0.2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2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7">
        <f t="shared" si="342"/>
        <v>1.0916666666666666</v>
      </c>
      <c r="P3704" s="9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60" x14ac:dyDescent="0.2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2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7">
        <f t="shared" si="342"/>
        <v>1.2342857142857142</v>
      </c>
      <c r="P3705" s="9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60" x14ac:dyDescent="0.2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2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7">
        <f t="shared" si="342"/>
        <v>1.3633666666666666</v>
      </c>
      <c r="P3706" s="9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60" x14ac:dyDescent="0.2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2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7">
        <f t="shared" si="342"/>
        <v>1.0346657233816767</v>
      </c>
      <c r="P3707" s="9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5" x14ac:dyDescent="0.2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2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7">
        <f t="shared" si="342"/>
        <v>1.2133333333333334</v>
      </c>
      <c r="P3708" s="9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45" x14ac:dyDescent="0.2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2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7">
        <f t="shared" si="342"/>
        <v>1.86</v>
      </c>
      <c r="P3709" s="9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60" x14ac:dyDescent="0.2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2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7">
        <f t="shared" si="342"/>
        <v>3</v>
      </c>
      <c r="P3710" s="9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5" x14ac:dyDescent="0.2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2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7">
        <f t="shared" si="342"/>
        <v>1.0825</v>
      </c>
      <c r="P3711" s="9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30" x14ac:dyDescent="0.2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2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7">
        <f t="shared" si="342"/>
        <v>1.4115384615384616</v>
      </c>
      <c r="P3712" s="9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30" x14ac:dyDescent="0.2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2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7">
        <f t="shared" si="342"/>
        <v>1.1399999999999999</v>
      </c>
      <c r="P3713" s="9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60" x14ac:dyDescent="0.2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2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7">
        <f t="shared" ref="O3714:O3777" si="348">E3714/D3714</f>
        <v>1.5373333333333334</v>
      </c>
      <c r="P3714" s="9">
        <f t="shared" ref="P3714:P3777" si="349">IF(L3714 = 0, 0, E3714/L3714)</f>
        <v>110.86538461538461</v>
      </c>
      <c r="Q3714" s="5" t="str">
        <f t="shared" ref="Q3714:Q3777" si="350">LEFT(N3714,SEARCH("/",N3714) - 1)</f>
        <v>theater</v>
      </c>
      <c r="R3714" s="5" t="str">
        <f t="shared" ref="R3714:R3777" si="351">RIGHT(N3714, LEN(N3714) - SEARCH("/",N3714))</f>
        <v>plays</v>
      </c>
      <c r="S3714" s="16">
        <f t="shared" si="346"/>
        <v>42134.172071759262</v>
      </c>
      <c r="T3714" s="16">
        <f t="shared" si="347"/>
        <v>42155.290972222225</v>
      </c>
    </row>
    <row r="3715" spans="1:20" ht="45" x14ac:dyDescent="0.2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2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7">
        <f t="shared" si="348"/>
        <v>1.0149999999999999</v>
      </c>
      <c r="P3715" s="9">
        <f t="shared" si="349"/>
        <v>106.84210526315789</v>
      </c>
      <c r="Q3715" s="5" t="str">
        <f t="shared" si="350"/>
        <v>theater</v>
      </c>
      <c r="R3715" s="5" t="str">
        <f t="shared" si="351"/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60" x14ac:dyDescent="0.2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2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7">
        <f t="shared" si="348"/>
        <v>1.0235000000000001</v>
      </c>
      <c r="P3716" s="9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60" x14ac:dyDescent="0.2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2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7">
        <f t="shared" si="348"/>
        <v>1.0257142857142858</v>
      </c>
      <c r="P3717" s="9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5" x14ac:dyDescent="0.2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2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7">
        <f t="shared" si="348"/>
        <v>1.5575000000000001</v>
      </c>
      <c r="P3718" s="9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5" x14ac:dyDescent="0.2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2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7">
        <f t="shared" si="348"/>
        <v>1.0075000000000001</v>
      </c>
      <c r="P3719" s="9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5" x14ac:dyDescent="0.2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2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7">
        <f t="shared" si="348"/>
        <v>2.3940000000000001</v>
      </c>
      <c r="P3720" s="9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30" x14ac:dyDescent="0.2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2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7">
        <f t="shared" si="348"/>
        <v>2.1</v>
      </c>
      <c r="P3721" s="9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30" x14ac:dyDescent="0.2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2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7">
        <f t="shared" si="348"/>
        <v>1.0451515151515152</v>
      </c>
      <c r="P3722" s="9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60" x14ac:dyDescent="0.2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2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7">
        <f t="shared" si="348"/>
        <v>1.008</v>
      </c>
      <c r="P3723" s="9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60" x14ac:dyDescent="0.2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2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7">
        <f t="shared" si="348"/>
        <v>1.1120000000000001</v>
      </c>
      <c r="P3724" s="9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30" x14ac:dyDescent="0.2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2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7">
        <f t="shared" si="348"/>
        <v>1.0204444444444445</v>
      </c>
      <c r="P3725" s="9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60" x14ac:dyDescent="0.2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2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7">
        <f t="shared" si="348"/>
        <v>1.0254767441860466</v>
      </c>
      <c r="P3726" s="9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60" x14ac:dyDescent="0.2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2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7">
        <f t="shared" si="348"/>
        <v>1.27</v>
      </c>
      <c r="P3727" s="9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5" x14ac:dyDescent="0.2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2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7">
        <f t="shared" si="348"/>
        <v>3.3870588235294119</v>
      </c>
      <c r="P3728" s="9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5" x14ac:dyDescent="0.2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2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7">
        <f t="shared" si="348"/>
        <v>1.0075000000000001</v>
      </c>
      <c r="P3729" s="9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45" x14ac:dyDescent="0.2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2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7">
        <f t="shared" si="348"/>
        <v>9.3100000000000002E-2</v>
      </c>
      <c r="P3730" s="9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60" x14ac:dyDescent="0.2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2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7">
        <f t="shared" si="348"/>
        <v>7.2400000000000006E-2</v>
      </c>
      <c r="P3731" s="9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5" x14ac:dyDescent="0.2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2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7">
        <f t="shared" si="348"/>
        <v>0.1</v>
      </c>
      <c r="P3732" s="9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60" x14ac:dyDescent="0.2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2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7">
        <f t="shared" si="348"/>
        <v>0.11272727272727273</v>
      </c>
      <c r="P3733" s="9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45" x14ac:dyDescent="0.2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2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7">
        <f t="shared" si="348"/>
        <v>0.15411764705882353</v>
      </c>
      <c r="P3734" s="9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5" x14ac:dyDescent="0.2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2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7">
        <f t="shared" si="348"/>
        <v>0</v>
      </c>
      <c r="P3735" s="9">
        <f t="shared" si="349"/>
        <v>0</v>
      </c>
      <c r="Q3735" s="5" t="str">
        <f t="shared" si="350"/>
        <v>theater</v>
      </c>
      <c r="R3735" s="5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60" x14ac:dyDescent="0.2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2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7">
        <f t="shared" si="348"/>
        <v>0.28466666666666668</v>
      </c>
      <c r="P3736" s="9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30" x14ac:dyDescent="0.2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2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7">
        <f t="shared" si="348"/>
        <v>0.13333333333333333</v>
      </c>
      <c r="P3737" s="9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5" x14ac:dyDescent="0.2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2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7">
        <f t="shared" si="348"/>
        <v>6.6666666666666671E-3</v>
      </c>
      <c r="P3738" s="9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45" x14ac:dyDescent="0.2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2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7">
        <f t="shared" si="348"/>
        <v>0.21428571428571427</v>
      </c>
      <c r="P3739" s="9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45" x14ac:dyDescent="0.2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2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7">
        <f t="shared" si="348"/>
        <v>0.18</v>
      </c>
      <c r="P3740" s="9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60" x14ac:dyDescent="0.2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2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7">
        <f t="shared" si="348"/>
        <v>0.20125000000000001</v>
      </c>
      <c r="P3741" s="9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60" x14ac:dyDescent="0.2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2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7">
        <f t="shared" si="348"/>
        <v>0.17899999999999999</v>
      </c>
      <c r="P3742" s="9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5" x14ac:dyDescent="0.2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2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7">
        <f t="shared" si="348"/>
        <v>0</v>
      </c>
      <c r="P3743" s="9">
        <f t="shared" si="349"/>
        <v>0</v>
      </c>
      <c r="Q3743" s="5" t="str">
        <f t="shared" si="350"/>
        <v>theater</v>
      </c>
      <c r="R3743" s="5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60" x14ac:dyDescent="0.2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2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7">
        <f t="shared" si="348"/>
        <v>0.02</v>
      </c>
      <c r="P3744" s="9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45" x14ac:dyDescent="0.2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2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7">
        <f t="shared" si="348"/>
        <v>0</v>
      </c>
      <c r="P3745" s="9">
        <f t="shared" si="349"/>
        <v>0</v>
      </c>
      <c r="Q3745" s="5" t="str">
        <f t="shared" si="350"/>
        <v>theater</v>
      </c>
      <c r="R3745" s="5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60" x14ac:dyDescent="0.2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2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7">
        <f t="shared" si="348"/>
        <v>0</v>
      </c>
      <c r="P3746" s="9">
        <f t="shared" si="349"/>
        <v>0</v>
      </c>
      <c r="Q3746" s="5" t="str">
        <f t="shared" si="350"/>
        <v>theater</v>
      </c>
      <c r="R3746" s="5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5" x14ac:dyDescent="0.2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2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7">
        <f t="shared" si="348"/>
        <v>0.1</v>
      </c>
      <c r="P3747" s="9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ht="30" x14ac:dyDescent="0.2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2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7">
        <f t="shared" si="348"/>
        <v>2.3764705882352941E-2</v>
      </c>
      <c r="P3748" s="9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30" x14ac:dyDescent="0.2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2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7">
        <f t="shared" si="348"/>
        <v>0.01</v>
      </c>
      <c r="P3749" s="9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60" x14ac:dyDescent="0.2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2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7">
        <f t="shared" si="348"/>
        <v>1.0351999999999999</v>
      </c>
      <c r="P3750" s="9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5" x14ac:dyDescent="0.2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2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7">
        <f t="shared" si="348"/>
        <v>1.05</v>
      </c>
      <c r="P3751" s="9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105" x14ac:dyDescent="0.2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2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7">
        <f t="shared" si="348"/>
        <v>1.0044999999999999</v>
      </c>
      <c r="P3752" s="9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5" x14ac:dyDescent="0.2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2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7">
        <f t="shared" si="348"/>
        <v>1.3260000000000001</v>
      </c>
      <c r="P3753" s="9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60" x14ac:dyDescent="0.2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2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7">
        <f t="shared" si="348"/>
        <v>1.1299999999999999</v>
      </c>
      <c r="P3754" s="9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60" x14ac:dyDescent="0.2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2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7">
        <f t="shared" si="348"/>
        <v>1.0334000000000001</v>
      </c>
      <c r="P3755" s="9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5" x14ac:dyDescent="0.2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2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7">
        <f t="shared" si="348"/>
        <v>1.2</v>
      </c>
      <c r="P3756" s="9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60" x14ac:dyDescent="0.2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2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7">
        <f t="shared" si="348"/>
        <v>1.2963636363636364</v>
      </c>
      <c r="P3757" s="9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60" x14ac:dyDescent="0.2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2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7">
        <f t="shared" si="348"/>
        <v>1.0111111111111111</v>
      </c>
      <c r="P3758" s="9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5" x14ac:dyDescent="0.2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2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7">
        <f t="shared" si="348"/>
        <v>1.0851428571428572</v>
      </c>
      <c r="P3759" s="9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30" x14ac:dyDescent="0.2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2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7">
        <f t="shared" si="348"/>
        <v>1.0233333333333334</v>
      </c>
      <c r="P3760" s="9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30" x14ac:dyDescent="0.2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2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7">
        <f t="shared" si="348"/>
        <v>1.1024425000000002</v>
      </c>
      <c r="P3761" s="9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60" x14ac:dyDescent="0.2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2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7">
        <f t="shared" si="348"/>
        <v>1.010154</v>
      </c>
      <c r="P3762" s="9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60" x14ac:dyDescent="0.2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2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7">
        <f t="shared" si="348"/>
        <v>1</v>
      </c>
      <c r="P3763" s="9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5" x14ac:dyDescent="0.2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2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7">
        <f t="shared" si="348"/>
        <v>1.0624</v>
      </c>
      <c r="P3764" s="9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30" x14ac:dyDescent="0.2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2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7">
        <f t="shared" si="348"/>
        <v>1</v>
      </c>
      <c r="P3765" s="9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5" x14ac:dyDescent="0.2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2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7">
        <f t="shared" si="348"/>
        <v>1</v>
      </c>
      <c r="P3766" s="9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60" x14ac:dyDescent="0.2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2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7">
        <f t="shared" si="348"/>
        <v>1.1345714285714286</v>
      </c>
      <c r="P3767" s="9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45" x14ac:dyDescent="0.2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2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7">
        <f t="shared" si="348"/>
        <v>1.0265010000000001</v>
      </c>
      <c r="P3768" s="9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60" x14ac:dyDescent="0.2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2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7">
        <f t="shared" si="348"/>
        <v>1.1675</v>
      </c>
      <c r="P3769" s="9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60" x14ac:dyDescent="0.2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2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7">
        <f t="shared" si="348"/>
        <v>1.0765274999999999</v>
      </c>
      <c r="P3770" s="9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5" x14ac:dyDescent="0.2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2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7">
        <f t="shared" si="348"/>
        <v>1</v>
      </c>
      <c r="P3771" s="9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60" x14ac:dyDescent="0.2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2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7">
        <f t="shared" si="348"/>
        <v>1</v>
      </c>
      <c r="P3772" s="9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30" x14ac:dyDescent="0.2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2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7">
        <f t="shared" si="348"/>
        <v>1.46</v>
      </c>
      <c r="P3773" s="9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5" x14ac:dyDescent="0.2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2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7">
        <f t="shared" si="348"/>
        <v>1.1020000000000001</v>
      </c>
      <c r="P3774" s="9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30" x14ac:dyDescent="0.2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2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7">
        <f t="shared" si="348"/>
        <v>1.0820000000000001</v>
      </c>
      <c r="P3775" s="9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60" x14ac:dyDescent="0.2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2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7">
        <f t="shared" si="348"/>
        <v>1</v>
      </c>
      <c r="P3776" s="9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5" x14ac:dyDescent="0.2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2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7">
        <f t="shared" si="348"/>
        <v>1.0024999999999999</v>
      </c>
      <c r="P3777" s="9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60" x14ac:dyDescent="0.2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2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7">
        <f t="shared" ref="O3778:O3841" si="354">E3778/D3778</f>
        <v>1.0671250000000001</v>
      </c>
      <c r="P3778" s="9">
        <f t="shared" ref="P3778:P3841" si="355">IF(L3778 = 0, 0, E3778/L3778)</f>
        <v>90.819148936170208</v>
      </c>
      <c r="Q3778" s="5" t="str">
        <f t="shared" ref="Q3778:Q3841" si="356">LEFT(N3778,SEARCH("/",N3778) - 1)</f>
        <v>theater</v>
      </c>
      <c r="R3778" s="5" t="str">
        <f t="shared" ref="R3778:R3841" si="357">RIGHT(N3778, LEN(N3778) - SEARCH("/",N3778))</f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45" x14ac:dyDescent="0.2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2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7">
        <f t="shared" si="354"/>
        <v>1.4319999999999999</v>
      </c>
      <c r="P3779" s="9">
        <f t="shared" si="355"/>
        <v>48.542372881355931</v>
      </c>
      <c r="Q3779" s="5" t="str">
        <f t="shared" si="356"/>
        <v>theater</v>
      </c>
      <c r="R3779" s="5" t="str">
        <f t="shared" si="357"/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30" x14ac:dyDescent="0.2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2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7">
        <f t="shared" si="354"/>
        <v>1.0504166666666668</v>
      </c>
      <c r="P3780" s="9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30" x14ac:dyDescent="0.2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2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7">
        <f t="shared" si="354"/>
        <v>1.0398000000000001</v>
      </c>
      <c r="P3781" s="9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5" x14ac:dyDescent="0.2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2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7">
        <f t="shared" si="354"/>
        <v>1.2</v>
      </c>
      <c r="P3782" s="9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60" x14ac:dyDescent="0.2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2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7">
        <f t="shared" si="354"/>
        <v>1.0966666666666667</v>
      </c>
      <c r="P3783" s="9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60" x14ac:dyDescent="0.2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2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7">
        <f t="shared" si="354"/>
        <v>1.0175000000000001</v>
      </c>
      <c r="P3784" s="9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5" x14ac:dyDescent="0.2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2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7">
        <f t="shared" si="354"/>
        <v>1.2891666666666666</v>
      </c>
      <c r="P3785" s="9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60" x14ac:dyDescent="0.2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2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7">
        <f t="shared" si="354"/>
        <v>1.1499999999999999</v>
      </c>
      <c r="P3786" s="9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60" x14ac:dyDescent="0.2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2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7">
        <f t="shared" si="354"/>
        <v>1.5075000000000001</v>
      </c>
      <c r="P3787" s="9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5" x14ac:dyDescent="0.2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2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7">
        <f t="shared" si="354"/>
        <v>1.1096666666666666</v>
      </c>
      <c r="P3788" s="9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5" x14ac:dyDescent="0.2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2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7">
        <f t="shared" si="354"/>
        <v>1.0028571428571429</v>
      </c>
      <c r="P3789" s="9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75" x14ac:dyDescent="0.2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2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7">
        <f t="shared" si="354"/>
        <v>6.6666666666666671E-3</v>
      </c>
      <c r="P3790" s="9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5" x14ac:dyDescent="0.2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2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7">
        <f t="shared" si="354"/>
        <v>3.267605633802817E-2</v>
      </c>
      <c r="P3791" s="9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60" x14ac:dyDescent="0.2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2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7">
        <f t="shared" si="354"/>
        <v>0</v>
      </c>
      <c r="P3792" s="9">
        <f t="shared" si="355"/>
        <v>0</v>
      </c>
      <c r="Q3792" s="5" t="str">
        <f t="shared" si="356"/>
        <v>theater</v>
      </c>
      <c r="R3792" s="5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30" x14ac:dyDescent="0.2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2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7">
        <f t="shared" si="354"/>
        <v>0</v>
      </c>
      <c r="P3793" s="9">
        <f t="shared" si="355"/>
        <v>0</v>
      </c>
      <c r="Q3793" s="5" t="str">
        <f t="shared" si="356"/>
        <v>theater</v>
      </c>
      <c r="R3793" s="5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30" x14ac:dyDescent="0.2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2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7">
        <f t="shared" si="354"/>
        <v>2.8E-3</v>
      </c>
      <c r="P3794" s="9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60" x14ac:dyDescent="0.2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2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7">
        <f t="shared" si="354"/>
        <v>0.59657142857142853</v>
      </c>
      <c r="P3795" s="9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60" x14ac:dyDescent="0.2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2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7">
        <f t="shared" si="354"/>
        <v>0.01</v>
      </c>
      <c r="P3796" s="9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5" x14ac:dyDescent="0.2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2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7">
        <f t="shared" si="354"/>
        <v>1.6666666666666666E-2</v>
      </c>
      <c r="P3797" s="9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60" x14ac:dyDescent="0.2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2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7">
        <f t="shared" si="354"/>
        <v>4.4444444444444447E-5</v>
      </c>
      <c r="P3798" s="9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60" x14ac:dyDescent="0.2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2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7">
        <f t="shared" si="354"/>
        <v>0.89666666666666661</v>
      </c>
      <c r="P3799" s="9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60" x14ac:dyDescent="0.2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2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7">
        <f t="shared" si="354"/>
        <v>1.4642857142857143E-2</v>
      </c>
      <c r="P3800" s="9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45" x14ac:dyDescent="0.2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2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7">
        <f t="shared" si="354"/>
        <v>4.02E-2</v>
      </c>
      <c r="P3801" s="9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60" x14ac:dyDescent="0.2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2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7">
        <f t="shared" si="354"/>
        <v>4.0045454545454544E-2</v>
      </c>
      <c r="P3802" s="9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5" x14ac:dyDescent="0.2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2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7">
        <f t="shared" si="354"/>
        <v>8.5199999999999998E-2</v>
      </c>
      <c r="P3803" s="9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5" x14ac:dyDescent="0.2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2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7">
        <f t="shared" si="354"/>
        <v>0</v>
      </c>
      <c r="P3804" s="9">
        <f t="shared" si="355"/>
        <v>0</v>
      </c>
      <c r="Q3804" s="5" t="str">
        <f t="shared" si="356"/>
        <v>theater</v>
      </c>
      <c r="R3804" s="5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30" x14ac:dyDescent="0.2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2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7">
        <f t="shared" si="354"/>
        <v>0.19650000000000001</v>
      </c>
      <c r="P3805" s="9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60" x14ac:dyDescent="0.2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2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7">
        <f t="shared" si="354"/>
        <v>0</v>
      </c>
      <c r="P3806" s="9">
        <f t="shared" si="355"/>
        <v>0</v>
      </c>
      <c r="Q3806" s="5" t="str">
        <f t="shared" si="356"/>
        <v>theater</v>
      </c>
      <c r="R3806" s="5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5" x14ac:dyDescent="0.2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2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7">
        <f t="shared" si="354"/>
        <v>2.0000000000000002E-5</v>
      </c>
      <c r="P3807" s="9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60" x14ac:dyDescent="0.2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2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7">
        <f t="shared" si="354"/>
        <v>6.6666666666666664E-4</v>
      </c>
      <c r="P3808" s="9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60" x14ac:dyDescent="0.2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2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7">
        <f t="shared" si="354"/>
        <v>0.30333333333333334</v>
      </c>
      <c r="P3809" s="9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5" x14ac:dyDescent="0.2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2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7">
        <f t="shared" si="354"/>
        <v>1</v>
      </c>
      <c r="P3810" s="9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60" x14ac:dyDescent="0.2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2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7">
        <f t="shared" si="354"/>
        <v>1.0125</v>
      </c>
      <c r="P3811" s="9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60" x14ac:dyDescent="0.2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2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7">
        <f t="shared" si="354"/>
        <v>1.2173333333333334</v>
      </c>
      <c r="P3812" s="9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60" x14ac:dyDescent="0.2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2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7">
        <f t="shared" si="354"/>
        <v>3.3</v>
      </c>
      <c r="P3813" s="9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60" x14ac:dyDescent="0.2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2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7">
        <f t="shared" si="354"/>
        <v>1.0954999999999999</v>
      </c>
      <c r="P3814" s="9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60" x14ac:dyDescent="0.2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2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7">
        <f t="shared" si="354"/>
        <v>1.0095190476190474</v>
      </c>
      <c r="P3815" s="9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60" x14ac:dyDescent="0.2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2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7">
        <f t="shared" si="354"/>
        <v>1.4013333333333333</v>
      </c>
      <c r="P3816" s="9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30" x14ac:dyDescent="0.2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2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7">
        <f t="shared" si="354"/>
        <v>1.0000100000000001</v>
      </c>
      <c r="P3817" s="9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60" x14ac:dyDescent="0.2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2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7">
        <f t="shared" si="354"/>
        <v>1.19238</v>
      </c>
      <c r="P3818" s="9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60" x14ac:dyDescent="0.2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2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7">
        <f t="shared" si="354"/>
        <v>1.0725</v>
      </c>
      <c r="P3819" s="9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5" x14ac:dyDescent="0.2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2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7">
        <f t="shared" si="354"/>
        <v>2.2799999999999998</v>
      </c>
      <c r="P3820" s="9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45" x14ac:dyDescent="0.2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2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7">
        <f t="shared" si="354"/>
        <v>1.0640000000000001</v>
      </c>
      <c r="P3821" s="9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5" x14ac:dyDescent="0.2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2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7">
        <f t="shared" si="354"/>
        <v>1.4333333333333333</v>
      </c>
      <c r="P3822" s="9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60" x14ac:dyDescent="0.2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2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7">
        <f t="shared" si="354"/>
        <v>1.0454285714285714</v>
      </c>
      <c r="P3823" s="9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60" x14ac:dyDescent="0.2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2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7">
        <f t="shared" si="354"/>
        <v>1.1002000000000001</v>
      </c>
      <c r="P3824" s="9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60" x14ac:dyDescent="0.2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2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7">
        <f t="shared" si="354"/>
        <v>1.06</v>
      </c>
      <c r="P3825" s="9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60" x14ac:dyDescent="0.2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2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7">
        <f t="shared" si="354"/>
        <v>1.08</v>
      </c>
      <c r="P3826" s="9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60" x14ac:dyDescent="0.2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2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7">
        <f t="shared" si="354"/>
        <v>1.0542</v>
      </c>
      <c r="P3827" s="9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45" x14ac:dyDescent="0.2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2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7">
        <f t="shared" si="354"/>
        <v>1.1916666666666667</v>
      </c>
      <c r="P3828" s="9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60" x14ac:dyDescent="0.2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2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7">
        <f t="shared" si="354"/>
        <v>1.5266666666666666</v>
      </c>
      <c r="P3829" s="9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60" x14ac:dyDescent="0.2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2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7">
        <f t="shared" si="354"/>
        <v>1</v>
      </c>
      <c r="P3830" s="9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60" x14ac:dyDescent="0.2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2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7">
        <f t="shared" si="354"/>
        <v>1.002</v>
      </c>
      <c r="P3831" s="9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5" x14ac:dyDescent="0.2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2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7">
        <f t="shared" si="354"/>
        <v>2.25</v>
      </c>
      <c r="P3832" s="9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60" x14ac:dyDescent="0.2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2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7">
        <f t="shared" si="354"/>
        <v>1.0602199999999999</v>
      </c>
      <c r="P3833" s="9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60" x14ac:dyDescent="0.2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2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7">
        <f t="shared" si="354"/>
        <v>1.0466666666666666</v>
      </c>
      <c r="P3834" s="9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60" x14ac:dyDescent="0.2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2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7">
        <f t="shared" si="354"/>
        <v>1.1666666666666667</v>
      </c>
      <c r="P3835" s="9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60" x14ac:dyDescent="0.2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2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7">
        <f t="shared" si="354"/>
        <v>1.0903333333333334</v>
      </c>
      <c r="P3836" s="9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60" x14ac:dyDescent="0.2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2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7">
        <f t="shared" si="354"/>
        <v>1.6</v>
      </c>
      <c r="P3837" s="9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5" x14ac:dyDescent="0.2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2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7">
        <f t="shared" si="354"/>
        <v>1.125</v>
      </c>
      <c r="P3838" s="9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30" x14ac:dyDescent="0.2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2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7">
        <f t="shared" si="354"/>
        <v>1.0209999999999999</v>
      </c>
      <c r="P3839" s="9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60" x14ac:dyDescent="0.2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2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7">
        <f t="shared" si="354"/>
        <v>1.00824</v>
      </c>
      <c r="P3840" s="9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60" x14ac:dyDescent="0.2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2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7">
        <f t="shared" si="354"/>
        <v>1.0125</v>
      </c>
      <c r="P3841" s="9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5" x14ac:dyDescent="0.2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2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7">
        <f t="shared" ref="O3842:O3905" si="360">E3842/D3842</f>
        <v>65</v>
      </c>
      <c r="P3842" s="9">
        <f t="shared" ref="P3842:P3905" si="361">IF(L3842 = 0, 0, E3842/L3842)</f>
        <v>21.666666666666668</v>
      </c>
      <c r="Q3842" s="5" t="str">
        <f t="shared" ref="Q3842:Q3905" si="362">LEFT(N3842,SEARCH("/",N3842) - 1)</f>
        <v>theater</v>
      </c>
      <c r="R3842" s="5" t="str">
        <f t="shared" ref="R3842:R3905" si="363">RIGHT(N3842, LEN(N3842) - SEARCH("/",N3842))</f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60" x14ac:dyDescent="0.2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2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7">
        <f t="shared" si="360"/>
        <v>8.72E-2</v>
      </c>
      <c r="P3843" s="9">
        <f t="shared" si="361"/>
        <v>25.647058823529413</v>
      </c>
      <c r="Q3843" s="5" t="str">
        <f t="shared" si="362"/>
        <v>theater</v>
      </c>
      <c r="R3843" s="5" t="str">
        <f t="shared" si="363"/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60" x14ac:dyDescent="0.2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2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7">
        <f t="shared" si="360"/>
        <v>0.21940000000000001</v>
      </c>
      <c r="P3844" s="9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60" x14ac:dyDescent="0.2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2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7">
        <f t="shared" si="360"/>
        <v>0.21299999999999999</v>
      </c>
      <c r="P3845" s="9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60" x14ac:dyDescent="0.2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2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7">
        <f t="shared" si="360"/>
        <v>0.41489795918367345</v>
      </c>
      <c r="P3846" s="9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60" x14ac:dyDescent="0.2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2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7">
        <f t="shared" si="360"/>
        <v>2.1049999999999999E-2</v>
      </c>
      <c r="P3847" s="9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5" x14ac:dyDescent="0.2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2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7">
        <f t="shared" si="360"/>
        <v>2.7E-2</v>
      </c>
      <c r="P3848" s="9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5" x14ac:dyDescent="0.2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2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7">
        <f t="shared" si="360"/>
        <v>0.16161904761904761</v>
      </c>
      <c r="P3849" s="9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60" x14ac:dyDescent="0.2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2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7">
        <f t="shared" si="360"/>
        <v>0.16376923076923078</v>
      </c>
      <c r="P3850" s="9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75" x14ac:dyDescent="0.2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2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7">
        <f t="shared" si="360"/>
        <v>7.0433333333333334E-2</v>
      </c>
      <c r="P3851" s="9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30" x14ac:dyDescent="0.2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2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7">
        <f t="shared" si="360"/>
        <v>3.7999999999999999E-2</v>
      </c>
      <c r="P3852" s="9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5" x14ac:dyDescent="0.2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2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7">
        <f t="shared" si="360"/>
        <v>0.34079999999999999</v>
      </c>
      <c r="P3853" s="9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5" x14ac:dyDescent="0.2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2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7">
        <f t="shared" si="360"/>
        <v>2E-3</v>
      </c>
      <c r="P3854" s="9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45" x14ac:dyDescent="0.2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2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7">
        <f t="shared" si="360"/>
        <v>2.5999999999999998E-4</v>
      </c>
      <c r="P3855" s="9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30" x14ac:dyDescent="0.2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2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7">
        <f t="shared" si="360"/>
        <v>0.16254545454545455</v>
      </c>
      <c r="P3856" s="9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75" x14ac:dyDescent="0.2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2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7">
        <f t="shared" si="360"/>
        <v>2.5000000000000001E-2</v>
      </c>
      <c r="P3857" s="9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60" x14ac:dyDescent="0.2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2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7">
        <f t="shared" si="360"/>
        <v>2.0000000000000001E-4</v>
      </c>
      <c r="P3858" s="9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60" x14ac:dyDescent="0.2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2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7">
        <f t="shared" si="360"/>
        <v>5.1999999999999998E-2</v>
      </c>
      <c r="P3859" s="9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60" x14ac:dyDescent="0.2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2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7">
        <f t="shared" si="360"/>
        <v>0.02</v>
      </c>
      <c r="P3860" s="9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5" x14ac:dyDescent="0.2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2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7">
        <f t="shared" si="360"/>
        <v>4.0000000000000002E-4</v>
      </c>
      <c r="P3861" s="9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60" x14ac:dyDescent="0.2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2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7">
        <f t="shared" si="360"/>
        <v>0.17666666666666667</v>
      </c>
      <c r="P3862" s="9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x14ac:dyDescent="0.2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2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7">
        <f t="shared" si="360"/>
        <v>0.05</v>
      </c>
      <c r="P3863" s="9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30" x14ac:dyDescent="0.2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2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7">
        <f t="shared" si="360"/>
        <v>1.3333333333333334E-4</v>
      </c>
      <c r="P3864" s="9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60" x14ac:dyDescent="0.2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2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7">
        <f t="shared" si="360"/>
        <v>0</v>
      </c>
      <c r="P3865" s="9">
        <f t="shared" si="361"/>
        <v>0</v>
      </c>
      <c r="Q3865" s="5" t="str">
        <f t="shared" si="362"/>
        <v>theater</v>
      </c>
      <c r="R3865" s="5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60" x14ac:dyDescent="0.2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2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7">
        <f t="shared" si="360"/>
        <v>1.2E-2</v>
      </c>
      <c r="P3866" s="9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5" x14ac:dyDescent="0.2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2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7">
        <f t="shared" si="360"/>
        <v>0.26937422295897223</v>
      </c>
      <c r="P3867" s="9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30" x14ac:dyDescent="0.2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2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7">
        <f t="shared" si="360"/>
        <v>5.4999999999999997E-3</v>
      </c>
      <c r="P3868" s="9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5" x14ac:dyDescent="0.2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2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7">
        <f t="shared" si="360"/>
        <v>0.1255</v>
      </c>
      <c r="P3869" s="9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ht="30" x14ac:dyDescent="0.2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2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7">
        <f t="shared" si="360"/>
        <v>2E-3</v>
      </c>
      <c r="P3870" s="9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30" x14ac:dyDescent="0.2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2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7">
        <f t="shared" si="360"/>
        <v>3.44748684310884E-2</v>
      </c>
      <c r="P3871" s="9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60" x14ac:dyDescent="0.2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2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7">
        <f t="shared" si="360"/>
        <v>0.15</v>
      </c>
      <c r="P3872" s="9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45" x14ac:dyDescent="0.2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2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7">
        <f t="shared" si="360"/>
        <v>2.6666666666666668E-2</v>
      </c>
      <c r="P3873" s="9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60" x14ac:dyDescent="0.2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2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7">
        <f t="shared" si="360"/>
        <v>0</v>
      </c>
      <c r="P3874" s="9">
        <f t="shared" si="361"/>
        <v>0</v>
      </c>
      <c r="Q3874" s="5" t="str">
        <f t="shared" si="362"/>
        <v>theater</v>
      </c>
      <c r="R3874" s="5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60" x14ac:dyDescent="0.2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2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7">
        <f t="shared" si="360"/>
        <v>0</v>
      </c>
      <c r="P3875" s="9">
        <f t="shared" si="361"/>
        <v>0</v>
      </c>
      <c r="Q3875" s="5" t="str">
        <f t="shared" si="362"/>
        <v>theater</v>
      </c>
      <c r="R3875" s="5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60" x14ac:dyDescent="0.2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2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7">
        <f t="shared" si="360"/>
        <v>0</v>
      </c>
      <c r="P3876" s="9">
        <f t="shared" si="361"/>
        <v>0</v>
      </c>
      <c r="Q3876" s="5" t="str">
        <f t="shared" si="362"/>
        <v>theater</v>
      </c>
      <c r="R3876" s="5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5" x14ac:dyDescent="0.2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2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7">
        <f t="shared" si="360"/>
        <v>0</v>
      </c>
      <c r="P3877" s="9">
        <f t="shared" si="361"/>
        <v>0</v>
      </c>
      <c r="Q3877" s="5" t="str">
        <f t="shared" si="362"/>
        <v>theater</v>
      </c>
      <c r="R3877" s="5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60" x14ac:dyDescent="0.2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2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7">
        <f t="shared" si="360"/>
        <v>0.52794871794871789</v>
      </c>
      <c r="P3878" s="9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60" x14ac:dyDescent="0.2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2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7">
        <f t="shared" si="360"/>
        <v>4.9639999999999997E-2</v>
      </c>
      <c r="P3879" s="9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5" x14ac:dyDescent="0.2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2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7">
        <f t="shared" si="360"/>
        <v>5.5555555555555556E-4</v>
      </c>
      <c r="P3880" s="9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5" x14ac:dyDescent="0.2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2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7">
        <f t="shared" si="360"/>
        <v>0</v>
      </c>
      <c r="P3881" s="9">
        <f t="shared" si="361"/>
        <v>0</v>
      </c>
      <c r="Q3881" s="5" t="str">
        <f t="shared" si="362"/>
        <v>theater</v>
      </c>
      <c r="R3881" s="5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60" x14ac:dyDescent="0.2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2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7">
        <f t="shared" si="360"/>
        <v>0.13066666666666665</v>
      </c>
      <c r="P3882" s="9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30" x14ac:dyDescent="0.2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2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7">
        <f t="shared" si="360"/>
        <v>0.05</v>
      </c>
      <c r="P3883" s="9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60" x14ac:dyDescent="0.2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2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7">
        <f t="shared" si="360"/>
        <v>0</v>
      </c>
      <c r="P3884" s="9">
        <f t="shared" si="361"/>
        <v>0</v>
      </c>
      <c r="Q3884" s="5" t="str">
        <f t="shared" si="362"/>
        <v>theater</v>
      </c>
      <c r="R3884" s="5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60" x14ac:dyDescent="0.2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2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7">
        <f t="shared" si="360"/>
        <v>0</v>
      </c>
      <c r="P3885" s="9">
        <f t="shared" si="361"/>
        <v>0</v>
      </c>
      <c r="Q3885" s="5" t="str">
        <f t="shared" si="362"/>
        <v>theater</v>
      </c>
      <c r="R3885" s="5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5" x14ac:dyDescent="0.2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2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7">
        <f t="shared" si="360"/>
        <v>0</v>
      </c>
      <c r="P3886" s="9">
        <f t="shared" si="361"/>
        <v>0</v>
      </c>
      <c r="Q3886" s="5" t="str">
        <f t="shared" si="362"/>
        <v>theater</v>
      </c>
      <c r="R3886" s="5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5" x14ac:dyDescent="0.2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2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7">
        <f t="shared" si="360"/>
        <v>0</v>
      </c>
      <c r="P3887" s="9">
        <f t="shared" si="361"/>
        <v>0</v>
      </c>
      <c r="Q3887" s="5" t="str">
        <f t="shared" si="362"/>
        <v>theater</v>
      </c>
      <c r="R3887" s="5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x14ac:dyDescent="0.2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2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7">
        <f t="shared" si="360"/>
        <v>0</v>
      </c>
      <c r="P3888" s="9">
        <f t="shared" si="361"/>
        <v>0</v>
      </c>
      <c r="Q3888" s="5" t="str">
        <f t="shared" si="362"/>
        <v>theater</v>
      </c>
      <c r="R3888" s="5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60" x14ac:dyDescent="0.2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2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7">
        <f t="shared" si="360"/>
        <v>1.7500000000000002E-2</v>
      </c>
      <c r="P3889" s="9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60" x14ac:dyDescent="0.2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2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7">
        <f t="shared" si="360"/>
        <v>0.27100000000000002</v>
      </c>
      <c r="P3890" s="9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5" x14ac:dyDescent="0.2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2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7">
        <f t="shared" si="360"/>
        <v>1.4749999999999999E-2</v>
      </c>
      <c r="P3891" s="9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60" x14ac:dyDescent="0.2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2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7">
        <f t="shared" si="360"/>
        <v>0.16826666666666668</v>
      </c>
      <c r="P3892" s="9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30" x14ac:dyDescent="0.2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2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7">
        <f t="shared" si="360"/>
        <v>0.32500000000000001</v>
      </c>
      <c r="P3893" s="9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60" x14ac:dyDescent="0.2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2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7">
        <f t="shared" si="360"/>
        <v>0</v>
      </c>
      <c r="P3894" s="9">
        <f t="shared" si="361"/>
        <v>0</v>
      </c>
      <c r="Q3894" s="5" t="str">
        <f t="shared" si="362"/>
        <v>theater</v>
      </c>
      <c r="R3894" s="5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60" x14ac:dyDescent="0.2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2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7">
        <f t="shared" si="360"/>
        <v>0.2155</v>
      </c>
      <c r="P3895" s="9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60" x14ac:dyDescent="0.2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2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7">
        <f t="shared" si="360"/>
        <v>3.4666666666666665E-2</v>
      </c>
      <c r="P3896" s="9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60" x14ac:dyDescent="0.2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2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7">
        <f t="shared" si="360"/>
        <v>0.05</v>
      </c>
      <c r="P3897" s="9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60" x14ac:dyDescent="0.2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2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7">
        <f t="shared" si="360"/>
        <v>0.10625</v>
      </c>
      <c r="P3898" s="9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60" x14ac:dyDescent="0.2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2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7">
        <f t="shared" si="360"/>
        <v>0.17599999999999999</v>
      </c>
      <c r="P3899" s="9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60" x14ac:dyDescent="0.2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2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7">
        <f t="shared" si="360"/>
        <v>0.3256</v>
      </c>
      <c r="P3900" s="9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5" x14ac:dyDescent="0.2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2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7">
        <f t="shared" si="360"/>
        <v>1.2500000000000001E-2</v>
      </c>
      <c r="P3901" s="9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45" x14ac:dyDescent="0.2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2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7">
        <f t="shared" si="360"/>
        <v>5.3999999999999999E-2</v>
      </c>
      <c r="P3902" s="9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60" x14ac:dyDescent="0.2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2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7">
        <f t="shared" si="360"/>
        <v>8.3333333333333332E-3</v>
      </c>
      <c r="P3903" s="9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60" x14ac:dyDescent="0.2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2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7">
        <f t="shared" si="360"/>
        <v>0.48833333333333334</v>
      </c>
      <c r="P3904" s="9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60" x14ac:dyDescent="0.2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2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7">
        <f t="shared" si="360"/>
        <v>0</v>
      </c>
      <c r="P3905" s="9">
        <f t="shared" si="361"/>
        <v>0</v>
      </c>
      <c r="Q3905" s="5" t="str">
        <f t="shared" si="362"/>
        <v>theater</v>
      </c>
      <c r="R3905" s="5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30" x14ac:dyDescent="0.2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2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7">
        <f t="shared" ref="O3906:O3969" si="366">E3906/D3906</f>
        <v>2.9999999999999997E-4</v>
      </c>
      <c r="P3906" s="9">
        <f t="shared" ref="P3906:P3969" si="367">IF(L3906 = 0, 0, E3906/L3906)</f>
        <v>1.5</v>
      </c>
      <c r="Q3906" s="5" t="str">
        <f t="shared" ref="Q3906:Q3969" si="368">LEFT(N3906,SEARCH("/",N3906) - 1)</f>
        <v>theater</v>
      </c>
      <c r="R3906" s="5" t="str">
        <f t="shared" ref="R3906:R3969" si="369">RIGHT(N3906, LEN(N3906) - SEARCH("/",N3906))</f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60" x14ac:dyDescent="0.2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2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7">
        <f t="shared" si="366"/>
        <v>0.11533333333333333</v>
      </c>
      <c r="P3907" s="9">
        <f t="shared" si="367"/>
        <v>24.714285714285715</v>
      </c>
      <c r="Q3907" s="5" t="str">
        <f t="shared" si="368"/>
        <v>theater</v>
      </c>
      <c r="R3907" s="5" t="str">
        <f t="shared" si="369"/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45" x14ac:dyDescent="0.2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2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7">
        <f t="shared" si="366"/>
        <v>0.67333333333333334</v>
      </c>
      <c r="P3908" s="9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45" x14ac:dyDescent="0.2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2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7">
        <f t="shared" si="366"/>
        <v>0.153</v>
      </c>
      <c r="P3909" s="9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60" x14ac:dyDescent="0.2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2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7">
        <f t="shared" si="366"/>
        <v>8.666666666666667E-2</v>
      </c>
      <c r="P3910" s="9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5" x14ac:dyDescent="0.2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2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7">
        <f t="shared" si="366"/>
        <v>2.2499999999999998E-3</v>
      </c>
      <c r="P3911" s="9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5" x14ac:dyDescent="0.2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2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7">
        <f t="shared" si="366"/>
        <v>3.0833333333333334E-2</v>
      </c>
      <c r="P3912" s="9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5" x14ac:dyDescent="0.2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2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7">
        <f t="shared" si="366"/>
        <v>0.37412499999999999</v>
      </c>
      <c r="P3913" s="9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5" x14ac:dyDescent="0.2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2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7">
        <f t="shared" si="366"/>
        <v>6.666666666666667E-5</v>
      </c>
      <c r="P3914" s="9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5" x14ac:dyDescent="0.2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2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7">
        <f t="shared" si="366"/>
        <v>0.1</v>
      </c>
      <c r="P3915" s="9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60" x14ac:dyDescent="0.2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2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7">
        <f t="shared" si="366"/>
        <v>0.36359999999999998</v>
      </c>
      <c r="P3916" s="9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60" x14ac:dyDescent="0.2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2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7">
        <f t="shared" si="366"/>
        <v>3.3333333333333335E-3</v>
      </c>
      <c r="P3917" s="9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60" x14ac:dyDescent="0.2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2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7">
        <f t="shared" si="366"/>
        <v>0</v>
      </c>
      <c r="P3918" s="9">
        <f t="shared" si="367"/>
        <v>0</v>
      </c>
      <c r="Q3918" s="5" t="str">
        <f t="shared" si="368"/>
        <v>theater</v>
      </c>
      <c r="R3918" s="5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5" x14ac:dyDescent="0.2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2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7">
        <f t="shared" si="366"/>
        <v>2.8571428571428571E-3</v>
      </c>
      <c r="P3919" s="9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60" x14ac:dyDescent="0.2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2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7">
        <f t="shared" si="366"/>
        <v>2E-3</v>
      </c>
      <c r="P3920" s="9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5" x14ac:dyDescent="0.2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2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7">
        <f t="shared" si="366"/>
        <v>1.7999999999999999E-2</v>
      </c>
      <c r="P3921" s="9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60" x14ac:dyDescent="0.2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2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7">
        <f t="shared" si="366"/>
        <v>5.3999999999999999E-2</v>
      </c>
      <c r="P3922" s="9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60" x14ac:dyDescent="0.2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2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7">
        <f t="shared" si="366"/>
        <v>0</v>
      </c>
      <c r="P3923" s="9">
        <f t="shared" si="367"/>
        <v>0</v>
      </c>
      <c r="Q3923" s="5" t="str">
        <f t="shared" si="368"/>
        <v>theater</v>
      </c>
      <c r="R3923" s="5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60" x14ac:dyDescent="0.2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2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7">
        <f t="shared" si="366"/>
        <v>8.1333333333333327E-2</v>
      </c>
      <c r="P3924" s="9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60" x14ac:dyDescent="0.2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2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7">
        <f t="shared" si="366"/>
        <v>0.12034782608695652</v>
      </c>
      <c r="P3925" s="9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5" x14ac:dyDescent="0.2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2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7">
        <f t="shared" si="366"/>
        <v>0.15266666666666667</v>
      </c>
      <c r="P3926" s="9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5" x14ac:dyDescent="0.2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2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7">
        <f t="shared" si="366"/>
        <v>0.1</v>
      </c>
      <c r="P3927" s="9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45" x14ac:dyDescent="0.2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2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7">
        <f t="shared" si="366"/>
        <v>3.0000000000000001E-3</v>
      </c>
      <c r="P3928" s="9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60" x14ac:dyDescent="0.2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2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7">
        <f t="shared" si="366"/>
        <v>0.01</v>
      </c>
      <c r="P3929" s="9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60" x14ac:dyDescent="0.2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2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7">
        <f t="shared" si="366"/>
        <v>0.13020000000000001</v>
      </c>
      <c r="P3930" s="9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60" x14ac:dyDescent="0.2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2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7">
        <f t="shared" si="366"/>
        <v>2.265E-2</v>
      </c>
      <c r="P3931" s="9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60" x14ac:dyDescent="0.2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2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7">
        <f t="shared" si="366"/>
        <v>0</v>
      </c>
      <c r="P3932" s="9">
        <f t="shared" si="367"/>
        <v>0</v>
      </c>
      <c r="Q3932" s="5" t="str">
        <f t="shared" si="368"/>
        <v>theater</v>
      </c>
      <c r="R3932" s="5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60" x14ac:dyDescent="0.2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2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7">
        <f t="shared" si="366"/>
        <v>0</v>
      </c>
      <c r="P3933" s="9">
        <f t="shared" si="367"/>
        <v>0</v>
      </c>
      <c r="Q3933" s="5" t="str">
        <f t="shared" si="368"/>
        <v>theater</v>
      </c>
      <c r="R3933" s="5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60" x14ac:dyDescent="0.2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2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7">
        <f t="shared" si="366"/>
        <v>8.3333333333333331E-5</v>
      </c>
      <c r="P3934" s="9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60" x14ac:dyDescent="0.2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2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7">
        <f t="shared" si="366"/>
        <v>0.15742857142857142</v>
      </c>
      <c r="P3935" s="9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5" x14ac:dyDescent="0.2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2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7">
        <f t="shared" si="366"/>
        <v>0.11</v>
      </c>
      <c r="P3936" s="9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60" x14ac:dyDescent="0.2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2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7">
        <f t="shared" si="366"/>
        <v>0.43833333333333335</v>
      </c>
      <c r="P3937" s="9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60" x14ac:dyDescent="0.2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2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7">
        <f t="shared" si="366"/>
        <v>0</v>
      </c>
      <c r="P3938" s="9">
        <f t="shared" si="367"/>
        <v>0</v>
      </c>
      <c r="Q3938" s="5" t="str">
        <f t="shared" si="368"/>
        <v>theater</v>
      </c>
      <c r="R3938" s="5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5" x14ac:dyDescent="0.2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2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7">
        <f t="shared" si="366"/>
        <v>0.86135181975736563</v>
      </c>
      <c r="P3939" s="9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60" x14ac:dyDescent="0.2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2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7">
        <f t="shared" si="366"/>
        <v>0.12196620583717357</v>
      </c>
      <c r="P3940" s="9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60" x14ac:dyDescent="0.2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2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7">
        <f t="shared" si="366"/>
        <v>1E-3</v>
      </c>
      <c r="P3941" s="9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60" x14ac:dyDescent="0.2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2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7">
        <f t="shared" si="366"/>
        <v>2.2000000000000001E-3</v>
      </c>
      <c r="P3942" s="9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75" x14ac:dyDescent="0.2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2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7">
        <f t="shared" si="366"/>
        <v>9.0909090909090905E-3</v>
      </c>
      <c r="P3943" s="9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5" x14ac:dyDescent="0.2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2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7">
        <f t="shared" si="366"/>
        <v>0</v>
      </c>
      <c r="P3944" s="9">
        <f t="shared" si="367"/>
        <v>0</v>
      </c>
      <c r="Q3944" s="5" t="str">
        <f t="shared" si="368"/>
        <v>theater</v>
      </c>
      <c r="R3944" s="5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5" x14ac:dyDescent="0.2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2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7">
        <f t="shared" si="366"/>
        <v>0.35639999999999999</v>
      </c>
      <c r="P3945" s="9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60" x14ac:dyDescent="0.2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2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7">
        <f t="shared" si="366"/>
        <v>0</v>
      </c>
      <c r="P3946" s="9">
        <f t="shared" si="367"/>
        <v>0</v>
      </c>
      <c r="Q3946" s="5" t="str">
        <f t="shared" si="368"/>
        <v>theater</v>
      </c>
      <c r="R3946" s="5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60" x14ac:dyDescent="0.2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2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7">
        <f t="shared" si="366"/>
        <v>2.5000000000000001E-3</v>
      </c>
      <c r="P3947" s="9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30" x14ac:dyDescent="0.2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2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7">
        <f t="shared" si="366"/>
        <v>3.2500000000000001E-2</v>
      </c>
      <c r="P3948" s="9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60" x14ac:dyDescent="0.2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2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7">
        <f t="shared" si="366"/>
        <v>3.3666666666666664E-2</v>
      </c>
      <c r="P3949" s="9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60" x14ac:dyDescent="0.2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2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7">
        <f t="shared" si="366"/>
        <v>0</v>
      </c>
      <c r="P3950" s="9">
        <f t="shared" si="367"/>
        <v>0</v>
      </c>
      <c r="Q3950" s="5" t="str">
        <f t="shared" si="368"/>
        <v>theater</v>
      </c>
      <c r="R3950" s="5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60" x14ac:dyDescent="0.2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2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7">
        <f t="shared" si="366"/>
        <v>0.15770000000000001</v>
      </c>
      <c r="P3951" s="9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60" x14ac:dyDescent="0.2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2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7">
        <f t="shared" si="366"/>
        <v>6.2500000000000003E-3</v>
      </c>
      <c r="P3952" s="9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60" x14ac:dyDescent="0.2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2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7">
        <f t="shared" si="366"/>
        <v>5.0000000000000004E-6</v>
      </c>
      <c r="P3953" s="9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60" x14ac:dyDescent="0.2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2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7">
        <f t="shared" si="366"/>
        <v>9.6153846153846159E-4</v>
      </c>
      <c r="P3954" s="9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5" x14ac:dyDescent="0.2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2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7">
        <f t="shared" si="366"/>
        <v>0</v>
      </c>
      <c r="P3955" s="9">
        <f t="shared" si="367"/>
        <v>0</v>
      </c>
      <c r="Q3955" s="5" t="str">
        <f t="shared" si="368"/>
        <v>theater</v>
      </c>
      <c r="R3955" s="5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60" x14ac:dyDescent="0.2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2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7">
        <f t="shared" si="366"/>
        <v>0</v>
      </c>
      <c r="P3956" s="9">
        <f t="shared" si="367"/>
        <v>0</v>
      </c>
      <c r="Q3956" s="5" t="str">
        <f t="shared" si="368"/>
        <v>theater</v>
      </c>
      <c r="R3956" s="5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60" x14ac:dyDescent="0.2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2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7">
        <f t="shared" si="366"/>
        <v>0.24285714285714285</v>
      </c>
      <c r="P3957" s="9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60" x14ac:dyDescent="0.2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2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7">
        <f t="shared" si="366"/>
        <v>0</v>
      </c>
      <c r="P3958" s="9">
        <f t="shared" si="367"/>
        <v>0</v>
      </c>
      <c r="Q3958" s="5" t="str">
        <f t="shared" si="368"/>
        <v>theater</v>
      </c>
      <c r="R3958" s="5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5" x14ac:dyDescent="0.2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2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7">
        <f t="shared" si="366"/>
        <v>2.5000000000000001E-4</v>
      </c>
      <c r="P3959" s="9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60" x14ac:dyDescent="0.2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2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7">
        <f t="shared" si="366"/>
        <v>0.32050000000000001</v>
      </c>
      <c r="P3960" s="9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60" x14ac:dyDescent="0.2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2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7">
        <f t="shared" si="366"/>
        <v>0.24333333333333335</v>
      </c>
      <c r="P3961" s="9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60" x14ac:dyDescent="0.2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2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7">
        <f t="shared" si="366"/>
        <v>1.4999999999999999E-2</v>
      </c>
      <c r="P3962" s="9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60" x14ac:dyDescent="0.2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2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7">
        <f t="shared" si="366"/>
        <v>4.1999999999999997E-3</v>
      </c>
      <c r="P3963" s="9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60" x14ac:dyDescent="0.2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2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7">
        <f t="shared" si="366"/>
        <v>3.214285714285714E-2</v>
      </c>
      <c r="P3964" s="9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60" x14ac:dyDescent="0.2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2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7">
        <f t="shared" si="366"/>
        <v>0</v>
      </c>
      <c r="P3965" s="9">
        <f t="shared" si="367"/>
        <v>0</v>
      </c>
      <c r="Q3965" s="5" t="str">
        <f t="shared" si="368"/>
        <v>theater</v>
      </c>
      <c r="R3965" s="5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5" x14ac:dyDescent="0.2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2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7">
        <f t="shared" si="366"/>
        <v>6.3E-2</v>
      </c>
      <c r="P3966" s="9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60" x14ac:dyDescent="0.2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2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7">
        <f t="shared" si="366"/>
        <v>0.14249999999999999</v>
      </c>
      <c r="P3967" s="9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60" x14ac:dyDescent="0.2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2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7">
        <f t="shared" si="366"/>
        <v>6.0000000000000001E-3</v>
      </c>
      <c r="P3968" s="9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60" x14ac:dyDescent="0.2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2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7">
        <f t="shared" si="366"/>
        <v>0.2411764705882353</v>
      </c>
      <c r="P3969" s="9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5" x14ac:dyDescent="0.2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2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7">
        <f t="shared" ref="O3970:O4033" si="372">E3970/D3970</f>
        <v>0.10539999999999999</v>
      </c>
      <c r="P3970" s="9">
        <f t="shared" ref="P3970:P4033" si="373">IF(L3970 = 0, 0, E3970/L3970)</f>
        <v>47.909090909090907</v>
      </c>
      <c r="Q3970" s="5" t="str">
        <f t="shared" ref="Q3970:Q4033" si="374">LEFT(N3970,SEARCH("/",N3970) - 1)</f>
        <v>theater</v>
      </c>
      <c r="R3970" s="5" t="str">
        <f t="shared" ref="R3970:R4033" si="375">RIGHT(N3970, LEN(N3970) - SEARCH("/",N3970))</f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60" x14ac:dyDescent="0.2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2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7">
        <f t="shared" si="372"/>
        <v>7.4690265486725665E-2</v>
      </c>
      <c r="P3971" s="9">
        <f t="shared" si="373"/>
        <v>35.166666666666664</v>
      </c>
      <c r="Q3971" s="5" t="str">
        <f t="shared" si="374"/>
        <v>theater</v>
      </c>
      <c r="R3971" s="5" t="str">
        <f t="shared" si="375"/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60" x14ac:dyDescent="0.2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2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7">
        <f t="shared" si="372"/>
        <v>7.3333333333333334E-4</v>
      </c>
      <c r="P3972" s="9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60" x14ac:dyDescent="0.2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2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7">
        <f t="shared" si="372"/>
        <v>9.7142857142857135E-3</v>
      </c>
      <c r="P3973" s="9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45" x14ac:dyDescent="0.2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2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7">
        <f t="shared" si="372"/>
        <v>0.21099999999999999</v>
      </c>
      <c r="P3974" s="9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60" x14ac:dyDescent="0.2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2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7">
        <f t="shared" si="372"/>
        <v>0.78100000000000003</v>
      </c>
      <c r="P3975" s="9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60" x14ac:dyDescent="0.2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2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7">
        <f t="shared" si="372"/>
        <v>0.32</v>
      </c>
      <c r="P3976" s="9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60" x14ac:dyDescent="0.2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2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7">
        <f t="shared" si="372"/>
        <v>0</v>
      </c>
      <c r="P3977" s="9">
        <f t="shared" si="373"/>
        <v>0</v>
      </c>
      <c r="Q3977" s="5" t="str">
        <f t="shared" si="374"/>
        <v>theater</v>
      </c>
      <c r="R3977" s="5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60" x14ac:dyDescent="0.2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2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7">
        <f t="shared" si="372"/>
        <v>0.47692307692307695</v>
      </c>
      <c r="P3978" s="9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60" x14ac:dyDescent="0.2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2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7">
        <f t="shared" si="372"/>
        <v>1.4500000000000001E-2</v>
      </c>
      <c r="P3979" s="9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60" x14ac:dyDescent="0.2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2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7">
        <f t="shared" si="372"/>
        <v>0.107</v>
      </c>
      <c r="P3980" s="9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60" x14ac:dyDescent="0.2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2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7">
        <f t="shared" si="372"/>
        <v>1.8333333333333333E-2</v>
      </c>
      <c r="P3981" s="9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60" x14ac:dyDescent="0.2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2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7">
        <f t="shared" si="372"/>
        <v>0.18</v>
      </c>
      <c r="P3982" s="9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45" x14ac:dyDescent="0.2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2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7">
        <f t="shared" si="372"/>
        <v>4.0833333333333333E-2</v>
      </c>
      <c r="P3983" s="9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60" x14ac:dyDescent="0.2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2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7">
        <f t="shared" si="372"/>
        <v>0.2</v>
      </c>
      <c r="P3984" s="9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60" x14ac:dyDescent="0.2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2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7">
        <f t="shared" si="372"/>
        <v>0.34802513464991025</v>
      </c>
      <c r="P3985" s="9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60" x14ac:dyDescent="0.2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2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7">
        <f t="shared" si="372"/>
        <v>6.3333333333333339E-2</v>
      </c>
      <c r="P3986" s="9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60" x14ac:dyDescent="0.2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2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7">
        <f t="shared" si="372"/>
        <v>0.32050000000000001</v>
      </c>
      <c r="P3987" s="9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60" x14ac:dyDescent="0.2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2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7">
        <f t="shared" si="372"/>
        <v>9.7600000000000006E-2</v>
      </c>
      <c r="P3988" s="9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5" x14ac:dyDescent="0.2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2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7">
        <f t="shared" si="372"/>
        <v>0.3775</v>
      </c>
      <c r="P3989" s="9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30" x14ac:dyDescent="0.2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2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7">
        <f t="shared" si="372"/>
        <v>2.1333333333333333E-2</v>
      </c>
      <c r="P3990" s="9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60" x14ac:dyDescent="0.2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2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7">
        <f t="shared" si="372"/>
        <v>0</v>
      </c>
      <c r="P3991" s="9">
        <f t="shared" si="373"/>
        <v>0</v>
      </c>
      <c r="Q3991" s="5" t="str">
        <f t="shared" si="374"/>
        <v>theater</v>
      </c>
      <c r="R3991" s="5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5" x14ac:dyDescent="0.2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2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7">
        <f t="shared" si="372"/>
        <v>4.1818181818181817E-2</v>
      </c>
      <c r="P3992" s="9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30" x14ac:dyDescent="0.2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2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7">
        <f t="shared" si="372"/>
        <v>0.2</v>
      </c>
      <c r="P3993" s="9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5" x14ac:dyDescent="0.2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2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7">
        <f t="shared" si="372"/>
        <v>5.4100000000000002E-2</v>
      </c>
      <c r="P3994" s="9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5" x14ac:dyDescent="0.2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2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7">
        <f t="shared" si="372"/>
        <v>6.0000000000000002E-5</v>
      </c>
      <c r="P3995" s="9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45" x14ac:dyDescent="0.2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2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7">
        <f t="shared" si="372"/>
        <v>2.5000000000000001E-3</v>
      </c>
      <c r="P3996" s="9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60" x14ac:dyDescent="0.2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2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7">
        <f t="shared" si="372"/>
        <v>0.35</v>
      </c>
      <c r="P3997" s="9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5" x14ac:dyDescent="0.2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2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7">
        <f t="shared" si="372"/>
        <v>0.16566666666666666</v>
      </c>
      <c r="P3998" s="9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60" x14ac:dyDescent="0.2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2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7">
        <f t="shared" si="372"/>
        <v>0</v>
      </c>
      <c r="P3999" s="9">
        <f t="shared" si="373"/>
        <v>0</v>
      </c>
      <c r="Q3999" s="5" t="str">
        <f t="shared" si="374"/>
        <v>theater</v>
      </c>
      <c r="R3999" s="5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5" x14ac:dyDescent="0.2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2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7">
        <f t="shared" si="372"/>
        <v>0.57199999999999995</v>
      </c>
      <c r="P4000" s="9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5" x14ac:dyDescent="0.2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2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7">
        <f t="shared" si="372"/>
        <v>0.16514285714285715</v>
      </c>
      <c r="P4001" s="9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30" x14ac:dyDescent="0.2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2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7">
        <f t="shared" si="372"/>
        <v>1.25E-3</v>
      </c>
      <c r="P4002" s="9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60" x14ac:dyDescent="0.2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2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7">
        <f t="shared" si="372"/>
        <v>0.3775</v>
      </c>
      <c r="P4003" s="9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60" x14ac:dyDescent="0.2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2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7">
        <f t="shared" si="372"/>
        <v>1.84E-2</v>
      </c>
      <c r="P4004" s="9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5" x14ac:dyDescent="0.2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2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7">
        <f t="shared" si="372"/>
        <v>0.10050000000000001</v>
      </c>
      <c r="P4005" s="9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x14ac:dyDescent="0.2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2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7">
        <f t="shared" si="372"/>
        <v>2E-3</v>
      </c>
      <c r="P4006" s="9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5" x14ac:dyDescent="0.2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2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7">
        <f t="shared" si="372"/>
        <v>1.3333333333333334E-2</v>
      </c>
      <c r="P4007" s="9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60" x14ac:dyDescent="0.2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2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7">
        <f t="shared" si="372"/>
        <v>6.666666666666667E-5</v>
      </c>
      <c r="P4008" s="9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5" x14ac:dyDescent="0.2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2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7">
        <f t="shared" si="372"/>
        <v>2.5000000000000001E-3</v>
      </c>
      <c r="P4009" s="9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60" x14ac:dyDescent="0.2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2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7">
        <f t="shared" si="372"/>
        <v>0.06</v>
      </c>
      <c r="P4010" s="9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5" x14ac:dyDescent="0.2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2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7">
        <f t="shared" si="372"/>
        <v>3.8860103626943004E-2</v>
      </c>
      <c r="P4011" s="9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5" x14ac:dyDescent="0.2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2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7">
        <f t="shared" si="372"/>
        <v>0.24194444444444443</v>
      </c>
      <c r="P4012" s="9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60" x14ac:dyDescent="0.2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2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7">
        <f t="shared" si="372"/>
        <v>7.5999999999999998E-2</v>
      </c>
      <c r="P4013" s="9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60" x14ac:dyDescent="0.2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2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7">
        <f t="shared" si="372"/>
        <v>0</v>
      </c>
      <c r="P4014" s="9">
        <f t="shared" si="373"/>
        <v>0</v>
      </c>
      <c r="Q4014" s="5" t="str">
        <f t="shared" si="374"/>
        <v>theater</v>
      </c>
      <c r="R4014" s="5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60" x14ac:dyDescent="0.2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2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7">
        <f t="shared" si="372"/>
        <v>1.2999999999999999E-2</v>
      </c>
      <c r="P4015" s="9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60" x14ac:dyDescent="0.2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2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7">
        <f t="shared" si="372"/>
        <v>0</v>
      </c>
      <c r="P4016" s="9">
        <f t="shared" si="373"/>
        <v>0</v>
      </c>
      <c r="Q4016" s="5" t="str">
        <f t="shared" si="374"/>
        <v>theater</v>
      </c>
      <c r="R4016" s="5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60" x14ac:dyDescent="0.2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2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7">
        <f t="shared" si="372"/>
        <v>1.4285714285714287E-4</v>
      </c>
      <c r="P4017" s="9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60" x14ac:dyDescent="0.2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2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7">
        <f t="shared" si="372"/>
        <v>0.14000000000000001</v>
      </c>
      <c r="P4018" s="9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60" x14ac:dyDescent="0.2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2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7">
        <f t="shared" si="372"/>
        <v>1.0500000000000001E-2</v>
      </c>
      <c r="P4019" s="9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30" x14ac:dyDescent="0.2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2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7">
        <f t="shared" si="372"/>
        <v>8.666666666666667E-2</v>
      </c>
      <c r="P4020" s="9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60" x14ac:dyDescent="0.2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2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7">
        <f t="shared" si="372"/>
        <v>8.2857142857142851E-3</v>
      </c>
      <c r="P4021" s="9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60" x14ac:dyDescent="0.2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2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7">
        <f t="shared" si="372"/>
        <v>0.16666666666666666</v>
      </c>
      <c r="P4022" s="9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5" x14ac:dyDescent="0.2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2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7">
        <f t="shared" si="372"/>
        <v>8.3333333333333332E-3</v>
      </c>
      <c r="P4023" s="9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30" x14ac:dyDescent="0.2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2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7">
        <f t="shared" si="372"/>
        <v>0.69561111111111107</v>
      </c>
      <c r="P4024" s="9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5" x14ac:dyDescent="0.2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2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7">
        <f t="shared" si="372"/>
        <v>0</v>
      </c>
      <c r="P4025" s="9">
        <f t="shared" si="373"/>
        <v>0</v>
      </c>
      <c r="Q4025" s="5" t="str">
        <f t="shared" si="374"/>
        <v>theater</v>
      </c>
      <c r="R4025" s="5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60" x14ac:dyDescent="0.2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2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7">
        <f t="shared" si="372"/>
        <v>1.2500000000000001E-2</v>
      </c>
      <c r="P4026" s="9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60" x14ac:dyDescent="0.2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2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7">
        <f t="shared" si="372"/>
        <v>0.05</v>
      </c>
      <c r="P4027" s="9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5" x14ac:dyDescent="0.2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2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7">
        <f t="shared" si="372"/>
        <v>0</v>
      </c>
      <c r="P4028" s="9">
        <f t="shared" si="373"/>
        <v>0</v>
      </c>
      <c r="Q4028" s="5" t="str">
        <f t="shared" si="374"/>
        <v>theater</v>
      </c>
      <c r="R4028" s="5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60" x14ac:dyDescent="0.2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2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7">
        <f t="shared" si="372"/>
        <v>7.166666666666667E-2</v>
      </c>
      <c r="P4029" s="9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5" x14ac:dyDescent="0.2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2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7">
        <f t="shared" si="372"/>
        <v>0.28050000000000003</v>
      </c>
      <c r="P4030" s="9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5" x14ac:dyDescent="0.2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2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7">
        <f t="shared" si="372"/>
        <v>0</v>
      </c>
      <c r="P4031" s="9">
        <f t="shared" si="373"/>
        <v>0</v>
      </c>
      <c r="Q4031" s="5" t="str">
        <f t="shared" si="374"/>
        <v>theater</v>
      </c>
      <c r="R4031" s="5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60" x14ac:dyDescent="0.2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2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7">
        <f t="shared" si="372"/>
        <v>0.16</v>
      </c>
      <c r="P4032" s="9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60" x14ac:dyDescent="0.2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2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7">
        <f t="shared" si="372"/>
        <v>0</v>
      </c>
      <c r="P4033" s="9">
        <f t="shared" si="373"/>
        <v>0</v>
      </c>
      <c r="Q4033" s="5" t="str">
        <f t="shared" si="374"/>
        <v>theater</v>
      </c>
      <c r="R4033" s="5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60" x14ac:dyDescent="0.2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2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7">
        <f t="shared" ref="O4034:O4097" si="378">E4034/D4034</f>
        <v>6.8287037037037035E-2</v>
      </c>
      <c r="P4034" s="9">
        <f t="shared" ref="P4034:P4097" si="379">IF(L4034 = 0, 0, E4034/L4034)</f>
        <v>59</v>
      </c>
      <c r="Q4034" s="5" t="str">
        <f t="shared" ref="Q4034:Q4097" si="380">LEFT(N4034,SEARCH("/",N4034) - 1)</f>
        <v>theater</v>
      </c>
      <c r="R4034" s="5" t="str">
        <f t="shared" ref="R4034:R4097" si="381">RIGHT(N4034, LEN(N4034) - SEARCH("/",N4034))</f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45" x14ac:dyDescent="0.2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2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7">
        <f t="shared" si="378"/>
        <v>0.25698702928870293</v>
      </c>
      <c r="P4035" s="9">
        <f t="shared" si="379"/>
        <v>65.340319148936175</v>
      </c>
      <c r="Q4035" s="5" t="str">
        <f t="shared" si="380"/>
        <v>theater</v>
      </c>
      <c r="R4035" s="5" t="str">
        <f t="shared" si="381"/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60" x14ac:dyDescent="0.2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2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7">
        <f t="shared" si="378"/>
        <v>1.4814814814814815E-2</v>
      </c>
      <c r="P4036" s="9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30" x14ac:dyDescent="0.2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2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7">
        <f t="shared" si="378"/>
        <v>0.36849999999999999</v>
      </c>
      <c r="P4037" s="9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5" x14ac:dyDescent="0.2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2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7">
        <f t="shared" si="378"/>
        <v>0.47049999999999997</v>
      </c>
      <c r="P4038" s="9">
        <f t="shared" si="379"/>
        <v>166.05882352941177</v>
      </c>
      <c r="Q4038" s="5" t="str">
        <f t="shared" si="380"/>
        <v>theater</v>
      </c>
      <c r="R4038" s="5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60" x14ac:dyDescent="0.2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2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7">
        <f t="shared" si="378"/>
        <v>0.11428571428571428</v>
      </c>
      <c r="P4039" s="9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5" x14ac:dyDescent="0.2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2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7">
        <f t="shared" si="378"/>
        <v>0.12039999999999999</v>
      </c>
      <c r="P4040" s="9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45" x14ac:dyDescent="0.2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2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7">
        <f t="shared" si="378"/>
        <v>0.6</v>
      </c>
      <c r="P4041" s="9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5" x14ac:dyDescent="0.2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2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7">
        <f t="shared" si="378"/>
        <v>0.3125</v>
      </c>
      <c r="P4042" s="9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45" x14ac:dyDescent="0.2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2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7">
        <f t="shared" si="378"/>
        <v>4.1999999999999997E-3</v>
      </c>
      <c r="P4043" s="9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60" x14ac:dyDescent="0.2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2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7">
        <f t="shared" si="378"/>
        <v>2.0999999999999999E-3</v>
      </c>
      <c r="P4044" s="9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5" x14ac:dyDescent="0.2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2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7">
        <f t="shared" si="378"/>
        <v>0</v>
      </c>
      <c r="P4045" s="9">
        <f t="shared" si="379"/>
        <v>0</v>
      </c>
      <c r="Q4045" s="5" t="str">
        <f t="shared" si="380"/>
        <v>theater</v>
      </c>
      <c r="R4045" s="5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60" x14ac:dyDescent="0.2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2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7">
        <f t="shared" si="378"/>
        <v>0.375</v>
      </c>
      <c r="P4046" s="9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60" x14ac:dyDescent="0.2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2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7">
        <f t="shared" si="378"/>
        <v>2.0000000000000001E-4</v>
      </c>
      <c r="P4047" s="9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60" x14ac:dyDescent="0.2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2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7">
        <f t="shared" si="378"/>
        <v>8.2142857142857142E-2</v>
      </c>
      <c r="P4048" s="9">
        <f t="shared" si="379"/>
        <v>38.333333333333336</v>
      </c>
      <c r="Q4048" s="5" t="str">
        <f t="shared" si="380"/>
        <v>theater</v>
      </c>
      <c r="R4048" s="5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5" x14ac:dyDescent="0.2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2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7">
        <f t="shared" si="378"/>
        <v>2.1999999999999999E-2</v>
      </c>
      <c r="P4049" s="9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60" x14ac:dyDescent="0.2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2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7">
        <f t="shared" si="378"/>
        <v>0.17652941176470588</v>
      </c>
      <c r="P4050" s="9">
        <f t="shared" si="379"/>
        <v>32.978021978021978</v>
      </c>
      <c r="Q4050" s="5" t="str">
        <f t="shared" si="380"/>
        <v>theater</v>
      </c>
      <c r="R4050" s="5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60" x14ac:dyDescent="0.2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2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7">
        <f t="shared" si="378"/>
        <v>8.0000000000000004E-4</v>
      </c>
      <c r="P4051" s="9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60" x14ac:dyDescent="0.2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2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7">
        <f t="shared" si="378"/>
        <v>6.6666666666666664E-4</v>
      </c>
      <c r="P4052" s="9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5" x14ac:dyDescent="0.2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2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7">
        <f t="shared" si="378"/>
        <v>0</v>
      </c>
      <c r="P4053" s="9">
        <f t="shared" si="379"/>
        <v>0</v>
      </c>
      <c r="Q4053" s="5" t="str">
        <f t="shared" si="380"/>
        <v>theater</v>
      </c>
      <c r="R4053" s="5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60" x14ac:dyDescent="0.2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2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7">
        <f t="shared" si="378"/>
        <v>0.37533333333333335</v>
      </c>
      <c r="P4054" s="9">
        <f t="shared" si="379"/>
        <v>86.615384615384613</v>
      </c>
      <c r="Q4054" s="5" t="str">
        <f t="shared" si="380"/>
        <v>theater</v>
      </c>
      <c r="R4054" s="5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60" x14ac:dyDescent="0.2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2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7">
        <f t="shared" si="378"/>
        <v>0.22</v>
      </c>
      <c r="P4055" s="9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5" x14ac:dyDescent="0.2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2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7">
        <f t="shared" si="378"/>
        <v>0</v>
      </c>
      <c r="P4056" s="9">
        <f t="shared" si="379"/>
        <v>0</v>
      </c>
      <c r="Q4056" s="5" t="str">
        <f t="shared" si="380"/>
        <v>theater</v>
      </c>
      <c r="R4056" s="5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60" x14ac:dyDescent="0.2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2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7">
        <f t="shared" si="378"/>
        <v>0.1762</v>
      </c>
      <c r="P4057" s="9">
        <f t="shared" si="379"/>
        <v>41.952380952380949</v>
      </c>
      <c r="Q4057" s="5" t="str">
        <f t="shared" si="380"/>
        <v>theater</v>
      </c>
      <c r="R4057" s="5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60" x14ac:dyDescent="0.2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2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7">
        <f t="shared" si="378"/>
        <v>0.53</v>
      </c>
      <c r="P4058" s="9">
        <f t="shared" si="379"/>
        <v>88.333333333333329</v>
      </c>
      <c r="Q4058" s="5" t="str">
        <f t="shared" si="380"/>
        <v>theater</v>
      </c>
      <c r="R4058" s="5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60" x14ac:dyDescent="0.2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2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7">
        <f t="shared" si="378"/>
        <v>0.22142857142857142</v>
      </c>
      <c r="P4059" s="9">
        <f t="shared" si="379"/>
        <v>129.16666666666666</v>
      </c>
      <c r="Q4059" s="5" t="str">
        <f t="shared" si="380"/>
        <v>theater</v>
      </c>
      <c r="R4059" s="5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5" x14ac:dyDescent="0.2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2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7">
        <f t="shared" si="378"/>
        <v>2.5333333333333333E-2</v>
      </c>
      <c r="P4060" s="9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5" x14ac:dyDescent="0.2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2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7">
        <f t="shared" si="378"/>
        <v>2.5000000000000001E-2</v>
      </c>
      <c r="P4061" s="9">
        <f t="shared" si="379"/>
        <v>35.714285714285715</v>
      </c>
      <c r="Q4061" s="5" t="str">
        <f t="shared" si="380"/>
        <v>theater</v>
      </c>
      <c r="R4061" s="5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60" x14ac:dyDescent="0.2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2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7">
        <f t="shared" si="378"/>
        <v>2.8500000000000001E-2</v>
      </c>
      <c r="P4062" s="9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45" x14ac:dyDescent="0.2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2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7">
        <f t="shared" si="378"/>
        <v>0</v>
      </c>
      <c r="P4063" s="9">
        <f t="shared" si="379"/>
        <v>0</v>
      </c>
      <c r="Q4063" s="5" t="str">
        <f t="shared" si="380"/>
        <v>theater</v>
      </c>
      <c r="R4063" s="5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60" x14ac:dyDescent="0.2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2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7">
        <f t="shared" si="378"/>
        <v>2.4500000000000001E-2</v>
      </c>
      <c r="P4064" s="9">
        <f t="shared" si="379"/>
        <v>163.33333333333334</v>
      </c>
      <c r="Q4064" s="5" t="str">
        <f t="shared" si="380"/>
        <v>theater</v>
      </c>
      <c r="R4064" s="5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60" x14ac:dyDescent="0.2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2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7">
        <f t="shared" si="378"/>
        <v>1.4210526315789474E-2</v>
      </c>
      <c r="P4065" s="9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60" x14ac:dyDescent="0.2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2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7">
        <f t="shared" si="378"/>
        <v>0.1925</v>
      </c>
      <c r="P4066" s="9">
        <f t="shared" si="379"/>
        <v>64.166666666666671</v>
      </c>
      <c r="Q4066" s="5" t="str">
        <f t="shared" si="380"/>
        <v>theater</v>
      </c>
      <c r="R4066" s="5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45" x14ac:dyDescent="0.2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2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7">
        <f t="shared" si="378"/>
        <v>6.7499999999999999E-3</v>
      </c>
      <c r="P4067" s="9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60" x14ac:dyDescent="0.2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2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7">
        <f t="shared" si="378"/>
        <v>1.6666666666666668E-3</v>
      </c>
      <c r="P4068" s="9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60" x14ac:dyDescent="0.2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2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7">
        <f t="shared" si="378"/>
        <v>0.60899999999999999</v>
      </c>
      <c r="P4069" s="9">
        <f t="shared" si="379"/>
        <v>179.11764705882354</v>
      </c>
      <c r="Q4069" s="5" t="str">
        <f t="shared" si="380"/>
        <v>theater</v>
      </c>
      <c r="R4069" s="5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45" x14ac:dyDescent="0.2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2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7">
        <f t="shared" si="378"/>
        <v>0.01</v>
      </c>
      <c r="P4070" s="9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5" x14ac:dyDescent="0.2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2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7">
        <f t="shared" si="378"/>
        <v>0.34399999999999997</v>
      </c>
      <c r="P4071" s="9">
        <f t="shared" si="379"/>
        <v>33.07692307692308</v>
      </c>
      <c r="Q4071" s="5" t="str">
        <f t="shared" si="380"/>
        <v>theater</v>
      </c>
      <c r="R4071" s="5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45" x14ac:dyDescent="0.2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2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7">
        <f t="shared" si="378"/>
        <v>0.16500000000000001</v>
      </c>
      <c r="P4072" s="9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60" x14ac:dyDescent="0.2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2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7">
        <f t="shared" si="378"/>
        <v>0</v>
      </c>
      <c r="P4073" s="9">
        <f t="shared" si="379"/>
        <v>0</v>
      </c>
      <c r="Q4073" s="5" t="str">
        <f t="shared" si="380"/>
        <v>theater</v>
      </c>
      <c r="R4073" s="5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60" x14ac:dyDescent="0.2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2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7">
        <f t="shared" si="378"/>
        <v>4.0000000000000001E-3</v>
      </c>
      <c r="P4074" s="9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5" x14ac:dyDescent="0.2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2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7">
        <f t="shared" si="378"/>
        <v>1.0571428571428572E-2</v>
      </c>
      <c r="P4075" s="9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60" x14ac:dyDescent="0.2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2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7">
        <f t="shared" si="378"/>
        <v>0.26727272727272727</v>
      </c>
      <c r="P4076" s="9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60" x14ac:dyDescent="0.2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2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7">
        <f t="shared" si="378"/>
        <v>0.28799999999999998</v>
      </c>
      <c r="P4077" s="9">
        <f t="shared" si="379"/>
        <v>44.307692307692307</v>
      </c>
      <c r="Q4077" s="5" t="str">
        <f t="shared" si="380"/>
        <v>theater</v>
      </c>
      <c r="R4077" s="5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5" x14ac:dyDescent="0.2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2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7">
        <f t="shared" si="378"/>
        <v>0</v>
      </c>
      <c r="P4078" s="9">
        <f t="shared" si="379"/>
        <v>0</v>
      </c>
      <c r="Q4078" s="5" t="str">
        <f t="shared" si="380"/>
        <v>theater</v>
      </c>
      <c r="R4078" s="5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60" x14ac:dyDescent="0.2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2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7">
        <f t="shared" si="378"/>
        <v>8.8999999999999996E-2</v>
      </c>
      <c r="P4079" s="9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60" x14ac:dyDescent="0.2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2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7">
        <f t="shared" si="378"/>
        <v>0</v>
      </c>
      <c r="P4080" s="9">
        <f t="shared" si="379"/>
        <v>0</v>
      </c>
      <c r="Q4080" s="5" t="str">
        <f t="shared" si="380"/>
        <v>theater</v>
      </c>
      <c r="R4080" s="5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60" x14ac:dyDescent="0.2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2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7">
        <f t="shared" si="378"/>
        <v>1.6666666666666668E-3</v>
      </c>
      <c r="P4081" s="9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60" x14ac:dyDescent="0.2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2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7">
        <f t="shared" si="378"/>
        <v>0</v>
      </c>
      <c r="P4082" s="9">
        <f t="shared" si="379"/>
        <v>0</v>
      </c>
      <c r="Q4082" s="5" t="str">
        <f t="shared" si="380"/>
        <v>theater</v>
      </c>
      <c r="R4082" s="5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5" x14ac:dyDescent="0.2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2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7">
        <f t="shared" si="378"/>
        <v>0.15737410071942445</v>
      </c>
      <c r="P4083" s="9">
        <f t="shared" si="379"/>
        <v>29.166666666666668</v>
      </c>
      <c r="Q4083" s="5" t="str">
        <f t="shared" si="380"/>
        <v>theater</v>
      </c>
      <c r="R4083" s="5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60" x14ac:dyDescent="0.2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2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7">
        <f t="shared" si="378"/>
        <v>0.02</v>
      </c>
      <c r="P4084" s="9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60" x14ac:dyDescent="0.2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2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7">
        <f t="shared" si="378"/>
        <v>0.21685714285714286</v>
      </c>
      <c r="P4085" s="9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60" x14ac:dyDescent="0.2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2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7">
        <f t="shared" si="378"/>
        <v>3.3333333333333335E-3</v>
      </c>
      <c r="P4086" s="9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60" x14ac:dyDescent="0.2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2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7">
        <f t="shared" si="378"/>
        <v>2.8571428571428571E-3</v>
      </c>
      <c r="P4087" s="9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60" x14ac:dyDescent="0.2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2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7">
        <f t="shared" si="378"/>
        <v>4.7E-2</v>
      </c>
      <c r="P4088" s="9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x14ac:dyDescent="0.2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2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7">
        <f t="shared" si="378"/>
        <v>0</v>
      </c>
      <c r="P4089" s="9">
        <f t="shared" si="379"/>
        <v>0</v>
      </c>
      <c r="Q4089" s="5" t="str">
        <f t="shared" si="380"/>
        <v>theater</v>
      </c>
      <c r="R4089" s="5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5" x14ac:dyDescent="0.2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2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7">
        <f t="shared" si="378"/>
        <v>0.108</v>
      </c>
      <c r="P4090" s="9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60" x14ac:dyDescent="0.2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2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7">
        <f t="shared" si="378"/>
        <v>4.8000000000000001E-2</v>
      </c>
      <c r="P4091" s="9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5" x14ac:dyDescent="0.2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2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7">
        <f t="shared" si="378"/>
        <v>3.2000000000000001E-2</v>
      </c>
      <c r="P4092" s="9">
        <f t="shared" si="379"/>
        <v>10.666666666666666</v>
      </c>
      <c r="Q4092" s="5" t="str">
        <f t="shared" si="380"/>
        <v>theater</v>
      </c>
      <c r="R4092" s="5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60" x14ac:dyDescent="0.2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2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7">
        <f t="shared" si="378"/>
        <v>0.1275</v>
      </c>
      <c r="P4093" s="9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5" x14ac:dyDescent="0.2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2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7">
        <f t="shared" si="378"/>
        <v>1.8181818181818181E-4</v>
      </c>
      <c r="P4094" s="9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60" x14ac:dyDescent="0.2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2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7">
        <f t="shared" si="378"/>
        <v>2.4E-2</v>
      </c>
      <c r="P4095" s="9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5" x14ac:dyDescent="0.2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2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7">
        <f t="shared" si="378"/>
        <v>0.36499999999999999</v>
      </c>
      <c r="P4096" s="9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45" x14ac:dyDescent="0.2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2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7">
        <f t="shared" si="378"/>
        <v>2.6666666666666668E-2</v>
      </c>
      <c r="P4097" s="9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5" x14ac:dyDescent="0.2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2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7">
        <f t="shared" ref="O4098:O4115" si="384">E4098/D4098</f>
        <v>0.11428571428571428</v>
      </c>
      <c r="P4098" s="9">
        <f t="shared" ref="P4098:P4115" si="385">IF(L4098 = 0, 0, E4098/L4098)</f>
        <v>80</v>
      </c>
      <c r="Q4098" s="5" t="str">
        <f t="shared" ref="Q4098:Q4115" si="386">LEFT(N4098,SEARCH("/",N4098) - 1)</f>
        <v>theater</v>
      </c>
      <c r="R4098" s="5" t="str">
        <f t="shared" ref="R4098:R4115" si="387">RIGHT(N4098, LEN(N4098) - SEARCH("/",N4098))</f>
        <v>plays</v>
      </c>
      <c r="S4098" s="16">
        <f t="shared" si="382"/>
        <v>42750.530312499999</v>
      </c>
      <c r="T4098" s="16">
        <f t="shared" si="383"/>
        <v>42794.368749999994</v>
      </c>
    </row>
    <row r="4099" spans="1:20" ht="60" x14ac:dyDescent="0.2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2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7">
        <f t="shared" si="384"/>
        <v>0</v>
      </c>
      <c r="P4099" s="9">
        <f t="shared" si="385"/>
        <v>0</v>
      </c>
      <c r="Q4099" s="5" t="str">
        <f t="shared" si="386"/>
        <v>theater</v>
      </c>
      <c r="R4099" s="5" t="str">
        <f t="shared" si="387"/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45" x14ac:dyDescent="0.2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2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7">
        <f t="shared" si="384"/>
        <v>0</v>
      </c>
      <c r="P4100" s="9">
        <f t="shared" si="385"/>
        <v>0</v>
      </c>
      <c r="Q4100" s="5" t="str">
        <f t="shared" si="386"/>
        <v>theater</v>
      </c>
      <c r="R4100" s="5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60" x14ac:dyDescent="0.2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2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7">
        <f t="shared" si="384"/>
        <v>1.1111111111111112E-2</v>
      </c>
      <c r="P4101" s="9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45" x14ac:dyDescent="0.2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2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7">
        <f t="shared" si="384"/>
        <v>0</v>
      </c>
      <c r="P4102" s="9">
        <f t="shared" si="385"/>
        <v>0</v>
      </c>
      <c r="Q4102" s="5" t="str">
        <f t="shared" si="386"/>
        <v>theater</v>
      </c>
      <c r="R4102" s="5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60" x14ac:dyDescent="0.2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2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7">
        <f t="shared" si="384"/>
        <v>0</v>
      </c>
      <c r="P4103" s="9">
        <f t="shared" si="385"/>
        <v>0</v>
      </c>
      <c r="Q4103" s="5" t="str">
        <f t="shared" si="386"/>
        <v>theater</v>
      </c>
      <c r="R4103" s="5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5" x14ac:dyDescent="0.2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2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7">
        <f t="shared" si="384"/>
        <v>0.27400000000000002</v>
      </c>
      <c r="P4104" s="9">
        <f t="shared" si="385"/>
        <v>22.833333333333332</v>
      </c>
      <c r="Q4104" s="5" t="str">
        <f t="shared" si="386"/>
        <v>theater</v>
      </c>
      <c r="R4104" s="5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5" x14ac:dyDescent="0.2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2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7">
        <f t="shared" si="384"/>
        <v>0.1</v>
      </c>
      <c r="P4105" s="9">
        <f t="shared" si="385"/>
        <v>16.666666666666668</v>
      </c>
      <c r="Q4105" s="5" t="str">
        <f t="shared" si="386"/>
        <v>theater</v>
      </c>
      <c r="R4105" s="5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5" x14ac:dyDescent="0.2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2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7">
        <f t="shared" si="384"/>
        <v>0.21366666666666667</v>
      </c>
      <c r="P4106" s="9">
        <f t="shared" si="385"/>
        <v>45.785714285714285</v>
      </c>
      <c r="Q4106" s="5" t="str">
        <f t="shared" si="386"/>
        <v>theater</v>
      </c>
      <c r="R4106" s="5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60" x14ac:dyDescent="0.2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2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7">
        <f t="shared" si="384"/>
        <v>6.9696969696969702E-2</v>
      </c>
      <c r="P4107" s="9">
        <f t="shared" si="385"/>
        <v>383.33333333333331</v>
      </c>
      <c r="Q4107" s="5" t="str">
        <f t="shared" si="386"/>
        <v>theater</v>
      </c>
      <c r="R4107" s="5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60" x14ac:dyDescent="0.2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2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7">
        <f t="shared" si="384"/>
        <v>0.70599999999999996</v>
      </c>
      <c r="P4108" s="9">
        <f t="shared" si="385"/>
        <v>106.96969696969697</v>
      </c>
      <c r="Q4108" s="5" t="str">
        <f t="shared" si="386"/>
        <v>theater</v>
      </c>
      <c r="R4108" s="5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60" x14ac:dyDescent="0.2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2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7">
        <f t="shared" si="384"/>
        <v>2.0500000000000001E-2</v>
      </c>
      <c r="P4109" s="9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5" x14ac:dyDescent="0.2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2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7">
        <f t="shared" si="384"/>
        <v>1.9666666666666666E-2</v>
      </c>
      <c r="P4110" s="9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5" x14ac:dyDescent="0.2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2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7">
        <f t="shared" si="384"/>
        <v>0</v>
      </c>
      <c r="P4111" s="9">
        <f t="shared" si="385"/>
        <v>0</v>
      </c>
      <c r="Q4111" s="5" t="str">
        <f t="shared" si="386"/>
        <v>theater</v>
      </c>
      <c r="R4111" s="5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60" x14ac:dyDescent="0.2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2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7">
        <f t="shared" si="384"/>
        <v>0.28666666666666668</v>
      </c>
      <c r="P4112" s="9">
        <f t="shared" si="385"/>
        <v>14.333333333333334</v>
      </c>
      <c r="Q4112" s="5" t="str">
        <f t="shared" si="386"/>
        <v>theater</v>
      </c>
      <c r="R4112" s="5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5" x14ac:dyDescent="0.2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2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7">
        <f t="shared" si="384"/>
        <v>3.1333333333333331E-2</v>
      </c>
      <c r="P4113" s="9">
        <f t="shared" si="385"/>
        <v>15.666666666666666</v>
      </c>
      <c r="Q4113" s="5" t="str">
        <f t="shared" si="386"/>
        <v>theater</v>
      </c>
      <c r="R4113" s="5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60" x14ac:dyDescent="0.2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2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7">
        <f t="shared" si="384"/>
        <v>4.0000000000000002E-4</v>
      </c>
      <c r="P4114" s="9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60" x14ac:dyDescent="0.2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2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7">
        <f t="shared" si="384"/>
        <v>2E-3</v>
      </c>
      <c r="P4115" s="9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  <row r="4116" spans="1:20" x14ac:dyDescent="0.25">
      <c r="P4116" s="19"/>
    </row>
    <row r="4117" spans="1:20" x14ac:dyDescent="0.25">
      <c r="P4117" s="19"/>
    </row>
    <row r="4118" spans="1:20" x14ac:dyDescent="0.25">
      <c r="P4118" s="19"/>
    </row>
  </sheetData>
  <conditionalFormatting sqref="F2:F4115">
    <cfRule type="cellIs" dxfId="13" priority="2" operator="equal">
      <formula>"live"</formula>
    </cfRule>
    <cfRule type="cellIs" dxfId="12" priority="3" operator="equal">
      <formula>"successful"</formula>
    </cfRule>
    <cfRule type="cellIs" dxfId="11" priority="4" operator="equal">
      <formula>"canceled"</formula>
    </cfRule>
    <cfRule type="cellIs" dxfId="1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594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6F72-BB80-4D83-8FCC-CB0375AA2067}">
  <dimension ref="A1:F14"/>
  <sheetViews>
    <sheetView workbookViewId="0">
      <selection activeCell="P32" sqref="P32"/>
    </sheetView>
  </sheetViews>
  <sheetFormatPr defaultRowHeight="15" x14ac:dyDescent="0.25"/>
  <cols>
    <col min="1" max="1" width="19.1406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8365</v>
      </c>
      <c r="B1" t="s">
        <v>8320</v>
      </c>
    </row>
    <row r="3" spans="1:6" x14ac:dyDescent="0.25">
      <c r="A3" s="10" t="s">
        <v>8383</v>
      </c>
      <c r="B3" s="15" t="s">
        <v>8322</v>
      </c>
    </row>
    <row r="4" spans="1:6" x14ac:dyDescent="0.25">
      <c r="A4" s="10" t="s">
        <v>8321</v>
      </c>
      <c r="B4" s="14" t="s">
        <v>8219</v>
      </c>
      <c r="C4" s="14" t="s">
        <v>8222</v>
      </c>
      <c r="D4" s="14" t="s">
        <v>8221</v>
      </c>
      <c r="E4" s="14" t="s">
        <v>8220</v>
      </c>
      <c r="F4" s="14" t="s">
        <v>8319</v>
      </c>
    </row>
    <row r="5" spans="1:6" x14ac:dyDescent="0.25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8311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8312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8313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8314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8315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8316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8317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8318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8319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BEAE-DF6E-4C70-8C6D-E515F2CF96F7}">
  <dimension ref="A1:F47"/>
  <sheetViews>
    <sheetView workbookViewId="0">
      <selection activeCell="B30" sqref="B30"/>
    </sheetView>
  </sheetViews>
  <sheetFormatPr defaultRowHeight="15" x14ac:dyDescent="0.25"/>
  <cols>
    <col min="1" max="1" width="19.1406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8365</v>
      </c>
      <c r="B1" t="s">
        <v>8320</v>
      </c>
    </row>
    <row r="2" spans="1:6" x14ac:dyDescent="0.25">
      <c r="A2" s="13" t="s">
        <v>8364</v>
      </c>
      <c r="B2" t="s">
        <v>8320</v>
      </c>
    </row>
    <row r="4" spans="1:6" x14ac:dyDescent="0.25">
      <c r="A4" s="10" t="s">
        <v>8383</v>
      </c>
      <c r="B4" s="10" t="s">
        <v>8322</v>
      </c>
    </row>
    <row r="5" spans="1:6" x14ac:dyDescent="0.25">
      <c r="A5" s="10" t="s">
        <v>8366</v>
      </c>
      <c r="B5" s="14" t="s">
        <v>8219</v>
      </c>
      <c r="C5" s="14" t="s">
        <v>8222</v>
      </c>
      <c r="D5" s="14" t="s">
        <v>8221</v>
      </c>
      <c r="E5" s="14" t="s">
        <v>8220</v>
      </c>
      <c r="F5" t="s">
        <v>8319</v>
      </c>
    </row>
    <row r="6" spans="1:6" x14ac:dyDescent="0.25">
      <c r="A6" s="11" t="s">
        <v>8323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8324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8325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8326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8327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8328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8329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8331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8332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8333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8334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8335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8336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8337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8338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8339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8340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8341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8342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8343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8344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8345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8346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8347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8348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8349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8350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8351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8352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8353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8354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8356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8357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8358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8359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8360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8361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8362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8363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8319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28FEC-7F7B-4946-8D88-3F1BCEA825A4}">
  <dimension ref="A1:F18"/>
  <sheetViews>
    <sheetView workbookViewId="0">
      <selection activeCell="L35" sqref="L35"/>
    </sheetView>
  </sheetViews>
  <sheetFormatPr defaultRowHeight="15" x14ac:dyDescent="0.25"/>
  <cols>
    <col min="1" max="1" width="17.42578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8" t="s">
        <v>8364</v>
      </c>
      <c r="B1" t="s">
        <v>8320</v>
      </c>
    </row>
    <row r="2" spans="1:6" x14ac:dyDescent="0.25">
      <c r="A2" s="18" t="s">
        <v>8381</v>
      </c>
      <c r="B2" t="s">
        <v>8320</v>
      </c>
    </row>
    <row r="4" spans="1:6" x14ac:dyDescent="0.25">
      <c r="A4" s="10" t="s">
        <v>8384</v>
      </c>
      <c r="B4" s="10" t="s">
        <v>8322</v>
      </c>
    </row>
    <row r="5" spans="1:6" x14ac:dyDescent="0.25">
      <c r="A5" s="10" t="s">
        <v>8382</v>
      </c>
      <c r="B5" t="s">
        <v>8219</v>
      </c>
      <c r="C5" t="s">
        <v>8222</v>
      </c>
      <c r="D5" t="s">
        <v>8221</v>
      </c>
      <c r="E5" t="s">
        <v>8220</v>
      </c>
      <c r="F5" t="s">
        <v>8319</v>
      </c>
    </row>
    <row r="6" spans="1:6" x14ac:dyDescent="0.25">
      <c r="A6" s="17" t="s">
        <v>8375</v>
      </c>
      <c r="B6" s="12">
        <v>184</v>
      </c>
      <c r="C6" s="12">
        <v>2</v>
      </c>
      <c r="D6" s="12">
        <v>148</v>
      </c>
      <c r="E6" s="12">
        <v>34</v>
      </c>
      <c r="F6" s="12">
        <v>368</v>
      </c>
    </row>
    <row r="7" spans="1:6" x14ac:dyDescent="0.25">
      <c r="A7" s="17" t="s">
        <v>8376</v>
      </c>
      <c r="B7" s="12">
        <v>202</v>
      </c>
      <c r="C7" s="12">
        <v>18</v>
      </c>
      <c r="D7" s="12">
        <v>106</v>
      </c>
      <c r="E7" s="12">
        <v>27</v>
      </c>
      <c r="F7" s="12">
        <v>353</v>
      </c>
    </row>
    <row r="8" spans="1:6" x14ac:dyDescent="0.25">
      <c r="A8" s="17" t="s">
        <v>8377</v>
      </c>
      <c r="B8" s="12">
        <v>180</v>
      </c>
      <c r="C8" s="12">
        <v>30</v>
      </c>
      <c r="D8" s="12">
        <v>108</v>
      </c>
      <c r="E8" s="12">
        <v>28</v>
      </c>
      <c r="F8" s="12">
        <v>346</v>
      </c>
    </row>
    <row r="9" spans="1:6" x14ac:dyDescent="0.25">
      <c r="A9" s="17" t="s">
        <v>8378</v>
      </c>
      <c r="B9" s="12">
        <v>193</v>
      </c>
      <c r="C9" s="12"/>
      <c r="D9" s="12">
        <v>103</v>
      </c>
      <c r="E9" s="12">
        <v>27</v>
      </c>
      <c r="F9" s="12">
        <v>323</v>
      </c>
    </row>
    <row r="10" spans="1:6" x14ac:dyDescent="0.25">
      <c r="A10" s="17" t="s">
        <v>8369</v>
      </c>
      <c r="B10" s="12">
        <v>232</v>
      </c>
      <c r="C10" s="12"/>
      <c r="D10" s="12">
        <v>125</v>
      </c>
      <c r="E10" s="12">
        <v>27</v>
      </c>
      <c r="F10" s="12">
        <v>384</v>
      </c>
    </row>
    <row r="11" spans="1:6" x14ac:dyDescent="0.25">
      <c r="A11" s="17" t="s">
        <v>8379</v>
      </c>
      <c r="B11" s="12">
        <v>213</v>
      </c>
      <c r="C11" s="12"/>
      <c r="D11" s="12">
        <v>148</v>
      </c>
      <c r="E11" s="12">
        <v>27</v>
      </c>
      <c r="F11" s="12">
        <v>388</v>
      </c>
    </row>
    <row r="12" spans="1:6" x14ac:dyDescent="0.25">
      <c r="A12" s="17" t="s">
        <v>8370</v>
      </c>
      <c r="B12" s="12">
        <v>191</v>
      </c>
      <c r="C12" s="12"/>
      <c r="D12" s="12">
        <v>148</v>
      </c>
      <c r="E12" s="12">
        <v>43</v>
      </c>
      <c r="F12" s="12">
        <v>382</v>
      </c>
    </row>
    <row r="13" spans="1:6" x14ac:dyDescent="0.25">
      <c r="A13" s="17" t="s">
        <v>8371</v>
      </c>
      <c r="B13" s="12">
        <v>167</v>
      </c>
      <c r="C13" s="12"/>
      <c r="D13" s="12">
        <v>135</v>
      </c>
      <c r="E13" s="12">
        <v>32</v>
      </c>
      <c r="F13" s="12">
        <v>334</v>
      </c>
    </row>
    <row r="14" spans="1:6" x14ac:dyDescent="0.25">
      <c r="A14" s="17" t="s">
        <v>8372</v>
      </c>
      <c r="B14" s="12">
        <v>149</v>
      </c>
      <c r="C14" s="12"/>
      <c r="D14" s="12">
        <v>126</v>
      </c>
      <c r="E14" s="12">
        <v>24</v>
      </c>
      <c r="F14" s="12">
        <v>299</v>
      </c>
    </row>
    <row r="15" spans="1:6" x14ac:dyDescent="0.25">
      <c r="A15" s="17" t="s">
        <v>8373</v>
      </c>
      <c r="B15" s="12">
        <v>183</v>
      </c>
      <c r="C15" s="12"/>
      <c r="D15" s="12">
        <v>151</v>
      </c>
      <c r="E15" s="12">
        <v>20</v>
      </c>
      <c r="F15" s="12">
        <v>354</v>
      </c>
    </row>
    <row r="16" spans="1:6" x14ac:dyDescent="0.25">
      <c r="A16" s="17" t="s">
        <v>8374</v>
      </c>
      <c r="B16" s="12">
        <v>181</v>
      </c>
      <c r="C16" s="12"/>
      <c r="D16" s="12">
        <v>113</v>
      </c>
      <c r="E16" s="12">
        <v>37</v>
      </c>
      <c r="F16" s="12">
        <v>331</v>
      </c>
    </row>
    <row r="17" spans="1:6" x14ac:dyDescent="0.25">
      <c r="A17" s="17" t="s">
        <v>8380</v>
      </c>
      <c r="B17" s="12">
        <v>110</v>
      </c>
      <c r="C17" s="12"/>
      <c r="D17" s="12">
        <v>119</v>
      </c>
      <c r="E17" s="12">
        <v>23</v>
      </c>
      <c r="F17" s="12">
        <v>252</v>
      </c>
    </row>
    <row r="18" spans="1:6" x14ac:dyDescent="0.25">
      <c r="A18" s="17" t="s">
        <v>8319</v>
      </c>
      <c r="B18" s="12">
        <v>2185</v>
      </c>
      <c r="C18" s="12">
        <v>50</v>
      </c>
      <c r="D18" s="12">
        <v>1530</v>
      </c>
      <c r="E18" s="12">
        <v>349</v>
      </c>
      <c r="F18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9389E-0898-4C3C-BF65-D650A4294F73}">
  <dimension ref="A1:H13"/>
  <sheetViews>
    <sheetView workbookViewId="0">
      <selection activeCell="H2" sqref="H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15.75" thickBot="1" x14ac:dyDescent="0.3">
      <c r="A1" s="21" t="s">
        <v>8385</v>
      </c>
      <c r="B1" s="21" t="s">
        <v>8400</v>
      </c>
      <c r="C1" s="21" t="s">
        <v>8401</v>
      </c>
      <c r="D1" s="21" t="s">
        <v>8402</v>
      </c>
      <c r="E1" s="21" t="s">
        <v>8403</v>
      </c>
      <c r="F1" s="21" t="s">
        <v>8404</v>
      </c>
      <c r="G1" s="21" t="s">
        <v>8399</v>
      </c>
      <c r="H1" s="21" t="s">
        <v>8398</v>
      </c>
    </row>
    <row r="2" spans="1:8" x14ac:dyDescent="0.25">
      <c r="A2" t="s">
        <v>8386</v>
      </c>
      <c r="B2">
        <f>COUNTIFS(State,"=successful", Goals,"&lt;1000")</f>
        <v>322</v>
      </c>
      <c r="C2">
        <f>COUNTIFS(State,"=failed", Goals,"&lt;1000")</f>
        <v>113</v>
      </c>
      <c r="D2">
        <f>COUNTIFS(State,"=canceled", Goals,"&lt;1000")</f>
        <v>18</v>
      </c>
      <c r="E2">
        <f>SUM(B2:D2)</f>
        <v>453</v>
      </c>
      <c r="F2" s="20">
        <f>B2/$E2</f>
        <v>0.71081677704194257</v>
      </c>
      <c r="G2" s="20">
        <f t="shared" ref="G2:H13" si="0">C2/$E2</f>
        <v>0.24944812362030905</v>
      </c>
      <c r="H2" s="20">
        <f t="shared" si="0"/>
        <v>3.9735099337748346E-2</v>
      </c>
    </row>
    <row r="3" spans="1:8" x14ac:dyDescent="0.25">
      <c r="A3" t="s">
        <v>8387</v>
      </c>
      <c r="B3">
        <f>COUNTIFS(State,"=successful", Goals,"&gt;=1000", Goals, "&lt;5000")</f>
        <v>932</v>
      </c>
      <c r="C3">
        <f>COUNTIFS(State,"=failed", Goals,"&gt;=1000", Goals, "&lt;5000")</f>
        <v>420</v>
      </c>
      <c r="D3">
        <f>COUNTIFS(State,"=canceled", Goals,"&gt;=1000", Goals, "&lt;5000")</f>
        <v>60</v>
      </c>
      <c r="E3">
        <f t="shared" ref="E3:E13" si="1">SUM(B3:D3)</f>
        <v>1412</v>
      </c>
      <c r="F3" s="20">
        <f t="shared" ref="F3:F13" si="2">B3/$E3</f>
        <v>0.66005665722379603</v>
      </c>
      <c r="G3" s="20">
        <f t="shared" si="0"/>
        <v>0.29745042492917845</v>
      </c>
      <c r="H3" s="20">
        <f t="shared" si="0"/>
        <v>4.2492917847025496E-2</v>
      </c>
    </row>
    <row r="4" spans="1:8" x14ac:dyDescent="0.25">
      <c r="A4" t="s">
        <v>8388</v>
      </c>
      <c r="B4">
        <f>COUNTIFS(State,"=successful", Goals,"&gt;=5000", Goals, "&lt;10000")</f>
        <v>381</v>
      </c>
      <c r="C4">
        <f>COUNTIFS(State,"=failed", Goals,"&gt;=5000", Goals, "&lt;10000")</f>
        <v>283</v>
      </c>
      <c r="D4">
        <f>COUNTIFS(State,"=canceled", Goals,"&gt;=5000", Goals, "&lt;10000")</f>
        <v>52</v>
      </c>
      <c r="E4">
        <f t="shared" si="1"/>
        <v>716</v>
      </c>
      <c r="F4" s="20">
        <f t="shared" si="2"/>
        <v>0.53212290502793291</v>
      </c>
      <c r="G4" s="20">
        <f t="shared" si="0"/>
        <v>0.39525139664804471</v>
      </c>
      <c r="H4" s="20">
        <f t="shared" si="0"/>
        <v>7.2625698324022353E-2</v>
      </c>
    </row>
    <row r="5" spans="1:8" x14ac:dyDescent="0.25">
      <c r="A5" t="s">
        <v>8389</v>
      </c>
      <c r="B5">
        <f>COUNTIFS(State,"=successful", Goals,"&gt;=10000", Goals, "&lt;15000")</f>
        <v>168</v>
      </c>
      <c r="C5">
        <f>COUNTIFS(State,"=failed", Goals,"&gt;=10000", Goals, "&lt;15000")</f>
        <v>144</v>
      </c>
      <c r="D5">
        <f>COUNTIFS(State,"=canceled", Goals,"&gt;=10000", Goals, "&lt;15000")</f>
        <v>40</v>
      </c>
      <c r="E5">
        <f t="shared" si="1"/>
        <v>352</v>
      </c>
      <c r="F5" s="20">
        <f t="shared" si="2"/>
        <v>0.47727272727272729</v>
      </c>
      <c r="G5" s="20">
        <f t="shared" si="0"/>
        <v>0.40909090909090912</v>
      </c>
      <c r="H5" s="20">
        <f t="shared" si="0"/>
        <v>0.11363636363636363</v>
      </c>
    </row>
    <row r="6" spans="1:8" x14ac:dyDescent="0.25">
      <c r="A6" t="s">
        <v>8390</v>
      </c>
      <c r="B6">
        <f>COUNTIFS(State,"=successful", Goals,"&gt;=15000", Goals, "&lt;20000")</f>
        <v>94</v>
      </c>
      <c r="C6">
        <f>COUNTIFS(State,"=failed", Goals,"&gt;=15000", Goals, "&lt;20000")</f>
        <v>90</v>
      </c>
      <c r="D6">
        <f>COUNTIFS(State,"=canceled", Goals,"&gt;=15000", Goals, "&lt;20000")</f>
        <v>17</v>
      </c>
      <c r="E6">
        <f t="shared" si="1"/>
        <v>201</v>
      </c>
      <c r="F6" s="20">
        <f t="shared" si="2"/>
        <v>0.46766169154228854</v>
      </c>
      <c r="G6" s="20">
        <f t="shared" si="0"/>
        <v>0.44776119402985076</v>
      </c>
      <c r="H6" s="20">
        <f t="shared" si="0"/>
        <v>8.45771144278607E-2</v>
      </c>
    </row>
    <row r="7" spans="1:8" x14ac:dyDescent="0.25">
      <c r="A7" t="s">
        <v>8391</v>
      </c>
      <c r="B7">
        <f>COUNTIFS(State,"=successful", Goals,"&gt;=20000", Goals, "&lt;25000")</f>
        <v>62</v>
      </c>
      <c r="C7">
        <f>COUNTIFS(State,"=failed", Goals,"&gt;=20000", Goals, "&lt;25000")</f>
        <v>72</v>
      </c>
      <c r="D7">
        <f>COUNTIFS(State,"=canceled", Goals,"&gt;=20000", Goals, "&lt;25000")</f>
        <v>14</v>
      </c>
      <c r="E7">
        <f t="shared" si="1"/>
        <v>148</v>
      </c>
      <c r="F7" s="20">
        <f t="shared" si="2"/>
        <v>0.41891891891891891</v>
      </c>
      <c r="G7" s="20">
        <f t="shared" si="0"/>
        <v>0.48648648648648651</v>
      </c>
      <c r="H7" s="20">
        <f t="shared" si="0"/>
        <v>9.45945945945946E-2</v>
      </c>
    </row>
    <row r="8" spans="1:8" x14ac:dyDescent="0.25">
      <c r="A8" t="s">
        <v>8392</v>
      </c>
      <c r="B8">
        <f>COUNTIFS(State,"=successful", Goals,"&gt;=25000", Goals, "&lt;30000")</f>
        <v>55</v>
      </c>
      <c r="C8">
        <f>COUNTIFS(State,"=failed", Goals,"&gt;=25000", Goals, "&lt;30000")</f>
        <v>64</v>
      </c>
      <c r="D8">
        <f>COUNTIFS(State,"=canceled", Goals,"&gt;=25000", Goals, "&lt;30000")</f>
        <v>18</v>
      </c>
      <c r="E8">
        <f t="shared" si="1"/>
        <v>137</v>
      </c>
      <c r="F8" s="20">
        <f t="shared" si="2"/>
        <v>0.40145985401459855</v>
      </c>
      <c r="G8" s="20">
        <f t="shared" si="0"/>
        <v>0.46715328467153283</v>
      </c>
      <c r="H8" s="20">
        <f t="shared" si="0"/>
        <v>0.13138686131386862</v>
      </c>
    </row>
    <row r="9" spans="1:8" x14ac:dyDescent="0.25">
      <c r="A9" t="s">
        <v>8393</v>
      </c>
      <c r="B9">
        <f>COUNTIFS(State,"=successful", Goals,"&gt;=30000", Goals, "&lt;35000")</f>
        <v>32</v>
      </c>
      <c r="C9">
        <f>COUNTIFS(State,"=failed", Goals,"&gt;=30000", Goals, "&lt;35000")</f>
        <v>37</v>
      </c>
      <c r="D9">
        <f>COUNTIFS(State,"=canceled", Goals,"&gt;=30000", Goals, "&lt;35000")</f>
        <v>13</v>
      </c>
      <c r="E9">
        <f t="shared" si="1"/>
        <v>82</v>
      </c>
      <c r="F9" s="20">
        <f t="shared" si="2"/>
        <v>0.3902439024390244</v>
      </c>
      <c r="G9" s="20">
        <f t="shared" si="0"/>
        <v>0.45121951219512196</v>
      </c>
      <c r="H9" s="20">
        <f t="shared" si="0"/>
        <v>0.15853658536585366</v>
      </c>
    </row>
    <row r="10" spans="1:8" x14ac:dyDescent="0.25">
      <c r="A10" t="s">
        <v>8394</v>
      </c>
      <c r="B10">
        <f>COUNTIFS(State,"=successful", Goals,"&gt;=35000", Goals, "&lt;40000")</f>
        <v>26</v>
      </c>
      <c r="C10">
        <f>COUNTIFS(State,"=failed", Goals,"&gt;=35000", Goals, "&lt;40000")</f>
        <v>22</v>
      </c>
      <c r="D10">
        <f>COUNTIFS(State,"=canceled", Goals,"&gt;=35000", Goals, "&lt;40000")</f>
        <v>7</v>
      </c>
      <c r="E10">
        <f t="shared" si="1"/>
        <v>55</v>
      </c>
      <c r="F10" s="20">
        <f t="shared" si="2"/>
        <v>0.47272727272727272</v>
      </c>
      <c r="G10" s="20">
        <f t="shared" si="0"/>
        <v>0.4</v>
      </c>
      <c r="H10" s="20">
        <f t="shared" si="0"/>
        <v>0.12727272727272726</v>
      </c>
    </row>
    <row r="11" spans="1:8" x14ac:dyDescent="0.25">
      <c r="A11" t="s">
        <v>8395</v>
      </c>
      <c r="B11">
        <f>COUNTIFS(State,"=successful", Goals,"&gt;=40000", Goals, "&lt;45000")</f>
        <v>21</v>
      </c>
      <c r="C11">
        <f>COUNTIFS(State,"=failed", Goals,"&gt;=40000", Goals, "&lt;45000")</f>
        <v>16</v>
      </c>
      <c r="D11">
        <f>COUNTIFS(State,"=canceled", Goals,"&gt;=40000", Goals, "&lt;45000")</f>
        <v>6</v>
      </c>
      <c r="E11">
        <f t="shared" si="1"/>
        <v>43</v>
      </c>
      <c r="F11" s="20">
        <f t="shared" si="2"/>
        <v>0.48837209302325579</v>
      </c>
      <c r="G11" s="20">
        <f t="shared" si="0"/>
        <v>0.37209302325581395</v>
      </c>
      <c r="H11" s="20">
        <f t="shared" si="0"/>
        <v>0.13953488372093023</v>
      </c>
    </row>
    <row r="12" spans="1:8" x14ac:dyDescent="0.25">
      <c r="A12" t="s">
        <v>8396</v>
      </c>
      <c r="B12">
        <f>COUNTIFS(State,"=successful", Goals,"&gt;=45000", Goals, "&lt;50000")</f>
        <v>6</v>
      </c>
      <c r="C12">
        <f>COUNTIFS(State,"=failed", Goals,"&gt;=45000", Goals, "&lt;50000")</f>
        <v>11</v>
      </c>
      <c r="D12">
        <f>COUNTIFS(State,"=canceled", Goals,"&gt;=45000", Goals, "&lt;50000")</f>
        <v>4</v>
      </c>
      <c r="E12">
        <f t="shared" si="1"/>
        <v>21</v>
      </c>
      <c r="F12" s="20">
        <f t="shared" si="2"/>
        <v>0.2857142857142857</v>
      </c>
      <c r="G12" s="20">
        <f t="shared" si="0"/>
        <v>0.52380952380952384</v>
      </c>
      <c r="H12" s="20">
        <f t="shared" si="0"/>
        <v>0.19047619047619047</v>
      </c>
    </row>
    <row r="13" spans="1:8" x14ac:dyDescent="0.25">
      <c r="A13" t="s">
        <v>8397</v>
      </c>
      <c r="B13">
        <f>COUNTIFS(State,"=successful", Goals,"&gt;=50000")</f>
        <v>86</v>
      </c>
      <c r="C13">
        <f>COUNTIFS(State,"=failed", Goals,"&gt;=50000")</f>
        <v>258</v>
      </c>
      <c r="D13">
        <f>COUNTIFS(State,"=canceled", Goals,"&gt;=50000")</f>
        <v>100</v>
      </c>
      <c r="E13">
        <f t="shared" si="1"/>
        <v>444</v>
      </c>
      <c r="F13" s="20">
        <f t="shared" si="2"/>
        <v>0.19369369369369369</v>
      </c>
      <c r="G13" s="20">
        <f t="shared" si="0"/>
        <v>0.58108108108108103</v>
      </c>
      <c r="H13" s="20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BB23E-F4F2-4464-A9CC-4A50141B42A3}">
  <dimension ref="A3:E7"/>
  <sheetViews>
    <sheetView tabSelected="1" topLeftCell="A13" workbookViewId="0">
      <selection activeCell="L10" sqref="L10"/>
    </sheetView>
  </sheetViews>
  <sheetFormatPr defaultRowHeight="15" x14ac:dyDescent="0.25"/>
  <cols>
    <col min="1" max="1" width="21.42578125" bestFit="1" customWidth="1"/>
    <col min="2" max="2" width="10" bestFit="1" customWidth="1"/>
    <col min="3" max="3" width="6.140625" bestFit="1" customWidth="1"/>
    <col min="4" max="4" width="8.85546875" bestFit="1" customWidth="1"/>
    <col min="5" max="6" width="11.28515625" bestFit="1" customWidth="1"/>
    <col min="7" max="502" width="16.28515625" bestFit="1" customWidth="1"/>
    <col min="503" max="503" width="11.28515625" bestFit="1" customWidth="1"/>
    <col min="504" max="505" width="6.140625" bestFit="1" customWidth="1"/>
    <col min="506" max="506" width="9.7109375" bestFit="1" customWidth="1"/>
    <col min="507" max="508" width="6.140625" bestFit="1" customWidth="1"/>
    <col min="509" max="509" width="9.7109375" bestFit="1" customWidth="1"/>
    <col min="510" max="511" width="6.140625" bestFit="1" customWidth="1"/>
    <col min="512" max="512" width="9.7109375" bestFit="1" customWidth="1"/>
    <col min="513" max="513" width="5.85546875" bestFit="1" customWidth="1"/>
    <col min="514" max="514" width="9.7109375" bestFit="1" customWidth="1"/>
    <col min="515" max="516" width="6.140625" bestFit="1" customWidth="1"/>
    <col min="517" max="517" width="9.7109375" bestFit="1" customWidth="1"/>
    <col min="518" max="518" width="5.85546875" bestFit="1" customWidth="1"/>
    <col min="519" max="519" width="9.7109375" bestFit="1" customWidth="1"/>
    <col min="520" max="521" width="6.140625" bestFit="1" customWidth="1"/>
    <col min="522" max="522" width="9.7109375" bestFit="1" customWidth="1"/>
    <col min="523" max="524" width="6.140625" bestFit="1" customWidth="1"/>
    <col min="525" max="525" width="9.7109375" bestFit="1" customWidth="1"/>
    <col min="526" max="527" width="6.140625" bestFit="1" customWidth="1"/>
    <col min="528" max="528" width="9.7109375" bestFit="1" customWidth="1"/>
    <col min="529" max="529" width="6.140625" bestFit="1" customWidth="1"/>
    <col min="530" max="530" width="9.7109375" bestFit="1" customWidth="1"/>
    <col min="531" max="532" width="6.140625" bestFit="1" customWidth="1"/>
    <col min="533" max="533" width="9.7109375" bestFit="1" customWidth="1"/>
    <col min="534" max="534" width="6.140625" bestFit="1" customWidth="1"/>
    <col min="535" max="535" width="9.7109375" bestFit="1" customWidth="1"/>
    <col min="536" max="536" width="6.140625" bestFit="1" customWidth="1"/>
    <col min="537" max="537" width="9.7109375" bestFit="1" customWidth="1"/>
    <col min="538" max="538" width="5.85546875" bestFit="1" customWidth="1"/>
    <col min="539" max="539" width="9.7109375" bestFit="1" customWidth="1"/>
    <col min="540" max="540" width="6.140625" bestFit="1" customWidth="1"/>
    <col min="541" max="541" width="9.7109375" bestFit="1" customWidth="1"/>
    <col min="542" max="543" width="6.140625" bestFit="1" customWidth="1"/>
    <col min="544" max="544" width="9.7109375" bestFit="1" customWidth="1"/>
    <col min="545" max="545" width="6.140625" bestFit="1" customWidth="1"/>
    <col min="546" max="546" width="9.7109375" bestFit="1" customWidth="1"/>
    <col min="547" max="548" width="6.140625" bestFit="1" customWidth="1"/>
    <col min="549" max="549" width="9.7109375" bestFit="1" customWidth="1"/>
    <col min="550" max="551" width="6.140625" bestFit="1" customWidth="1"/>
    <col min="552" max="552" width="9.7109375" bestFit="1" customWidth="1"/>
    <col min="553" max="554" width="6.140625" bestFit="1" customWidth="1"/>
    <col min="555" max="555" width="9.7109375" bestFit="1" customWidth="1"/>
    <col min="556" max="556" width="6.140625" bestFit="1" customWidth="1"/>
    <col min="557" max="557" width="9.7109375" bestFit="1" customWidth="1"/>
    <col min="558" max="558" width="6.140625" bestFit="1" customWidth="1"/>
    <col min="559" max="559" width="9.7109375" bestFit="1" customWidth="1"/>
    <col min="560" max="560" width="6.140625" bestFit="1" customWidth="1"/>
    <col min="561" max="561" width="9.7109375" bestFit="1" customWidth="1"/>
    <col min="562" max="562" width="6.140625" bestFit="1" customWidth="1"/>
    <col min="563" max="563" width="9.7109375" bestFit="1" customWidth="1"/>
    <col min="564" max="565" width="6.140625" bestFit="1" customWidth="1"/>
    <col min="566" max="566" width="9.7109375" bestFit="1" customWidth="1"/>
    <col min="567" max="567" width="5.85546875" bestFit="1" customWidth="1"/>
    <col min="568" max="568" width="9.7109375" bestFit="1" customWidth="1"/>
    <col min="569" max="570" width="6.140625" bestFit="1" customWidth="1"/>
    <col min="571" max="571" width="9.7109375" bestFit="1" customWidth="1"/>
    <col min="572" max="572" width="5.85546875" bestFit="1" customWidth="1"/>
    <col min="573" max="573" width="9.7109375" bestFit="1" customWidth="1"/>
    <col min="574" max="574" width="6.140625" bestFit="1" customWidth="1"/>
    <col min="575" max="575" width="9.7109375" bestFit="1" customWidth="1"/>
    <col min="576" max="577" width="6.140625" bestFit="1" customWidth="1"/>
    <col min="578" max="578" width="9.7109375" bestFit="1" customWidth="1"/>
    <col min="579" max="579" width="5.85546875" bestFit="1" customWidth="1"/>
    <col min="580" max="580" width="9.7109375" bestFit="1" customWidth="1"/>
    <col min="581" max="582" width="6.140625" bestFit="1" customWidth="1"/>
    <col min="583" max="583" width="9.7109375" bestFit="1" customWidth="1"/>
    <col min="584" max="585" width="6.140625" bestFit="1" customWidth="1"/>
    <col min="586" max="586" width="9.7109375" bestFit="1" customWidth="1"/>
    <col min="587" max="587" width="5.85546875" bestFit="1" customWidth="1"/>
    <col min="588" max="588" width="9.7109375" bestFit="1" customWidth="1"/>
    <col min="589" max="590" width="6.140625" bestFit="1" customWidth="1"/>
    <col min="591" max="591" width="9.7109375" bestFit="1" customWidth="1"/>
    <col min="592" max="593" width="6.140625" bestFit="1" customWidth="1"/>
    <col min="594" max="594" width="9.7109375" bestFit="1" customWidth="1"/>
    <col min="595" max="595" width="6.140625" bestFit="1" customWidth="1"/>
    <col min="596" max="596" width="9.7109375" bestFit="1" customWidth="1"/>
    <col min="597" max="597" width="6.140625" bestFit="1" customWidth="1"/>
    <col min="598" max="598" width="9.7109375" bestFit="1" customWidth="1"/>
    <col min="599" max="599" width="5.85546875" bestFit="1" customWidth="1"/>
    <col min="600" max="600" width="9.7109375" bestFit="1" customWidth="1"/>
    <col min="601" max="602" width="6.140625" bestFit="1" customWidth="1"/>
    <col min="603" max="603" width="9.7109375" bestFit="1" customWidth="1"/>
    <col min="604" max="604" width="5.85546875" bestFit="1" customWidth="1"/>
    <col min="605" max="605" width="9.7109375" bestFit="1" customWidth="1"/>
    <col min="606" max="607" width="6.140625" bestFit="1" customWidth="1"/>
    <col min="608" max="608" width="9.7109375" bestFit="1" customWidth="1"/>
    <col min="609" max="609" width="6.140625" bestFit="1" customWidth="1"/>
    <col min="610" max="610" width="9.7109375" bestFit="1" customWidth="1"/>
    <col min="611" max="612" width="6.140625" bestFit="1" customWidth="1"/>
    <col min="613" max="613" width="9.7109375" bestFit="1" customWidth="1"/>
    <col min="614" max="614" width="6.140625" bestFit="1" customWidth="1"/>
    <col min="615" max="615" width="9.7109375" bestFit="1" customWidth="1"/>
    <col min="616" max="617" width="6.140625" bestFit="1" customWidth="1"/>
    <col min="618" max="618" width="9.7109375" bestFit="1" customWidth="1"/>
    <col min="619" max="619" width="6.140625" bestFit="1" customWidth="1"/>
    <col min="620" max="620" width="9.7109375" bestFit="1" customWidth="1"/>
    <col min="621" max="621" width="5.85546875" bestFit="1" customWidth="1"/>
    <col min="622" max="622" width="9.7109375" bestFit="1" customWidth="1"/>
    <col min="623" max="623" width="6.140625" bestFit="1" customWidth="1"/>
    <col min="624" max="624" width="9.7109375" bestFit="1" customWidth="1"/>
    <col min="625" max="626" width="6.140625" bestFit="1" customWidth="1"/>
    <col min="627" max="627" width="9.7109375" bestFit="1" customWidth="1"/>
    <col min="628" max="628" width="6.140625" bestFit="1" customWidth="1"/>
    <col min="629" max="629" width="9.7109375" bestFit="1" customWidth="1"/>
    <col min="630" max="631" width="6.140625" bestFit="1" customWidth="1"/>
    <col min="632" max="632" width="9.7109375" bestFit="1" customWidth="1"/>
    <col min="633" max="634" width="6.140625" bestFit="1" customWidth="1"/>
    <col min="635" max="635" width="9.7109375" bestFit="1" customWidth="1"/>
    <col min="636" max="636" width="5.85546875" bestFit="1" customWidth="1"/>
    <col min="637" max="637" width="9.7109375" bestFit="1" customWidth="1"/>
    <col min="638" max="638" width="6.140625" bestFit="1" customWidth="1"/>
    <col min="639" max="639" width="9.7109375" bestFit="1" customWidth="1"/>
    <col min="640" max="641" width="6.140625" bestFit="1" customWidth="1"/>
    <col min="642" max="642" width="9.7109375" bestFit="1" customWidth="1"/>
    <col min="643" max="643" width="6.140625" bestFit="1" customWidth="1"/>
    <col min="644" max="644" width="9.7109375" bestFit="1" customWidth="1"/>
    <col min="645" max="645" width="6.140625" bestFit="1" customWidth="1"/>
    <col min="646" max="646" width="9.7109375" bestFit="1" customWidth="1"/>
    <col min="647" max="647" width="5.85546875" bestFit="1" customWidth="1"/>
    <col min="648" max="648" width="9.7109375" bestFit="1" customWidth="1"/>
    <col min="649" max="649" width="5.85546875" bestFit="1" customWidth="1"/>
    <col min="650" max="650" width="9.7109375" bestFit="1" customWidth="1"/>
    <col min="651" max="652" width="6.140625" bestFit="1" customWidth="1"/>
    <col min="653" max="653" width="9.7109375" bestFit="1" customWidth="1"/>
    <col min="654" max="654" width="6.140625" bestFit="1" customWidth="1"/>
    <col min="655" max="655" width="9.7109375" bestFit="1" customWidth="1"/>
    <col min="656" max="657" width="6.140625" bestFit="1" customWidth="1"/>
    <col min="658" max="658" width="9.7109375" bestFit="1" customWidth="1"/>
    <col min="659" max="659" width="6.140625" bestFit="1" customWidth="1"/>
    <col min="660" max="660" width="9.7109375" bestFit="1" customWidth="1"/>
    <col min="661" max="662" width="6.140625" bestFit="1" customWidth="1"/>
    <col min="663" max="663" width="9.7109375" bestFit="1" customWidth="1"/>
    <col min="664" max="664" width="5.85546875" bestFit="1" customWidth="1"/>
    <col min="665" max="665" width="9.7109375" bestFit="1" customWidth="1"/>
    <col min="666" max="666" width="6.140625" bestFit="1" customWidth="1"/>
    <col min="667" max="667" width="9.7109375" bestFit="1" customWidth="1"/>
    <col min="668" max="668" width="6.140625" bestFit="1" customWidth="1"/>
    <col min="669" max="669" width="9.7109375" bestFit="1" customWidth="1"/>
    <col min="670" max="670" width="6.140625" bestFit="1" customWidth="1"/>
    <col min="671" max="671" width="9.7109375" bestFit="1" customWidth="1"/>
    <col min="672" max="672" width="6.140625" bestFit="1" customWidth="1"/>
    <col min="673" max="673" width="9.7109375" bestFit="1" customWidth="1"/>
    <col min="674" max="674" width="5.85546875" bestFit="1" customWidth="1"/>
    <col min="675" max="675" width="9.7109375" bestFit="1" customWidth="1"/>
    <col min="676" max="676" width="6.140625" bestFit="1" customWidth="1"/>
    <col min="677" max="677" width="9.7109375" bestFit="1" customWidth="1"/>
    <col min="678" max="678" width="5.85546875" bestFit="1" customWidth="1"/>
    <col min="679" max="679" width="9.7109375" bestFit="1" customWidth="1"/>
    <col min="680" max="681" width="6.140625" bestFit="1" customWidth="1"/>
    <col min="682" max="682" width="9.7109375" bestFit="1" customWidth="1"/>
    <col min="683" max="684" width="6.140625" bestFit="1" customWidth="1"/>
    <col min="685" max="685" width="9.7109375" bestFit="1" customWidth="1"/>
    <col min="686" max="687" width="6.140625" bestFit="1" customWidth="1"/>
    <col min="688" max="688" width="9.7109375" bestFit="1" customWidth="1"/>
    <col min="689" max="689" width="5.85546875" bestFit="1" customWidth="1"/>
    <col min="690" max="690" width="9.7109375" bestFit="1" customWidth="1"/>
    <col min="691" max="692" width="6.140625" bestFit="1" customWidth="1"/>
    <col min="693" max="693" width="9.7109375" bestFit="1" customWidth="1"/>
    <col min="694" max="695" width="6.140625" bestFit="1" customWidth="1"/>
    <col min="696" max="696" width="9.7109375" bestFit="1" customWidth="1"/>
    <col min="697" max="697" width="6.140625" bestFit="1" customWidth="1"/>
    <col min="698" max="698" width="9.7109375" bestFit="1" customWidth="1"/>
    <col min="699" max="699" width="5.85546875" bestFit="1" customWidth="1"/>
    <col min="700" max="700" width="9.7109375" bestFit="1" customWidth="1"/>
    <col min="701" max="701" width="5.85546875" bestFit="1" customWidth="1"/>
    <col min="702" max="702" width="9.7109375" bestFit="1" customWidth="1"/>
    <col min="703" max="703" width="6.140625" bestFit="1" customWidth="1"/>
    <col min="704" max="704" width="9.7109375" bestFit="1" customWidth="1"/>
    <col min="705" max="705" width="5.85546875" bestFit="1" customWidth="1"/>
    <col min="706" max="706" width="9.7109375" bestFit="1" customWidth="1"/>
    <col min="707" max="707" width="5.85546875" bestFit="1" customWidth="1"/>
    <col min="708" max="708" width="9.7109375" bestFit="1" customWidth="1"/>
    <col min="709" max="709" width="6.140625" bestFit="1" customWidth="1"/>
    <col min="710" max="710" width="9.7109375" bestFit="1" customWidth="1"/>
    <col min="711" max="711" width="5.85546875" bestFit="1" customWidth="1"/>
    <col min="712" max="712" width="9.7109375" bestFit="1" customWidth="1"/>
    <col min="713" max="713" width="5.85546875" bestFit="1" customWidth="1"/>
    <col min="714" max="714" width="9.7109375" bestFit="1" customWidth="1"/>
    <col min="715" max="715" width="5.85546875" bestFit="1" customWidth="1"/>
    <col min="716" max="716" width="9.7109375" bestFit="1" customWidth="1"/>
    <col min="717" max="717" width="5.85546875" bestFit="1" customWidth="1"/>
    <col min="718" max="718" width="9.7109375" bestFit="1" customWidth="1"/>
    <col min="719" max="719" width="5.85546875" bestFit="1" customWidth="1"/>
    <col min="720" max="720" width="9.7109375" bestFit="1" customWidth="1"/>
    <col min="721" max="721" width="6.140625" bestFit="1" customWidth="1"/>
    <col min="722" max="722" width="9.7109375" bestFit="1" customWidth="1"/>
    <col min="723" max="723" width="5.85546875" bestFit="1" customWidth="1"/>
    <col min="724" max="724" width="9.7109375" bestFit="1" customWidth="1"/>
    <col min="725" max="725" width="6.140625" bestFit="1" customWidth="1"/>
    <col min="726" max="726" width="9.7109375" bestFit="1" customWidth="1"/>
    <col min="727" max="727" width="6.140625" bestFit="1" customWidth="1"/>
    <col min="728" max="728" width="9.7109375" bestFit="1" customWidth="1"/>
    <col min="729" max="729" width="6.140625" bestFit="1" customWidth="1"/>
    <col min="730" max="730" width="9.7109375" bestFit="1" customWidth="1"/>
    <col min="731" max="732" width="6.140625" bestFit="1" customWidth="1"/>
    <col min="733" max="733" width="9.7109375" bestFit="1" customWidth="1"/>
    <col min="734" max="734" width="6.140625" bestFit="1" customWidth="1"/>
    <col min="735" max="735" width="9.7109375" bestFit="1" customWidth="1"/>
    <col min="736" max="736" width="5.85546875" bestFit="1" customWidth="1"/>
    <col min="737" max="737" width="9.7109375" bestFit="1" customWidth="1"/>
    <col min="738" max="738" width="6.140625" bestFit="1" customWidth="1"/>
    <col min="739" max="739" width="9.7109375" bestFit="1" customWidth="1"/>
    <col min="740" max="741" width="6.140625" bestFit="1" customWidth="1"/>
    <col min="742" max="742" width="9.7109375" bestFit="1" customWidth="1"/>
    <col min="743" max="743" width="5.85546875" bestFit="1" customWidth="1"/>
    <col min="744" max="744" width="9.7109375" bestFit="1" customWidth="1"/>
    <col min="745" max="745" width="6.140625" bestFit="1" customWidth="1"/>
    <col min="746" max="746" width="9.7109375" bestFit="1" customWidth="1"/>
    <col min="747" max="747" width="5.85546875" bestFit="1" customWidth="1"/>
    <col min="748" max="748" width="9.7109375" bestFit="1" customWidth="1"/>
    <col min="749" max="749" width="5.85546875" bestFit="1" customWidth="1"/>
    <col min="750" max="750" width="9.7109375" bestFit="1" customWidth="1"/>
    <col min="751" max="752" width="6.140625" bestFit="1" customWidth="1"/>
    <col min="753" max="753" width="9.7109375" bestFit="1" customWidth="1"/>
    <col min="754" max="754" width="5.85546875" bestFit="1" customWidth="1"/>
    <col min="755" max="755" width="9.7109375" bestFit="1" customWidth="1"/>
    <col min="756" max="756" width="5.85546875" bestFit="1" customWidth="1"/>
    <col min="757" max="757" width="9.7109375" bestFit="1" customWidth="1"/>
    <col min="758" max="759" width="6.140625" bestFit="1" customWidth="1"/>
    <col min="760" max="760" width="9.7109375" bestFit="1" customWidth="1"/>
    <col min="761" max="762" width="6.140625" bestFit="1" customWidth="1"/>
    <col min="763" max="763" width="9.7109375" bestFit="1" customWidth="1"/>
    <col min="764" max="764" width="6.140625" bestFit="1" customWidth="1"/>
    <col min="765" max="765" width="9.7109375" bestFit="1" customWidth="1"/>
    <col min="766" max="766" width="6.140625" bestFit="1" customWidth="1"/>
    <col min="767" max="767" width="9.7109375" bestFit="1" customWidth="1"/>
    <col min="768" max="769" width="6.140625" bestFit="1" customWidth="1"/>
    <col min="770" max="770" width="9.7109375" bestFit="1" customWidth="1"/>
    <col min="771" max="771" width="6.140625" bestFit="1" customWidth="1"/>
    <col min="772" max="772" width="9.7109375" bestFit="1" customWidth="1"/>
    <col min="773" max="773" width="5.85546875" bestFit="1" customWidth="1"/>
    <col min="774" max="774" width="9.7109375" bestFit="1" customWidth="1"/>
    <col min="775" max="775" width="5.85546875" bestFit="1" customWidth="1"/>
    <col min="776" max="776" width="9.7109375" bestFit="1" customWidth="1"/>
    <col min="777" max="777" width="6.140625" bestFit="1" customWidth="1"/>
    <col min="778" max="778" width="9.7109375" bestFit="1" customWidth="1"/>
    <col min="779" max="779" width="6.140625" bestFit="1" customWidth="1"/>
    <col min="780" max="780" width="9.7109375" bestFit="1" customWidth="1"/>
    <col min="781" max="781" width="6.140625" bestFit="1" customWidth="1"/>
    <col min="782" max="782" width="9.7109375" bestFit="1" customWidth="1"/>
    <col min="783" max="783" width="5.85546875" bestFit="1" customWidth="1"/>
    <col min="784" max="784" width="9.7109375" bestFit="1" customWidth="1"/>
    <col min="785" max="785" width="5.85546875" bestFit="1" customWidth="1"/>
    <col min="786" max="786" width="9.7109375" bestFit="1" customWidth="1"/>
    <col min="787" max="788" width="6.140625" bestFit="1" customWidth="1"/>
    <col min="789" max="789" width="9.7109375" bestFit="1" customWidth="1"/>
    <col min="790" max="790" width="6.140625" bestFit="1" customWidth="1"/>
    <col min="791" max="791" width="9.7109375" bestFit="1" customWidth="1"/>
    <col min="792" max="792" width="6.140625" bestFit="1" customWidth="1"/>
    <col min="793" max="793" width="9.7109375" bestFit="1" customWidth="1"/>
    <col min="794" max="794" width="5.85546875" bestFit="1" customWidth="1"/>
    <col min="795" max="795" width="9.7109375" bestFit="1" customWidth="1"/>
    <col min="796" max="796" width="6.140625" bestFit="1" customWidth="1"/>
    <col min="797" max="797" width="9.7109375" bestFit="1" customWidth="1"/>
    <col min="798" max="798" width="5.85546875" bestFit="1" customWidth="1"/>
    <col min="799" max="799" width="9.7109375" bestFit="1" customWidth="1"/>
    <col min="800" max="801" width="6.140625" bestFit="1" customWidth="1"/>
    <col min="802" max="802" width="9.7109375" bestFit="1" customWidth="1"/>
    <col min="803" max="803" width="6.140625" bestFit="1" customWidth="1"/>
    <col min="804" max="804" width="9.7109375" bestFit="1" customWidth="1"/>
    <col min="805" max="805" width="6.140625" bestFit="1" customWidth="1"/>
    <col min="806" max="806" width="9.7109375" bestFit="1" customWidth="1"/>
    <col min="807" max="807" width="5.85546875" bestFit="1" customWidth="1"/>
    <col min="808" max="808" width="9.7109375" bestFit="1" customWidth="1"/>
    <col min="809" max="809" width="5.85546875" bestFit="1" customWidth="1"/>
    <col min="810" max="810" width="9.7109375" bestFit="1" customWidth="1"/>
    <col min="811" max="811" width="6.140625" bestFit="1" customWidth="1"/>
    <col min="812" max="812" width="9.7109375" bestFit="1" customWidth="1"/>
    <col min="813" max="813" width="6.140625" bestFit="1" customWidth="1"/>
    <col min="814" max="814" width="9.7109375" bestFit="1" customWidth="1"/>
    <col min="815" max="815" width="5.85546875" bestFit="1" customWidth="1"/>
    <col min="816" max="816" width="9.7109375" bestFit="1" customWidth="1"/>
    <col min="817" max="817" width="5.85546875" bestFit="1" customWidth="1"/>
    <col min="818" max="818" width="9.7109375" bestFit="1" customWidth="1"/>
    <col min="819" max="819" width="5.85546875" bestFit="1" customWidth="1"/>
    <col min="820" max="820" width="9.7109375" bestFit="1" customWidth="1"/>
    <col min="821" max="821" width="6.140625" bestFit="1" customWidth="1"/>
    <col min="822" max="822" width="9.7109375" bestFit="1" customWidth="1"/>
    <col min="823" max="823" width="6.140625" bestFit="1" customWidth="1"/>
    <col min="824" max="824" width="9.7109375" bestFit="1" customWidth="1"/>
    <col min="825" max="825" width="5.85546875" bestFit="1" customWidth="1"/>
    <col min="826" max="826" width="9.7109375" bestFit="1" customWidth="1"/>
    <col min="827" max="827" width="5.85546875" bestFit="1" customWidth="1"/>
    <col min="828" max="828" width="9.7109375" bestFit="1" customWidth="1"/>
    <col min="829" max="829" width="6.140625" bestFit="1" customWidth="1"/>
    <col min="830" max="830" width="9.7109375" bestFit="1" customWidth="1"/>
    <col min="831" max="831" width="5.85546875" bestFit="1" customWidth="1"/>
    <col min="832" max="832" width="9.7109375" bestFit="1" customWidth="1"/>
    <col min="833" max="833" width="5.85546875" bestFit="1" customWidth="1"/>
    <col min="834" max="834" width="9.7109375" bestFit="1" customWidth="1"/>
    <col min="835" max="835" width="6.140625" bestFit="1" customWidth="1"/>
    <col min="836" max="836" width="9.7109375" bestFit="1" customWidth="1"/>
    <col min="837" max="837" width="5.85546875" bestFit="1" customWidth="1"/>
    <col min="838" max="838" width="9.7109375" bestFit="1" customWidth="1"/>
    <col min="839" max="839" width="6.140625" bestFit="1" customWidth="1"/>
    <col min="840" max="840" width="9.7109375" bestFit="1" customWidth="1"/>
    <col min="841" max="841" width="6.140625" bestFit="1" customWidth="1"/>
    <col min="842" max="842" width="9.7109375" bestFit="1" customWidth="1"/>
    <col min="843" max="843" width="5.85546875" bestFit="1" customWidth="1"/>
    <col min="844" max="844" width="9.7109375" bestFit="1" customWidth="1"/>
    <col min="845" max="845" width="5.85546875" bestFit="1" customWidth="1"/>
    <col min="846" max="846" width="9.7109375" bestFit="1" customWidth="1"/>
    <col min="847" max="847" width="5.85546875" bestFit="1" customWidth="1"/>
    <col min="848" max="848" width="9.7109375" bestFit="1" customWidth="1"/>
    <col min="849" max="850" width="6.140625" bestFit="1" customWidth="1"/>
    <col min="851" max="851" width="9.7109375" bestFit="1" customWidth="1"/>
    <col min="852" max="852" width="5.85546875" bestFit="1" customWidth="1"/>
    <col min="853" max="853" width="9.7109375" bestFit="1" customWidth="1"/>
    <col min="854" max="854" width="6.140625" bestFit="1" customWidth="1"/>
    <col min="855" max="855" width="9.7109375" bestFit="1" customWidth="1"/>
    <col min="856" max="856" width="5.85546875" bestFit="1" customWidth="1"/>
    <col min="857" max="857" width="9.7109375" bestFit="1" customWidth="1"/>
    <col min="858" max="858" width="5.85546875" bestFit="1" customWidth="1"/>
    <col min="859" max="859" width="9.7109375" bestFit="1" customWidth="1"/>
    <col min="860" max="860" width="5.85546875" bestFit="1" customWidth="1"/>
    <col min="861" max="861" width="9.7109375" bestFit="1" customWidth="1"/>
    <col min="862" max="862" width="6.140625" bestFit="1" customWidth="1"/>
    <col min="863" max="863" width="9.7109375" bestFit="1" customWidth="1"/>
    <col min="864" max="864" width="6.140625" bestFit="1" customWidth="1"/>
    <col min="865" max="865" width="9.7109375" bestFit="1" customWidth="1"/>
    <col min="866" max="866" width="5.85546875" bestFit="1" customWidth="1"/>
    <col min="867" max="867" width="9.7109375" bestFit="1" customWidth="1"/>
    <col min="868" max="868" width="5.85546875" bestFit="1" customWidth="1"/>
    <col min="869" max="869" width="9.7109375" bestFit="1" customWidth="1"/>
    <col min="870" max="870" width="5.85546875" bestFit="1" customWidth="1"/>
    <col min="871" max="871" width="9.7109375" bestFit="1" customWidth="1"/>
    <col min="872" max="872" width="5.85546875" bestFit="1" customWidth="1"/>
    <col min="873" max="873" width="9.7109375" bestFit="1" customWidth="1"/>
    <col min="874" max="874" width="5.85546875" bestFit="1" customWidth="1"/>
    <col min="875" max="875" width="9.7109375" bestFit="1" customWidth="1"/>
    <col min="876" max="876" width="6.140625" bestFit="1" customWidth="1"/>
    <col min="877" max="877" width="9.7109375" bestFit="1" customWidth="1"/>
    <col min="878" max="878" width="5.85546875" bestFit="1" customWidth="1"/>
    <col min="879" max="879" width="9.7109375" bestFit="1" customWidth="1"/>
    <col min="880" max="880" width="5.85546875" bestFit="1" customWidth="1"/>
    <col min="881" max="881" width="9.7109375" bestFit="1" customWidth="1"/>
    <col min="882" max="882" width="6.140625" bestFit="1" customWidth="1"/>
    <col min="883" max="883" width="9.7109375" bestFit="1" customWidth="1"/>
    <col min="884" max="884" width="5.85546875" bestFit="1" customWidth="1"/>
    <col min="885" max="885" width="9.7109375" bestFit="1" customWidth="1"/>
    <col min="886" max="886" width="5.85546875" bestFit="1" customWidth="1"/>
    <col min="887" max="887" width="9.7109375" bestFit="1" customWidth="1"/>
    <col min="888" max="888" width="5.85546875" bestFit="1" customWidth="1"/>
    <col min="889" max="889" width="9.7109375" bestFit="1" customWidth="1"/>
    <col min="890" max="890" width="6.140625" bestFit="1" customWidth="1"/>
    <col min="891" max="891" width="9.7109375" bestFit="1" customWidth="1"/>
    <col min="892" max="892" width="5.85546875" bestFit="1" customWidth="1"/>
    <col min="893" max="893" width="9.7109375" bestFit="1" customWidth="1"/>
    <col min="894" max="894" width="5.85546875" bestFit="1" customWidth="1"/>
    <col min="895" max="895" width="9.7109375" bestFit="1" customWidth="1"/>
    <col min="896" max="897" width="6.140625" bestFit="1" customWidth="1"/>
    <col min="898" max="898" width="9.7109375" bestFit="1" customWidth="1"/>
    <col min="899" max="899" width="6.140625" bestFit="1" customWidth="1"/>
    <col min="900" max="900" width="9.7109375" bestFit="1" customWidth="1"/>
    <col min="901" max="901" width="5.85546875" bestFit="1" customWidth="1"/>
    <col min="902" max="902" width="9.7109375" bestFit="1" customWidth="1"/>
    <col min="903" max="903" width="5.85546875" bestFit="1" customWidth="1"/>
    <col min="904" max="904" width="9.7109375" bestFit="1" customWidth="1"/>
    <col min="905" max="905" width="6.140625" bestFit="1" customWidth="1"/>
    <col min="906" max="906" width="9.7109375" bestFit="1" customWidth="1"/>
    <col min="907" max="907" width="6.140625" bestFit="1" customWidth="1"/>
    <col min="908" max="908" width="9.7109375" bestFit="1" customWidth="1"/>
    <col min="909" max="909" width="5.85546875" bestFit="1" customWidth="1"/>
    <col min="910" max="910" width="9.7109375" bestFit="1" customWidth="1"/>
    <col min="911" max="911" width="5.85546875" bestFit="1" customWidth="1"/>
    <col min="912" max="912" width="9.7109375" bestFit="1" customWidth="1"/>
    <col min="913" max="913" width="6.140625" bestFit="1" customWidth="1"/>
    <col min="914" max="914" width="9.7109375" bestFit="1" customWidth="1"/>
    <col min="915" max="915" width="5.85546875" bestFit="1" customWidth="1"/>
    <col min="916" max="916" width="9.7109375" bestFit="1" customWidth="1"/>
    <col min="917" max="918" width="6.140625" bestFit="1" customWidth="1"/>
    <col min="919" max="919" width="9.7109375" bestFit="1" customWidth="1"/>
    <col min="920" max="921" width="6.140625" bestFit="1" customWidth="1"/>
    <col min="922" max="922" width="9.7109375" bestFit="1" customWidth="1"/>
    <col min="923" max="923" width="6.140625" bestFit="1" customWidth="1"/>
    <col min="924" max="924" width="9.7109375" bestFit="1" customWidth="1"/>
    <col min="925" max="925" width="6.140625" bestFit="1" customWidth="1"/>
    <col min="926" max="926" width="9.7109375" bestFit="1" customWidth="1"/>
    <col min="927" max="927" width="5.85546875" bestFit="1" customWidth="1"/>
    <col min="928" max="928" width="9.7109375" bestFit="1" customWidth="1"/>
    <col min="929" max="929" width="6.140625" bestFit="1" customWidth="1"/>
    <col min="930" max="930" width="9.7109375" bestFit="1" customWidth="1"/>
    <col min="931" max="931" width="5.85546875" bestFit="1" customWidth="1"/>
    <col min="932" max="932" width="9.7109375" bestFit="1" customWidth="1"/>
    <col min="933" max="933" width="6.140625" bestFit="1" customWidth="1"/>
    <col min="934" max="934" width="9.7109375" bestFit="1" customWidth="1"/>
    <col min="935" max="935" width="6.140625" bestFit="1" customWidth="1"/>
    <col min="936" max="936" width="9.7109375" bestFit="1" customWidth="1"/>
    <col min="937" max="937" width="5.85546875" bestFit="1" customWidth="1"/>
    <col min="938" max="938" width="9.7109375" bestFit="1" customWidth="1"/>
    <col min="939" max="939" width="6.140625" bestFit="1" customWidth="1"/>
    <col min="940" max="940" width="9.7109375" bestFit="1" customWidth="1"/>
    <col min="941" max="941" width="5.85546875" bestFit="1" customWidth="1"/>
    <col min="942" max="942" width="9.7109375" bestFit="1" customWidth="1"/>
    <col min="943" max="943" width="6.140625" bestFit="1" customWidth="1"/>
    <col min="944" max="944" width="9.7109375" bestFit="1" customWidth="1"/>
    <col min="945" max="945" width="6.140625" bestFit="1" customWidth="1"/>
    <col min="946" max="946" width="9.7109375" bestFit="1" customWidth="1"/>
    <col min="947" max="947" width="5.85546875" bestFit="1" customWidth="1"/>
    <col min="948" max="948" width="9.7109375" bestFit="1" customWidth="1"/>
    <col min="949" max="949" width="5.85546875" bestFit="1" customWidth="1"/>
    <col min="950" max="950" width="9.7109375" bestFit="1" customWidth="1"/>
    <col min="951" max="951" width="5.85546875" bestFit="1" customWidth="1"/>
    <col min="952" max="952" width="9.7109375" bestFit="1" customWidth="1"/>
    <col min="953" max="953" width="6.140625" bestFit="1" customWidth="1"/>
    <col min="954" max="954" width="9.7109375" bestFit="1" customWidth="1"/>
    <col min="955" max="955" width="5.85546875" bestFit="1" customWidth="1"/>
    <col min="956" max="956" width="9.7109375" bestFit="1" customWidth="1"/>
    <col min="957" max="957" width="5.85546875" bestFit="1" customWidth="1"/>
    <col min="958" max="958" width="9.7109375" bestFit="1" customWidth="1"/>
    <col min="959" max="959" width="5.85546875" bestFit="1" customWidth="1"/>
    <col min="960" max="960" width="9.7109375" bestFit="1" customWidth="1"/>
    <col min="961" max="961" width="6.140625" bestFit="1" customWidth="1"/>
    <col min="962" max="962" width="9.7109375" bestFit="1" customWidth="1"/>
    <col min="963" max="963" width="6.140625" bestFit="1" customWidth="1"/>
    <col min="964" max="964" width="9.7109375" bestFit="1" customWidth="1"/>
    <col min="965" max="965" width="5.85546875" bestFit="1" customWidth="1"/>
    <col min="966" max="966" width="9.7109375" bestFit="1" customWidth="1"/>
    <col min="967" max="967" width="5.85546875" bestFit="1" customWidth="1"/>
    <col min="968" max="968" width="9.7109375" bestFit="1" customWidth="1"/>
    <col min="969" max="969" width="5.85546875" bestFit="1" customWidth="1"/>
    <col min="970" max="970" width="9.7109375" bestFit="1" customWidth="1"/>
    <col min="971" max="971" width="6.140625" bestFit="1" customWidth="1"/>
    <col min="972" max="972" width="9.7109375" bestFit="1" customWidth="1"/>
    <col min="973" max="973" width="5.85546875" bestFit="1" customWidth="1"/>
    <col min="974" max="974" width="9.7109375" bestFit="1" customWidth="1"/>
    <col min="975" max="975" width="5.85546875" bestFit="1" customWidth="1"/>
    <col min="976" max="976" width="9.7109375" bestFit="1" customWidth="1"/>
    <col min="977" max="977" width="6.140625" bestFit="1" customWidth="1"/>
    <col min="978" max="978" width="9.7109375" bestFit="1" customWidth="1"/>
    <col min="979" max="979" width="5.85546875" bestFit="1" customWidth="1"/>
    <col min="980" max="980" width="9.7109375" bestFit="1" customWidth="1"/>
    <col min="981" max="981" width="5.85546875" bestFit="1" customWidth="1"/>
    <col min="982" max="982" width="9.7109375" bestFit="1" customWidth="1"/>
    <col min="983" max="984" width="6.140625" bestFit="1" customWidth="1"/>
    <col min="985" max="985" width="9.7109375" bestFit="1" customWidth="1"/>
    <col min="986" max="987" width="6.140625" bestFit="1" customWidth="1"/>
    <col min="988" max="988" width="9.7109375" bestFit="1" customWidth="1"/>
    <col min="989" max="989" width="5.85546875" bestFit="1" customWidth="1"/>
    <col min="990" max="990" width="9.7109375" bestFit="1" customWidth="1"/>
    <col min="991" max="991" width="5.85546875" bestFit="1" customWidth="1"/>
    <col min="992" max="992" width="9.7109375" bestFit="1" customWidth="1"/>
    <col min="993" max="993" width="6.140625" bestFit="1" customWidth="1"/>
    <col min="994" max="994" width="9.7109375" bestFit="1" customWidth="1"/>
    <col min="995" max="995" width="5.85546875" bestFit="1" customWidth="1"/>
    <col min="996" max="996" width="9.7109375" bestFit="1" customWidth="1"/>
    <col min="997" max="997" width="6.140625" bestFit="1" customWidth="1"/>
    <col min="998" max="998" width="9.7109375" bestFit="1" customWidth="1"/>
    <col min="999" max="999" width="6.140625" bestFit="1" customWidth="1"/>
    <col min="1000" max="1000" width="9.7109375" bestFit="1" customWidth="1"/>
    <col min="1001" max="1001" width="5.85546875" bestFit="1" customWidth="1"/>
    <col min="1002" max="1002" width="9.7109375" bestFit="1" customWidth="1"/>
    <col min="1003" max="1003" width="5.85546875" bestFit="1" customWidth="1"/>
    <col min="1004" max="1004" width="9.7109375" bestFit="1" customWidth="1"/>
    <col min="1005" max="1005" width="5.85546875" bestFit="1" customWidth="1"/>
    <col min="1006" max="1006" width="9.7109375" bestFit="1" customWidth="1"/>
    <col min="1007" max="1007" width="6.140625" bestFit="1" customWidth="1"/>
    <col min="1008" max="1008" width="9.7109375" bestFit="1" customWidth="1"/>
    <col min="1009" max="1009" width="5.85546875" bestFit="1" customWidth="1"/>
    <col min="1010" max="1010" width="9.7109375" bestFit="1" customWidth="1"/>
    <col min="1011" max="1011" width="6.140625" bestFit="1" customWidth="1"/>
    <col min="1012" max="1012" width="9.7109375" bestFit="1" customWidth="1"/>
    <col min="1013" max="1013" width="5.85546875" bestFit="1" customWidth="1"/>
    <col min="1014" max="1014" width="9.7109375" bestFit="1" customWidth="1"/>
    <col min="1015" max="1015" width="5.85546875" bestFit="1" customWidth="1"/>
    <col min="1016" max="1016" width="9.7109375" bestFit="1" customWidth="1"/>
    <col min="1017" max="1017" width="6.140625" bestFit="1" customWidth="1"/>
    <col min="1018" max="1018" width="9.7109375" bestFit="1" customWidth="1"/>
    <col min="1019" max="1019" width="5.85546875" bestFit="1" customWidth="1"/>
    <col min="1020" max="1020" width="9.7109375" bestFit="1" customWidth="1"/>
    <col min="1021" max="1021" width="5.85546875" bestFit="1" customWidth="1"/>
    <col min="1022" max="1022" width="9.7109375" bestFit="1" customWidth="1"/>
    <col min="1023" max="1023" width="6.140625" bestFit="1" customWidth="1"/>
    <col min="1024" max="1024" width="9.7109375" bestFit="1" customWidth="1"/>
    <col min="1025" max="1025" width="5.85546875" bestFit="1" customWidth="1"/>
    <col min="1026" max="1026" width="9.7109375" bestFit="1" customWidth="1"/>
    <col min="1027" max="1027" width="6.140625" bestFit="1" customWidth="1"/>
    <col min="1028" max="1028" width="9.7109375" bestFit="1" customWidth="1"/>
    <col min="1029" max="1029" width="6.140625" bestFit="1" customWidth="1"/>
    <col min="1030" max="1030" width="9.7109375" bestFit="1" customWidth="1"/>
    <col min="1031" max="1031" width="5.85546875" bestFit="1" customWidth="1"/>
    <col min="1032" max="1032" width="9.7109375" bestFit="1" customWidth="1"/>
    <col min="1033" max="1033" width="6.140625" bestFit="1" customWidth="1"/>
    <col min="1034" max="1034" width="9.7109375" bestFit="1" customWidth="1"/>
    <col min="1035" max="1035" width="6.140625" bestFit="1" customWidth="1"/>
    <col min="1036" max="1036" width="9.7109375" bestFit="1" customWidth="1"/>
    <col min="1037" max="1037" width="6.140625" bestFit="1" customWidth="1"/>
    <col min="1038" max="1038" width="9.7109375" bestFit="1" customWidth="1"/>
    <col min="1039" max="1039" width="5.85546875" bestFit="1" customWidth="1"/>
    <col min="1040" max="1040" width="9.7109375" bestFit="1" customWidth="1"/>
    <col min="1041" max="1041" width="5.85546875" bestFit="1" customWidth="1"/>
    <col min="1042" max="1042" width="9.7109375" bestFit="1" customWidth="1"/>
    <col min="1043" max="1043" width="5.85546875" bestFit="1" customWidth="1"/>
    <col min="1044" max="1044" width="9.7109375" bestFit="1" customWidth="1"/>
    <col min="1045" max="1045" width="5.85546875" bestFit="1" customWidth="1"/>
    <col min="1046" max="1046" width="9.7109375" bestFit="1" customWidth="1"/>
    <col min="1047" max="1047" width="6.140625" bestFit="1" customWidth="1"/>
    <col min="1048" max="1048" width="9.7109375" bestFit="1" customWidth="1"/>
    <col min="1049" max="1049" width="5.85546875" bestFit="1" customWidth="1"/>
    <col min="1050" max="1050" width="9.7109375" bestFit="1" customWidth="1"/>
    <col min="1051" max="1051" width="5.85546875" bestFit="1" customWidth="1"/>
    <col min="1052" max="1052" width="9.7109375" bestFit="1" customWidth="1"/>
    <col min="1053" max="1053" width="5.85546875" bestFit="1" customWidth="1"/>
    <col min="1054" max="1054" width="9.7109375" bestFit="1" customWidth="1"/>
    <col min="1055" max="1055" width="5.85546875" bestFit="1" customWidth="1"/>
    <col min="1056" max="1056" width="9.7109375" bestFit="1" customWidth="1"/>
    <col min="1057" max="1057" width="6.140625" bestFit="1" customWidth="1"/>
    <col min="1058" max="1058" width="9.7109375" bestFit="1" customWidth="1"/>
    <col min="1059" max="1059" width="6.140625" bestFit="1" customWidth="1"/>
    <col min="1060" max="1060" width="9.7109375" bestFit="1" customWidth="1"/>
    <col min="1061" max="1061" width="6.140625" bestFit="1" customWidth="1"/>
    <col min="1062" max="1062" width="9.7109375" bestFit="1" customWidth="1"/>
    <col min="1063" max="1063" width="6.85546875" bestFit="1" customWidth="1"/>
    <col min="1064" max="1064" width="10.7109375" bestFit="1" customWidth="1"/>
    <col min="1065" max="1065" width="6.85546875" bestFit="1" customWidth="1"/>
    <col min="1066" max="1066" width="10.7109375" bestFit="1" customWidth="1"/>
    <col min="1067" max="1067" width="6.85546875" bestFit="1" customWidth="1"/>
    <col min="1068" max="1068" width="10.7109375" bestFit="1" customWidth="1"/>
    <col min="1069" max="1069" width="6.85546875" bestFit="1" customWidth="1"/>
    <col min="1070" max="1070" width="10.7109375" bestFit="1" customWidth="1"/>
    <col min="1071" max="1071" width="6.85546875" bestFit="1" customWidth="1"/>
    <col min="1072" max="1072" width="10.7109375" bestFit="1" customWidth="1"/>
    <col min="1073" max="1073" width="6.85546875" bestFit="1" customWidth="1"/>
    <col min="1074" max="1074" width="10.7109375" bestFit="1" customWidth="1"/>
    <col min="1075" max="1075" width="6.85546875" bestFit="1" customWidth="1"/>
    <col min="1076" max="1076" width="10.7109375" bestFit="1" customWidth="1"/>
    <col min="1077" max="1077" width="6.85546875" bestFit="1" customWidth="1"/>
    <col min="1078" max="1078" width="10.7109375" bestFit="1" customWidth="1"/>
    <col min="1079" max="1079" width="6.85546875" bestFit="1" customWidth="1"/>
    <col min="1080" max="1080" width="10.7109375" bestFit="1" customWidth="1"/>
    <col min="1081" max="1081" width="6.85546875" bestFit="1" customWidth="1"/>
    <col min="1082" max="1082" width="10.7109375" bestFit="1" customWidth="1"/>
    <col min="1083" max="1083" width="6.85546875" bestFit="1" customWidth="1"/>
    <col min="1084" max="1084" width="10.7109375" bestFit="1" customWidth="1"/>
    <col min="1085" max="1085" width="6.85546875" bestFit="1" customWidth="1"/>
    <col min="1086" max="1086" width="10.7109375" bestFit="1" customWidth="1"/>
    <col min="1087" max="1087" width="6.85546875" bestFit="1" customWidth="1"/>
    <col min="1088" max="1088" width="10.7109375" bestFit="1" customWidth="1"/>
    <col min="1089" max="1089" width="6.85546875" bestFit="1" customWidth="1"/>
    <col min="1090" max="1090" width="10.7109375" bestFit="1" customWidth="1"/>
    <col min="1091" max="1091" width="6.85546875" bestFit="1" customWidth="1"/>
    <col min="1092" max="1092" width="10.7109375" bestFit="1" customWidth="1"/>
    <col min="1093" max="1093" width="6.85546875" bestFit="1" customWidth="1"/>
    <col min="1094" max="1094" width="10.7109375" bestFit="1" customWidth="1"/>
    <col min="1095" max="1095" width="6.85546875" bestFit="1" customWidth="1"/>
    <col min="1096" max="1096" width="10.7109375" bestFit="1" customWidth="1"/>
    <col min="1097" max="1097" width="6.85546875" bestFit="1" customWidth="1"/>
    <col min="1098" max="1098" width="10.7109375" bestFit="1" customWidth="1"/>
    <col min="1099" max="1099" width="6.85546875" bestFit="1" customWidth="1"/>
    <col min="1100" max="1100" width="10.7109375" bestFit="1" customWidth="1"/>
    <col min="1101" max="1101" width="6.85546875" bestFit="1" customWidth="1"/>
    <col min="1102" max="1102" width="10.7109375" bestFit="1" customWidth="1"/>
    <col min="1103" max="1103" width="6.85546875" bestFit="1" customWidth="1"/>
    <col min="1104" max="1104" width="10.7109375" bestFit="1" customWidth="1"/>
    <col min="1105" max="1105" width="6.85546875" bestFit="1" customWidth="1"/>
    <col min="1106" max="1106" width="10.7109375" bestFit="1" customWidth="1"/>
    <col min="1107" max="1107" width="6.85546875" bestFit="1" customWidth="1"/>
    <col min="1108" max="1108" width="10.7109375" bestFit="1" customWidth="1"/>
    <col min="1109" max="1109" width="6.85546875" bestFit="1" customWidth="1"/>
    <col min="1110" max="1110" width="10.7109375" bestFit="1" customWidth="1"/>
    <col min="1111" max="1111" width="6.85546875" bestFit="1" customWidth="1"/>
    <col min="1112" max="1112" width="10.7109375" bestFit="1" customWidth="1"/>
    <col min="1113" max="1113" width="6.85546875" bestFit="1" customWidth="1"/>
    <col min="1114" max="1114" width="10.7109375" bestFit="1" customWidth="1"/>
    <col min="1115" max="1115" width="6.85546875" bestFit="1" customWidth="1"/>
    <col min="1116" max="1116" width="10.7109375" bestFit="1" customWidth="1"/>
    <col min="1117" max="1117" width="6.85546875" bestFit="1" customWidth="1"/>
    <col min="1118" max="1118" width="10.7109375" bestFit="1" customWidth="1"/>
    <col min="1119" max="1119" width="6.85546875" bestFit="1" customWidth="1"/>
    <col min="1120" max="1120" width="10.7109375" bestFit="1" customWidth="1"/>
    <col min="1121" max="1121" width="6.85546875" bestFit="1" customWidth="1"/>
    <col min="1122" max="1122" width="10.7109375" bestFit="1" customWidth="1"/>
    <col min="1123" max="1123" width="6.85546875" bestFit="1" customWidth="1"/>
    <col min="1124" max="1124" width="10.7109375" bestFit="1" customWidth="1"/>
    <col min="1125" max="1125" width="6.85546875" bestFit="1" customWidth="1"/>
    <col min="1126" max="1126" width="10.7109375" bestFit="1" customWidth="1"/>
    <col min="1127" max="1127" width="6.85546875" bestFit="1" customWidth="1"/>
    <col min="1128" max="1128" width="10.7109375" bestFit="1" customWidth="1"/>
    <col min="1129" max="1129" width="6.85546875" bestFit="1" customWidth="1"/>
    <col min="1130" max="1130" width="10.7109375" bestFit="1" customWidth="1"/>
    <col min="1131" max="1131" width="6.85546875" bestFit="1" customWidth="1"/>
    <col min="1132" max="1132" width="10.7109375" bestFit="1" customWidth="1"/>
    <col min="1133" max="1133" width="6.85546875" bestFit="1" customWidth="1"/>
    <col min="1134" max="1134" width="10.7109375" bestFit="1" customWidth="1"/>
    <col min="1135" max="1135" width="6.85546875" bestFit="1" customWidth="1"/>
    <col min="1136" max="1136" width="10.7109375" bestFit="1" customWidth="1"/>
    <col min="1137" max="1137" width="6.85546875" bestFit="1" customWidth="1"/>
    <col min="1138" max="1138" width="10.7109375" bestFit="1" customWidth="1"/>
    <col min="1139" max="1139" width="6.85546875" bestFit="1" customWidth="1"/>
    <col min="1140" max="1140" width="10.7109375" bestFit="1" customWidth="1"/>
    <col min="1141" max="1141" width="6.85546875" bestFit="1" customWidth="1"/>
    <col min="1142" max="1142" width="10.7109375" bestFit="1" customWidth="1"/>
    <col min="1143" max="1143" width="6.85546875" bestFit="1" customWidth="1"/>
    <col min="1144" max="1144" width="10.7109375" bestFit="1" customWidth="1"/>
    <col min="1145" max="1145" width="6.85546875" bestFit="1" customWidth="1"/>
    <col min="1146" max="1146" width="10.7109375" bestFit="1" customWidth="1"/>
    <col min="1147" max="1147" width="6.85546875" bestFit="1" customWidth="1"/>
    <col min="1148" max="1148" width="10.7109375" bestFit="1" customWidth="1"/>
    <col min="1149" max="1149" width="6.85546875" bestFit="1" customWidth="1"/>
    <col min="1150" max="1150" width="10.7109375" bestFit="1" customWidth="1"/>
    <col min="1151" max="1151" width="6.85546875" bestFit="1" customWidth="1"/>
    <col min="1152" max="1152" width="10.7109375" bestFit="1" customWidth="1"/>
    <col min="1153" max="1153" width="6.85546875" bestFit="1" customWidth="1"/>
    <col min="1154" max="1154" width="10.7109375" bestFit="1" customWidth="1"/>
    <col min="1155" max="1155" width="6.85546875" bestFit="1" customWidth="1"/>
    <col min="1156" max="1156" width="10.7109375" bestFit="1" customWidth="1"/>
    <col min="1157" max="1157" width="6.85546875" bestFit="1" customWidth="1"/>
    <col min="1158" max="1158" width="10.7109375" bestFit="1" customWidth="1"/>
    <col min="1159" max="1159" width="6.85546875" bestFit="1" customWidth="1"/>
    <col min="1160" max="1160" width="10.7109375" bestFit="1" customWidth="1"/>
    <col min="1161" max="1161" width="6.85546875" bestFit="1" customWidth="1"/>
    <col min="1162" max="1162" width="10.7109375" bestFit="1" customWidth="1"/>
    <col min="1163" max="1163" width="6.85546875" bestFit="1" customWidth="1"/>
    <col min="1164" max="1164" width="10.7109375" bestFit="1" customWidth="1"/>
    <col min="1165" max="1165" width="6.85546875" bestFit="1" customWidth="1"/>
    <col min="1166" max="1166" width="10.7109375" bestFit="1" customWidth="1"/>
    <col min="1167" max="1167" width="6.85546875" bestFit="1" customWidth="1"/>
    <col min="1168" max="1168" width="10.7109375" bestFit="1" customWidth="1"/>
    <col min="1169" max="1169" width="6.85546875" bestFit="1" customWidth="1"/>
    <col min="1170" max="1170" width="10.7109375" bestFit="1" customWidth="1"/>
    <col min="1171" max="1171" width="6.85546875" bestFit="1" customWidth="1"/>
    <col min="1172" max="1172" width="10.7109375" bestFit="1" customWidth="1"/>
    <col min="1173" max="1173" width="6.85546875" bestFit="1" customWidth="1"/>
    <col min="1174" max="1174" width="10.7109375" bestFit="1" customWidth="1"/>
    <col min="1175" max="1175" width="6.85546875" bestFit="1" customWidth="1"/>
    <col min="1176" max="1176" width="10.7109375" bestFit="1" customWidth="1"/>
    <col min="1177" max="1177" width="6.85546875" bestFit="1" customWidth="1"/>
    <col min="1178" max="1178" width="10.7109375" bestFit="1" customWidth="1"/>
    <col min="1179" max="1179" width="6.85546875" bestFit="1" customWidth="1"/>
    <col min="1180" max="1180" width="10.7109375" bestFit="1" customWidth="1"/>
    <col min="1181" max="1181" width="6.85546875" bestFit="1" customWidth="1"/>
    <col min="1182" max="1182" width="10.7109375" bestFit="1" customWidth="1"/>
    <col min="1183" max="1183" width="6.85546875" bestFit="1" customWidth="1"/>
    <col min="1184" max="1184" width="10.7109375" bestFit="1" customWidth="1"/>
    <col min="1185" max="1185" width="6.85546875" bestFit="1" customWidth="1"/>
    <col min="1186" max="1186" width="10.7109375" bestFit="1" customWidth="1"/>
    <col min="1187" max="1187" width="6.85546875" bestFit="1" customWidth="1"/>
    <col min="1188" max="1188" width="10.7109375" bestFit="1" customWidth="1"/>
    <col min="1189" max="1189" width="7.85546875" bestFit="1" customWidth="1"/>
    <col min="1190" max="1190" width="11.7109375" bestFit="1" customWidth="1"/>
    <col min="1191" max="1191" width="7.85546875" bestFit="1" customWidth="1"/>
    <col min="1192" max="1192" width="11.7109375" bestFit="1" customWidth="1"/>
    <col min="1193" max="1194" width="11.85546875" bestFit="1" customWidth="1"/>
    <col min="1195" max="1195" width="11.28515625" bestFit="1" customWidth="1"/>
  </cols>
  <sheetData>
    <row r="3" spans="1:5" x14ac:dyDescent="0.25">
      <c r="A3" s="10" t="s">
        <v>8405</v>
      </c>
      <c r="B3" s="13" t="s">
        <v>8322</v>
      </c>
    </row>
    <row r="4" spans="1:5" x14ac:dyDescent="0.25">
      <c r="A4" s="10" t="s">
        <v>8408</v>
      </c>
      <c r="B4" t="s">
        <v>8219</v>
      </c>
      <c r="C4" t="s">
        <v>8221</v>
      </c>
      <c r="D4" t="s">
        <v>8220</v>
      </c>
      <c r="E4" t="s">
        <v>8319</v>
      </c>
    </row>
    <row r="5" spans="1:5" x14ac:dyDescent="0.25">
      <c r="A5" s="11" t="s">
        <v>8406</v>
      </c>
      <c r="B5" s="12">
        <v>1699</v>
      </c>
      <c r="C5" s="12">
        <v>1464</v>
      </c>
      <c r="D5" s="12">
        <v>345</v>
      </c>
      <c r="E5" s="12">
        <v>3508</v>
      </c>
    </row>
    <row r="6" spans="1:5" x14ac:dyDescent="0.25">
      <c r="A6" s="11" t="s">
        <v>8407</v>
      </c>
      <c r="B6" s="12">
        <v>486</v>
      </c>
      <c r="C6" s="12">
        <v>66</v>
      </c>
      <c r="D6" s="12">
        <v>4</v>
      </c>
      <c r="E6" s="12">
        <v>556</v>
      </c>
    </row>
    <row r="7" spans="1:5" x14ac:dyDescent="0.25">
      <c r="A7" s="11" t="s">
        <v>8319</v>
      </c>
      <c r="B7" s="12">
        <v>2185</v>
      </c>
      <c r="C7" s="12">
        <v>1530</v>
      </c>
      <c r="D7" s="12">
        <v>349</v>
      </c>
      <c r="E7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</vt:lpstr>
      <vt:lpstr>Outcomes by Category</vt:lpstr>
      <vt:lpstr>Outcomes by Sub-Category</vt:lpstr>
      <vt:lpstr>Outcomes by Launch Date</vt:lpstr>
      <vt:lpstr>Outcomes by Goal</vt:lpstr>
      <vt:lpstr>Success by Extra Attention</vt:lpstr>
      <vt:lpstr>AverageDonation</vt:lpstr>
      <vt:lpstr>DataTable</vt:lpstr>
      <vt:lpstr>Goals</vt:lpstr>
      <vt:lpstr>PercentFunded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Kickstarter Project Analysis</dc:title>
  <dc:creator>Andrei Chaplygin</dc:creator>
  <cp:lastModifiedBy>Demar</cp:lastModifiedBy>
  <dcterms:created xsi:type="dcterms:W3CDTF">2017-04-20T15:17:24Z</dcterms:created>
  <dcterms:modified xsi:type="dcterms:W3CDTF">2018-08-01T01:42:10Z</dcterms:modified>
</cp:coreProperties>
</file>