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Задание 1" sheetId="1" r:id="rId1"/>
    <sheet name="Задание 2" sheetId="3" r:id="rId2"/>
    <sheet name="Задание 3" sheetId="4" r:id="rId3"/>
    <sheet name="Задание 4" sheetId="5" r:id="rId4"/>
    <sheet name="Задание 5" sheetId="6" r:id="rId5"/>
  </sheets>
  <calcPr calcId="125725"/>
</workbook>
</file>

<file path=xl/calcChain.xml><?xml version="1.0" encoding="utf-8"?>
<calcChain xmlns="http://schemas.openxmlformats.org/spreadsheetml/2006/main">
  <c r="F2" i="3"/>
  <c r="K7" i="6"/>
  <c r="D30"/>
  <c r="C24"/>
  <c r="D26" s="1"/>
  <c r="E26" s="1"/>
  <c r="J24"/>
  <c r="K24" s="1"/>
  <c r="C18"/>
  <c r="D20" s="1"/>
  <c r="E20" s="1"/>
  <c r="J18"/>
  <c r="K18" s="1"/>
  <c r="C12"/>
  <c r="D14" s="1"/>
  <c r="E14" s="1"/>
  <c r="J12"/>
  <c r="K12" s="1"/>
  <c r="C7"/>
  <c r="D9" s="1"/>
  <c r="E9" s="1"/>
  <c r="D5"/>
  <c r="C5"/>
  <c r="B5"/>
  <c r="C2" i="5"/>
  <c r="D4"/>
  <c r="E4" s="1"/>
  <c r="K2" i="4"/>
  <c r="I2"/>
  <c r="G2"/>
  <c r="F2"/>
  <c r="C2"/>
  <c r="D4"/>
  <c r="E4" s="1"/>
  <c r="D3"/>
  <c r="E3" s="1"/>
  <c r="D6" i="3"/>
  <c r="E6" s="1"/>
  <c r="D5"/>
  <c r="E5" s="1"/>
  <c r="D4"/>
  <c r="E4" s="1"/>
  <c r="D3"/>
  <c r="E3" s="1"/>
  <c r="D2"/>
  <c r="D7" i="6" l="1"/>
  <c r="D8"/>
  <c r="E8" s="1"/>
  <c r="E7"/>
  <c r="D12"/>
  <c r="E12" s="1"/>
  <c r="D13"/>
  <c r="E13" s="1"/>
  <c r="D18"/>
  <c r="E18" s="1"/>
  <c r="D19"/>
  <c r="E19" s="1"/>
  <c r="D24"/>
  <c r="E24" s="1"/>
  <c r="D25"/>
  <c r="E25" s="1"/>
  <c r="D2" i="5"/>
  <c r="D6"/>
  <c r="E6" s="1"/>
  <c r="D5"/>
  <c r="E5" s="1"/>
  <c r="D3"/>
  <c r="E3" s="1"/>
  <c r="E2"/>
  <c r="D2" i="4"/>
  <c r="E2"/>
  <c r="E2" i="3"/>
  <c r="D6" i="1"/>
  <c r="E6" s="1"/>
  <c r="D5"/>
  <c r="E5" s="1"/>
  <c r="D4"/>
  <c r="E4" s="1"/>
  <c r="D3"/>
  <c r="E3" s="1"/>
  <c r="D2"/>
  <c r="E2" l="1"/>
  <c r="F2"/>
  <c r="G2" i="3"/>
  <c r="H2" s="1"/>
  <c r="I2" s="1"/>
  <c r="J2" s="1"/>
  <c r="F24" i="6"/>
  <c r="I24" s="1"/>
  <c r="L24" s="1"/>
  <c r="N24" s="1"/>
  <c r="F12"/>
  <c r="I12" s="1"/>
  <c r="L12" s="1"/>
  <c r="N12" s="1"/>
  <c r="F7"/>
  <c r="G7" s="1"/>
  <c r="H7" s="1"/>
  <c r="I7" s="1"/>
  <c r="F18"/>
  <c r="I18" s="1"/>
  <c r="L18" s="1"/>
  <c r="N18" s="1"/>
  <c r="F2" i="5"/>
  <c r="G2"/>
  <c r="H2" s="1"/>
  <c r="I2" s="1"/>
  <c r="J2" s="1"/>
  <c r="H2" i="4"/>
  <c r="J2" s="1"/>
  <c r="G2" i="1" l="1"/>
  <c r="H2" s="1"/>
  <c r="J7" i="6"/>
  <c r="J2" i="1" l="1"/>
  <c r="I2"/>
</calcChain>
</file>

<file path=xl/sharedStrings.xml><?xml version="1.0" encoding="utf-8"?>
<sst xmlns="http://schemas.openxmlformats.org/spreadsheetml/2006/main" count="113" uniqueCount="59">
  <si>
    <t>n</t>
  </si>
  <si>
    <t>d,мм</t>
  </si>
  <si>
    <t>Среднее d</t>
  </si>
  <si>
    <t xml:space="preserve">Средне-квадратичная погрешность </t>
  </si>
  <si>
    <t>Станд. oтклонен</t>
  </si>
  <si>
    <t>Абсол. погреш.</t>
  </si>
  <si>
    <t>Относит. погреш.</t>
  </si>
  <si>
    <t>m</t>
  </si>
  <si>
    <t>Среднее m</t>
  </si>
  <si>
    <t>Станд. Отклонения</t>
  </si>
  <si>
    <t>Абсол. Погреш</t>
  </si>
  <si>
    <t>Относит. Погреш</t>
  </si>
  <si>
    <t>Довер. интервал</t>
  </si>
  <si>
    <t>Ист. Масса</t>
  </si>
  <si>
    <t>а,мм</t>
  </si>
  <si>
    <t>b,мм</t>
  </si>
  <si>
    <t>h,мм</t>
  </si>
  <si>
    <t>Среднеквадратичное отклонение</t>
  </si>
  <si>
    <t xml:space="preserve">Довер. вероятность </t>
  </si>
  <si>
    <t>Случ. Погреш.</t>
  </si>
  <si>
    <t xml:space="preserve">Цена деления нониуса </t>
  </si>
  <si>
    <t>Погреш. ОИ</t>
  </si>
  <si>
    <t>Результат</t>
  </si>
  <si>
    <t>V</t>
  </si>
  <si>
    <t>a</t>
  </si>
  <si>
    <t>b</t>
  </si>
  <si>
    <t>h</t>
  </si>
  <si>
    <t>a*b*h</t>
  </si>
  <si>
    <r>
      <t>d</t>
    </r>
    <r>
      <rPr>
        <b/>
        <vertAlign val="subscript"/>
        <sz val="12"/>
        <color rgb="FF000000"/>
        <rFont val="Times New Roman"/>
        <family val="1"/>
        <charset val="204"/>
      </rPr>
      <t>0</t>
    </r>
  </si>
  <si>
    <r>
      <t>d</t>
    </r>
    <r>
      <rPr>
        <b/>
        <vertAlign val="subscript"/>
        <sz val="12"/>
        <color rgb="FF000000"/>
        <rFont val="Times New Roman"/>
        <family val="1"/>
        <charset val="204"/>
      </rPr>
      <t xml:space="preserve">i </t>
    </r>
    <r>
      <rPr>
        <b/>
        <sz val="12"/>
        <color rgb="FF000000"/>
        <rFont val="Times New Roman"/>
        <family val="1"/>
        <charset val="204"/>
      </rPr>
      <t>- d</t>
    </r>
    <r>
      <rPr>
        <b/>
        <vertAlign val="subscript"/>
        <sz val="12"/>
        <color rgb="FF000000"/>
        <rFont val="Times New Roman"/>
        <family val="1"/>
        <charset val="204"/>
      </rPr>
      <t>0</t>
    </r>
  </si>
  <si>
    <t>Дисперсия</t>
  </si>
  <si>
    <r>
      <t>(d</t>
    </r>
    <r>
      <rPr>
        <b/>
        <vertAlign val="subscript"/>
        <sz val="12"/>
        <color rgb="FF000000"/>
        <rFont val="Times New Roman"/>
        <family val="1"/>
        <charset val="204"/>
      </rPr>
      <t>i</t>
    </r>
    <r>
      <rPr>
        <b/>
        <sz val="12"/>
        <color rgb="FF000000"/>
        <rFont val="Times New Roman"/>
        <family val="1"/>
        <charset val="204"/>
      </rPr>
      <t>-d</t>
    </r>
    <r>
      <rPr>
        <b/>
        <vertAlign val="subscript"/>
        <sz val="12"/>
        <color rgb="FF000000"/>
        <rFont val="Times New Roman"/>
        <family val="1"/>
        <charset val="204"/>
      </rPr>
      <t>0</t>
    </r>
    <r>
      <rPr>
        <b/>
        <sz val="12"/>
        <color rgb="FF000000"/>
        <rFont val="Times New Roman"/>
        <family val="1"/>
        <charset val="204"/>
      </rPr>
      <t>)</t>
    </r>
    <r>
      <rPr>
        <b/>
        <vertAlign val="superscript"/>
        <sz val="12"/>
        <color rgb="FF000000"/>
        <rFont val="Times New Roman"/>
        <family val="1"/>
        <charset val="204"/>
      </rPr>
      <t>2</t>
    </r>
  </si>
  <si>
    <t xml:space="preserve">Дисперсия </t>
  </si>
  <si>
    <r>
      <t>m</t>
    </r>
    <r>
      <rPr>
        <b/>
        <vertAlign val="subscript"/>
        <sz val="12"/>
        <color rgb="FF000000"/>
        <rFont val="Times New Roman"/>
        <family val="1"/>
        <charset val="204"/>
      </rPr>
      <t>0</t>
    </r>
  </si>
  <si>
    <r>
      <t>(m</t>
    </r>
    <r>
      <rPr>
        <b/>
        <vertAlign val="subscript"/>
        <sz val="12"/>
        <color rgb="FF000000"/>
        <rFont val="Times New Roman"/>
        <family val="1"/>
        <charset val="204"/>
      </rPr>
      <t>i</t>
    </r>
    <r>
      <rPr>
        <b/>
        <sz val="12"/>
        <color rgb="FF000000"/>
        <rFont val="Times New Roman"/>
        <family val="1"/>
        <charset val="204"/>
      </rPr>
      <t>-m</t>
    </r>
    <r>
      <rPr>
        <b/>
        <vertAlign val="subscript"/>
        <sz val="12"/>
        <color rgb="FF000000"/>
        <rFont val="Times New Roman"/>
        <family val="1"/>
        <charset val="204"/>
      </rPr>
      <t>o</t>
    </r>
    <r>
      <rPr>
        <b/>
        <sz val="12"/>
        <color rgb="FF000000"/>
        <rFont val="Times New Roman"/>
        <family val="1"/>
        <charset val="204"/>
      </rPr>
      <t>)</t>
    </r>
    <r>
      <rPr>
        <b/>
        <vertAlign val="superscript"/>
        <sz val="12"/>
        <color rgb="FF000000"/>
        <rFont val="Times New Roman"/>
        <family val="1"/>
        <charset val="204"/>
      </rPr>
      <t>2</t>
    </r>
  </si>
  <si>
    <r>
      <t>m</t>
    </r>
    <r>
      <rPr>
        <b/>
        <vertAlign val="subscript"/>
        <sz val="12"/>
        <color rgb="FF000000"/>
        <rFont val="Times New Roman"/>
        <family val="1"/>
        <charset val="204"/>
      </rPr>
      <t>i</t>
    </r>
    <r>
      <rPr>
        <b/>
        <sz val="12"/>
        <color rgb="FF000000"/>
        <rFont val="Times New Roman"/>
        <family val="1"/>
        <charset val="204"/>
      </rPr>
      <t>-m</t>
    </r>
    <r>
      <rPr>
        <b/>
        <vertAlign val="subscript"/>
        <sz val="12"/>
        <color rgb="FF000000"/>
        <rFont val="Times New Roman"/>
        <family val="1"/>
        <charset val="204"/>
      </rPr>
      <t>0</t>
    </r>
  </si>
  <si>
    <t>Доверит. Интервал</t>
  </si>
  <si>
    <t>Истинная масса</t>
  </si>
  <si>
    <r>
      <t>47,11</t>
    </r>
    <r>
      <rPr>
        <sz val="11"/>
        <color rgb="FF000000"/>
        <rFont val="Calibri"/>
        <family val="2"/>
        <charset val="204"/>
      </rPr>
      <t>±0,5</t>
    </r>
  </si>
  <si>
    <t>Ср.:</t>
  </si>
  <si>
    <t>Коэфф. Стьюдента</t>
  </si>
  <si>
    <r>
      <t>12,8</t>
    </r>
    <r>
      <rPr>
        <sz val="11"/>
        <color rgb="FF000000"/>
        <rFont val="Calibri"/>
        <family val="2"/>
        <charset val="204"/>
      </rPr>
      <t>±</t>
    </r>
    <r>
      <rPr>
        <sz val="11"/>
        <color rgb="FF000000"/>
        <rFont val="Calibri"/>
      </rPr>
      <t xml:space="preserve"> 0,2</t>
    </r>
  </si>
  <si>
    <r>
      <t>12,8</t>
    </r>
    <r>
      <rPr>
        <sz val="11"/>
        <color rgb="FF000000"/>
        <rFont val="Calibri"/>
        <family val="2"/>
        <charset val="204"/>
      </rPr>
      <t>±</t>
    </r>
    <r>
      <rPr>
        <sz val="11"/>
        <color rgb="FF000000"/>
        <rFont val="Calibri"/>
      </rPr>
      <t xml:space="preserve">0,3 </t>
    </r>
  </si>
  <si>
    <t>Результат (с дов. вероятностью 0,95)</t>
  </si>
  <si>
    <r>
      <t>14,8</t>
    </r>
    <r>
      <rPr>
        <sz val="11"/>
        <color rgb="FF000000"/>
        <rFont val="Calibri"/>
        <family val="2"/>
        <charset val="204"/>
      </rPr>
      <t>±</t>
    </r>
    <r>
      <rPr>
        <sz val="11"/>
        <color rgb="FF000000"/>
        <rFont val="Calibri"/>
      </rPr>
      <t>0,3</t>
    </r>
  </si>
  <si>
    <r>
      <t>12,7</t>
    </r>
    <r>
      <rPr>
        <sz val="11"/>
        <color rgb="FF000000"/>
        <rFont val="Calibri"/>
        <family val="2"/>
        <charset val="204"/>
      </rPr>
      <t>±</t>
    </r>
    <r>
      <rPr>
        <sz val="11"/>
        <color rgb="FF000000"/>
        <rFont val="Calibri"/>
      </rPr>
      <t>0,3</t>
    </r>
  </si>
  <si>
    <t>b, мм</t>
  </si>
  <si>
    <t>h, мм</t>
  </si>
  <si>
    <r>
      <t>b</t>
    </r>
    <r>
      <rPr>
        <b/>
        <vertAlign val="subscript"/>
        <sz val="11"/>
        <color rgb="FF000000"/>
        <rFont val="Calibri"/>
        <family val="2"/>
        <charset val="204"/>
      </rPr>
      <t>0</t>
    </r>
  </si>
  <si>
    <r>
      <t>b</t>
    </r>
    <r>
      <rPr>
        <b/>
        <vertAlign val="subscript"/>
        <sz val="11"/>
        <color rgb="FF000000"/>
        <rFont val="Calibri"/>
        <family val="2"/>
        <charset val="204"/>
      </rPr>
      <t xml:space="preserve">i </t>
    </r>
    <r>
      <rPr>
        <b/>
        <sz val="11"/>
        <color rgb="FF000000"/>
        <rFont val="Calibri"/>
        <family val="2"/>
        <charset val="204"/>
      </rPr>
      <t>- b</t>
    </r>
    <r>
      <rPr>
        <b/>
        <vertAlign val="subscript"/>
        <sz val="11"/>
        <color rgb="FF000000"/>
        <rFont val="Calibri"/>
        <family val="2"/>
        <charset val="204"/>
      </rPr>
      <t>0</t>
    </r>
  </si>
  <si>
    <r>
      <t>(b</t>
    </r>
    <r>
      <rPr>
        <b/>
        <vertAlign val="subscript"/>
        <sz val="11"/>
        <color rgb="FF000000"/>
        <rFont val="Calibri"/>
        <family val="2"/>
        <charset val="204"/>
      </rPr>
      <t xml:space="preserve">i </t>
    </r>
    <r>
      <rPr>
        <b/>
        <sz val="11"/>
        <color rgb="FF000000"/>
        <rFont val="Calibri"/>
        <family val="2"/>
        <charset val="204"/>
      </rPr>
      <t>- b</t>
    </r>
    <r>
      <rPr>
        <b/>
        <vertAlign val="subscript"/>
        <sz val="11"/>
        <color rgb="FF000000"/>
        <rFont val="Calibri"/>
        <family val="2"/>
        <charset val="204"/>
      </rPr>
      <t>0</t>
    </r>
    <r>
      <rPr>
        <b/>
        <sz val="11"/>
        <color rgb="FF000000"/>
        <rFont val="Calibri"/>
        <family val="2"/>
        <charset val="204"/>
      </rPr>
      <t>)</t>
    </r>
    <r>
      <rPr>
        <b/>
        <vertAlign val="superscript"/>
        <sz val="11"/>
        <color rgb="FF000000"/>
        <rFont val="Calibri"/>
        <family val="2"/>
        <charset val="204"/>
      </rPr>
      <t>2</t>
    </r>
  </si>
  <si>
    <r>
      <t>h</t>
    </r>
    <r>
      <rPr>
        <b/>
        <vertAlign val="subscript"/>
        <sz val="11"/>
        <color rgb="FF000000"/>
        <rFont val="Calibri"/>
        <family val="2"/>
        <charset val="204"/>
      </rPr>
      <t>0</t>
    </r>
  </si>
  <si>
    <r>
      <t>h</t>
    </r>
    <r>
      <rPr>
        <b/>
        <vertAlign val="subscript"/>
        <sz val="11"/>
        <color rgb="FF000000"/>
        <rFont val="Calibri"/>
        <family val="2"/>
        <charset val="204"/>
      </rPr>
      <t>i</t>
    </r>
    <r>
      <rPr>
        <b/>
        <sz val="11"/>
        <color rgb="FF000000"/>
        <rFont val="Calibri"/>
        <family val="2"/>
        <charset val="204"/>
      </rPr>
      <t xml:space="preserve"> - h</t>
    </r>
    <r>
      <rPr>
        <b/>
        <vertAlign val="subscript"/>
        <sz val="11"/>
        <color rgb="FF000000"/>
        <rFont val="Calibri"/>
        <family val="2"/>
        <charset val="204"/>
      </rPr>
      <t>0</t>
    </r>
  </si>
  <si>
    <r>
      <t>(h</t>
    </r>
    <r>
      <rPr>
        <b/>
        <vertAlign val="subscript"/>
        <sz val="11"/>
        <color rgb="FF000000"/>
        <rFont val="Calibri"/>
        <family val="2"/>
        <charset val="204"/>
      </rPr>
      <t>i</t>
    </r>
    <r>
      <rPr>
        <b/>
        <sz val="11"/>
        <color rgb="FF000000"/>
        <rFont val="Calibri"/>
        <family val="2"/>
        <charset val="204"/>
      </rPr>
      <t xml:space="preserve"> - h</t>
    </r>
    <r>
      <rPr>
        <b/>
        <vertAlign val="subscript"/>
        <sz val="11"/>
        <color rgb="FF000000"/>
        <rFont val="Calibri"/>
        <family val="2"/>
        <charset val="204"/>
      </rPr>
      <t>0</t>
    </r>
    <r>
      <rPr>
        <b/>
        <sz val="11"/>
        <color rgb="FF000000"/>
        <rFont val="Calibri"/>
        <family val="2"/>
        <charset val="204"/>
      </rPr>
      <t>)</t>
    </r>
    <r>
      <rPr>
        <b/>
        <vertAlign val="superscript"/>
        <sz val="11"/>
        <color rgb="FF000000"/>
        <rFont val="Calibri"/>
        <family val="2"/>
        <charset val="204"/>
      </rPr>
      <t>2</t>
    </r>
  </si>
  <si>
    <r>
      <t>a</t>
    </r>
    <r>
      <rPr>
        <b/>
        <vertAlign val="subscript"/>
        <sz val="11"/>
        <color rgb="FF000000"/>
        <rFont val="Calibri"/>
        <family val="2"/>
        <charset val="204"/>
      </rPr>
      <t>0</t>
    </r>
  </si>
  <si>
    <r>
      <t>а</t>
    </r>
    <r>
      <rPr>
        <b/>
        <vertAlign val="subscript"/>
        <sz val="11"/>
        <color rgb="FF000000"/>
        <rFont val="Calibri"/>
        <family val="2"/>
        <charset val="204"/>
      </rPr>
      <t>i</t>
    </r>
    <r>
      <rPr>
        <b/>
        <sz val="11"/>
        <color rgb="FF000000"/>
        <rFont val="Calibri"/>
        <family val="2"/>
        <charset val="204"/>
      </rPr>
      <t>-а</t>
    </r>
    <r>
      <rPr>
        <b/>
        <vertAlign val="subscript"/>
        <sz val="11"/>
        <color rgb="FF000000"/>
        <rFont val="Calibri"/>
        <family val="2"/>
        <charset val="204"/>
      </rPr>
      <t>0</t>
    </r>
  </si>
  <si>
    <r>
      <t>(а</t>
    </r>
    <r>
      <rPr>
        <b/>
        <vertAlign val="subscript"/>
        <sz val="11"/>
        <color rgb="FF000000"/>
        <rFont val="Calibri"/>
        <family val="2"/>
        <charset val="204"/>
      </rPr>
      <t xml:space="preserve">i </t>
    </r>
    <r>
      <rPr>
        <b/>
        <sz val="11"/>
        <color rgb="FF000000"/>
        <rFont val="Calibri"/>
        <family val="2"/>
        <charset val="204"/>
      </rPr>
      <t>- а</t>
    </r>
    <r>
      <rPr>
        <b/>
        <vertAlign val="subscript"/>
        <sz val="11"/>
        <color rgb="FF000000"/>
        <rFont val="Calibri"/>
        <family val="2"/>
        <charset val="204"/>
      </rPr>
      <t>0</t>
    </r>
    <r>
      <rPr>
        <b/>
        <sz val="11"/>
        <color rgb="FF000000"/>
        <rFont val="Calibri"/>
        <family val="2"/>
        <charset val="204"/>
      </rPr>
      <t>)</t>
    </r>
    <r>
      <rPr>
        <b/>
        <vertAlign val="superscript"/>
        <sz val="11"/>
        <color rgb="FF000000"/>
        <rFont val="Calibri"/>
        <family val="2"/>
        <charset val="204"/>
      </rPr>
      <t>2</t>
    </r>
  </si>
  <si>
    <t>2405,9±0,9</t>
  </si>
  <si>
    <t>а, мм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</si>
</sst>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000000"/>
    <numFmt numFmtId="166" formatCode="0.0000"/>
    <numFmt numFmtId="167" formatCode="0.0000000"/>
    <numFmt numFmtId="168" formatCode="0.0"/>
  </numFmts>
  <fonts count="10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vertAlign val="subscript"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vertAlign val="subscript"/>
      <sz val="11"/>
      <color rgb="FF000000"/>
      <name val="Calibri"/>
      <family val="2"/>
      <charset val="204"/>
    </font>
    <font>
      <b/>
      <vertAlign val="superscript"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rgb="FFC6D9F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4506668294322"/>
        <bgColor rgb="FFDBE5F1"/>
      </patternFill>
    </fill>
    <fill>
      <patternFill patternType="solid">
        <fgColor theme="5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/>
    <xf numFmtId="165" fontId="0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166" fontId="0" fillId="3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6" fillId="4" borderId="1" xfId="0" applyFont="1" applyFill="1" applyBorder="1"/>
    <xf numFmtId="2" fontId="0" fillId="3" borderId="1" xfId="0" applyNumberFormat="1" applyFont="1" applyFill="1" applyBorder="1"/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6" fillId="5" borderId="1" xfId="0" applyFont="1" applyFill="1" applyBorder="1" applyAlignment="1">
      <alignment horizontal="center" vertical="center"/>
    </xf>
    <xf numFmtId="0" fontId="9" fillId="5" borderId="0" xfId="0" applyFont="1" applyFill="1" applyAlignment="1"/>
    <xf numFmtId="0" fontId="0" fillId="3" borderId="1" xfId="0" applyFont="1" applyFill="1" applyBorder="1" applyAlignment="1">
      <alignment horizontal="center" vertical="center"/>
    </xf>
    <xf numFmtId="168" fontId="0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164" fontId="0" fillId="3" borderId="2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10" fontId="0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4" xfId="0" applyFont="1" applyFill="1" applyBorder="1"/>
    <xf numFmtId="167" fontId="0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10" fontId="0" fillId="3" borderId="3" xfId="0" applyNumberFormat="1" applyFont="1" applyFill="1" applyBorder="1" applyAlignment="1">
      <alignment horizontal="center" vertical="center"/>
    </xf>
    <xf numFmtId="10" fontId="0" fillId="3" borderId="4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166" fontId="0" fillId="3" borderId="2" xfId="0" applyNumberFormat="1" applyFont="1" applyFill="1" applyBorder="1" applyAlignment="1">
      <alignment horizontal="center" vertical="center"/>
    </xf>
    <xf numFmtId="168" fontId="0" fillId="3" borderId="2" xfId="0" applyNumberFormat="1" applyFont="1" applyFill="1" applyBorder="1" applyAlignment="1">
      <alignment horizontal="center" vertical="center"/>
    </xf>
    <xf numFmtId="10" fontId="0" fillId="3" borderId="3" xfId="0" applyNumberFormat="1" applyFont="1" applyFill="1" applyBorder="1" applyAlignment="1"/>
    <xf numFmtId="10" fontId="0" fillId="3" borderId="4" xfId="0" applyNumberFormat="1" applyFont="1" applyFill="1" applyBorder="1" applyAlignment="1"/>
    <xf numFmtId="164" fontId="0" fillId="3" borderId="3" xfId="0" applyNumberFormat="1" applyFont="1" applyFill="1" applyBorder="1" applyAlignment="1"/>
    <xf numFmtId="164" fontId="0" fillId="3" borderId="4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 wrapText="1"/>
    </xf>
    <xf numFmtId="2" fontId="0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9" fillId="5" borderId="6" xfId="0" applyFont="1" applyFill="1" applyBorder="1"/>
    <xf numFmtId="0" fontId="9" fillId="5" borderId="7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1"/>
  <sheetViews>
    <sheetView tabSelected="1" workbookViewId="0">
      <selection activeCell="K5" sqref="K5"/>
    </sheetView>
  </sheetViews>
  <sheetFormatPr defaultColWidth="14.42578125" defaultRowHeight="15" customHeight="1"/>
  <cols>
    <col min="1" max="1" width="2.85546875" customWidth="1"/>
    <col min="2" max="2" width="9.28515625" customWidth="1"/>
    <col min="3" max="3" width="6.7109375" customWidth="1"/>
    <col min="4" max="4" width="10.140625" customWidth="1"/>
    <col min="5" max="5" width="11.28515625" customWidth="1"/>
    <col min="6" max="6" width="13.140625" customWidth="1"/>
    <col min="7" max="7" width="14" customWidth="1"/>
    <col min="8" max="8" width="8.28515625" customWidth="1"/>
    <col min="9" max="9" width="11.28515625" customWidth="1"/>
    <col min="10" max="10" width="13.85546875" customWidth="1"/>
    <col min="11" max="11" width="12" customWidth="1"/>
    <col min="12" max="12" width="19.5703125" customWidth="1"/>
    <col min="13" max="17" width="8.7109375" customWidth="1"/>
  </cols>
  <sheetData>
    <row r="1" spans="1:17" ht="30.75" customHeight="1">
      <c r="A1" s="14" t="s">
        <v>0</v>
      </c>
      <c r="B1" s="14" t="s">
        <v>1</v>
      </c>
      <c r="C1" s="15" t="s">
        <v>28</v>
      </c>
      <c r="D1" s="14" t="s">
        <v>29</v>
      </c>
      <c r="E1" s="14" t="s">
        <v>31</v>
      </c>
      <c r="F1" s="14" t="s">
        <v>2</v>
      </c>
      <c r="G1" s="14" t="s">
        <v>30</v>
      </c>
      <c r="H1" s="14" t="s">
        <v>4</v>
      </c>
      <c r="I1" s="14" t="s">
        <v>5</v>
      </c>
      <c r="J1" s="14" t="s">
        <v>6</v>
      </c>
      <c r="K1" s="3"/>
      <c r="M1" s="4"/>
      <c r="N1" s="4"/>
      <c r="O1" s="4"/>
      <c r="P1" s="4"/>
      <c r="Q1" s="4"/>
    </row>
    <row r="2" spans="1:17" ht="14.25" customHeight="1">
      <c r="A2" s="13">
        <v>1</v>
      </c>
      <c r="B2" s="10">
        <v>14.85</v>
      </c>
      <c r="C2" s="31">
        <v>14.8</v>
      </c>
      <c r="D2" s="11">
        <f>B2-$C$2</f>
        <v>4.9999999999998934E-2</v>
      </c>
      <c r="E2" s="11">
        <f t="shared" ref="E2" si="0">(D2)^2</f>
        <v>2.4999999999998934E-3</v>
      </c>
      <c r="F2" s="30">
        <f>$C$2+SUM(D2:D6)/A6</f>
        <v>14.818</v>
      </c>
      <c r="G2" s="30">
        <f>(SUM(E2:E6)-A6*($F$2-$C$2)^2)/(A6*(A6-1))</f>
        <v>1.3400000000000247E-4</v>
      </c>
      <c r="H2" s="30">
        <f>SQRT(G2)</f>
        <v>1.1575836902790333E-2</v>
      </c>
      <c r="I2" s="27">
        <f>(2.57*H2)</f>
        <v>2.9749900840171154E-2</v>
      </c>
      <c r="J2" s="34">
        <f>$I$2/$F$2*100</f>
        <v>0.20076866540809254</v>
      </c>
      <c r="K2" s="6"/>
    </row>
    <row r="3" spans="1:17" ht="15" customHeight="1">
      <c r="A3" s="13">
        <v>2</v>
      </c>
      <c r="B3" s="10">
        <v>14.8</v>
      </c>
      <c r="C3" s="32"/>
      <c r="D3" s="11">
        <f>B3-$C$2</f>
        <v>0</v>
      </c>
      <c r="E3" s="11">
        <f>(D3)^2</f>
        <v>0</v>
      </c>
      <c r="F3" s="28"/>
      <c r="G3" s="28"/>
      <c r="H3" s="28"/>
      <c r="I3" s="28"/>
      <c r="J3" s="28"/>
      <c r="K3" s="6"/>
    </row>
    <row r="4" spans="1:17" ht="15" customHeight="1">
      <c r="A4" s="13">
        <v>3</v>
      </c>
      <c r="B4" s="10">
        <v>14.79</v>
      </c>
      <c r="C4" s="32"/>
      <c r="D4" s="11">
        <f>B4-$C$2</f>
        <v>-1.0000000000001563E-2</v>
      </c>
      <c r="E4" s="11">
        <f>(D4)^2</f>
        <v>1.0000000000003127E-4</v>
      </c>
      <c r="F4" s="28"/>
      <c r="G4" s="28"/>
      <c r="H4" s="28"/>
      <c r="I4" s="28"/>
      <c r="J4" s="28"/>
      <c r="K4" s="6"/>
    </row>
    <row r="5" spans="1:17">
      <c r="A5" s="13">
        <v>4</v>
      </c>
      <c r="B5" s="10">
        <v>14.84</v>
      </c>
      <c r="C5" s="32"/>
      <c r="D5" s="11">
        <f>B5-$C$2</f>
        <v>3.9999999999999147E-2</v>
      </c>
      <c r="E5" s="11">
        <f>(D5)^2</f>
        <v>1.5999999999999318E-3</v>
      </c>
      <c r="F5" s="28"/>
      <c r="G5" s="28"/>
      <c r="H5" s="28"/>
      <c r="I5" s="28"/>
      <c r="J5" s="28"/>
      <c r="K5" s="6"/>
    </row>
    <row r="6" spans="1:17">
      <c r="A6" s="13">
        <v>5</v>
      </c>
      <c r="B6" s="10">
        <v>14.81</v>
      </c>
      <c r="C6" s="33"/>
      <c r="D6" s="11">
        <f>B6-$C$2</f>
        <v>9.9999999999997868E-3</v>
      </c>
      <c r="E6" s="12">
        <f>(D6)^2</f>
        <v>9.9999999999995736E-5</v>
      </c>
      <c r="F6" s="29"/>
      <c r="G6" s="29"/>
      <c r="H6" s="29"/>
      <c r="I6" s="29"/>
      <c r="J6" s="29"/>
      <c r="K6" s="6"/>
    </row>
    <row r="7" spans="1:17">
      <c r="C7" s="1"/>
      <c r="D7" s="1"/>
      <c r="E7" s="1"/>
      <c r="F7" s="1"/>
      <c r="G7" s="1"/>
      <c r="H7" s="1"/>
      <c r="I7" s="1"/>
      <c r="J7" s="1"/>
      <c r="K7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6.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6">
    <mergeCell ref="I2:I6"/>
    <mergeCell ref="F2:F6"/>
    <mergeCell ref="C2:C6"/>
    <mergeCell ref="J2:J6"/>
    <mergeCell ref="G2:G6"/>
    <mergeCell ref="H2:H6"/>
  </mergeCells>
  <pageMargins left="0.7" right="0.7" top="0.75" bottom="0.75" header="0" footer="0"/>
  <pageSetup paperSize="9" orientation="portrait"/>
  <headerFooter>
    <oddHeader>&amp;CГолубева Анна ИВТ2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G2" sqref="G2:G6"/>
    </sheetView>
  </sheetViews>
  <sheetFormatPr defaultRowHeight="15"/>
  <cols>
    <col min="1" max="1" width="3.28515625" customWidth="1"/>
    <col min="6" max="6" width="12.85546875" customWidth="1"/>
    <col min="7" max="7" width="12.7109375" customWidth="1"/>
    <col min="8" max="8" width="10.7109375" customWidth="1"/>
    <col min="10" max="10" width="11.28515625" customWidth="1"/>
  </cols>
  <sheetData>
    <row r="1" spans="1:10" ht="32.25" customHeight="1">
      <c r="A1" s="14" t="s">
        <v>0</v>
      </c>
      <c r="B1" s="14" t="s">
        <v>7</v>
      </c>
      <c r="C1" s="15" t="s">
        <v>33</v>
      </c>
      <c r="D1" s="14" t="s">
        <v>35</v>
      </c>
      <c r="E1" s="14" t="s">
        <v>34</v>
      </c>
      <c r="F1" s="14" t="s">
        <v>8</v>
      </c>
      <c r="G1" s="14" t="s">
        <v>32</v>
      </c>
      <c r="H1" s="14" t="s">
        <v>4</v>
      </c>
      <c r="I1" s="14" t="s">
        <v>5</v>
      </c>
      <c r="J1" s="14" t="s">
        <v>6</v>
      </c>
    </row>
    <row r="2" spans="1:10">
      <c r="A2" s="9">
        <v>1</v>
      </c>
      <c r="B2" s="10">
        <v>7.48</v>
      </c>
      <c r="C2" s="31">
        <v>7.48</v>
      </c>
      <c r="D2" s="11">
        <f>B2-$C$2</f>
        <v>0</v>
      </c>
      <c r="E2" s="11">
        <f>D2^2</f>
        <v>0</v>
      </c>
      <c r="F2" s="27">
        <f>$C$2+SUM(D2:D6)/A6</f>
        <v>7.492</v>
      </c>
      <c r="G2" s="37">
        <f>(SUM(E2:E6)-A6*(F2-C2)^2)/(A6*(A6-1))</f>
        <v>7.399999999999879E-5</v>
      </c>
      <c r="H2" s="30">
        <f>SQRT(G2)</f>
        <v>8.6023252670425557E-3</v>
      </c>
      <c r="I2" s="27">
        <f>(2.57*H2)</f>
        <v>2.2107975936299366E-2</v>
      </c>
      <c r="J2" s="34">
        <f>(I2/F2)*100%</f>
        <v>2.9508777277495149E-3</v>
      </c>
    </row>
    <row r="3" spans="1:10">
      <c r="A3" s="9">
        <v>2</v>
      </c>
      <c r="B3" s="10">
        <v>7.49</v>
      </c>
      <c r="C3" s="32"/>
      <c r="D3" s="11">
        <f>B3-$C$2</f>
        <v>9.9999999999997868E-3</v>
      </c>
      <c r="E3" s="12">
        <f>D3^2</f>
        <v>9.9999999999995736E-5</v>
      </c>
      <c r="F3" s="35"/>
      <c r="G3" s="35"/>
      <c r="H3" s="35"/>
      <c r="I3" s="35"/>
      <c r="J3" s="35"/>
    </row>
    <row r="4" spans="1:10">
      <c r="A4" s="9">
        <v>3</v>
      </c>
      <c r="B4" s="10">
        <v>7.52</v>
      </c>
      <c r="C4" s="32"/>
      <c r="D4" s="11">
        <f>B4-$C$2</f>
        <v>3.9999999999999147E-2</v>
      </c>
      <c r="E4" s="11">
        <f>D4^2</f>
        <v>1.5999999999999318E-3</v>
      </c>
      <c r="F4" s="35"/>
      <c r="G4" s="35"/>
      <c r="H4" s="35"/>
      <c r="I4" s="35"/>
      <c r="J4" s="35"/>
    </row>
    <row r="5" spans="1:10">
      <c r="A5" s="9">
        <v>4</v>
      </c>
      <c r="B5" s="10">
        <v>7.47</v>
      </c>
      <c r="C5" s="32"/>
      <c r="D5" s="11">
        <f>B5-$C$2</f>
        <v>-1.0000000000000675E-2</v>
      </c>
      <c r="E5" s="11">
        <f>D5^2</f>
        <v>1.000000000000135E-4</v>
      </c>
      <c r="F5" s="35"/>
      <c r="G5" s="35"/>
      <c r="H5" s="35"/>
      <c r="I5" s="35"/>
      <c r="J5" s="35"/>
    </row>
    <row r="6" spans="1:10">
      <c r="A6" s="9">
        <v>5</v>
      </c>
      <c r="B6" s="10">
        <v>7.5</v>
      </c>
      <c r="C6" s="33"/>
      <c r="D6" s="11">
        <f>B6-$C$2</f>
        <v>1.9999999999999574E-2</v>
      </c>
      <c r="E6" s="11">
        <f>D6^2</f>
        <v>3.9999999999998294E-4</v>
      </c>
      <c r="F6" s="36"/>
      <c r="G6" s="36"/>
      <c r="H6" s="36"/>
      <c r="I6" s="36"/>
      <c r="J6" s="36"/>
    </row>
    <row r="7" spans="1:10">
      <c r="C7" s="1"/>
      <c r="D7" s="1"/>
      <c r="E7" s="1"/>
      <c r="F7" s="1"/>
      <c r="G7" s="1"/>
      <c r="H7" s="1"/>
      <c r="I7" s="1"/>
    </row>
  </sheetData>
  <mergeCells count="6">
    <mergeCell ref="C2:C6"/>
    <mergeCell ref="H2:H6"/>
    <mergeCell ref="I2:I6"/>
    <mergeCell ref="J2:J6"/>
    <mergeCell ref="F2:F6"/>
    <mergeCell ref="G2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J2" sqref="J2:J4"/>
    </sheetView>
  </sheetViews>
  <sheetFormatPr defaultRowHeight="15"/>
  <cols>
    <col min="1" max="1" width="2.5703125" customWidth="1"/>
    <col min="3" max="3" width="6.42578125" customWidth="1"/>
    <col min="6" max="6" width="12.28515625" customWidth="1"/>
    <col min="7" max="7" width="13.5703125" customWidth="1"/>
    <col min="8" max="8" width="11.28515625" customWidth="1"/>
    <col min="10" max="10" width="10.7109375" customWidth="1"/>
    <col min="11" max="11" width="11.85546875" customWidth="1"/>
    <col min="12" max="12" width="11.140625" customWidth="1"/>
  </cols>
  <sheetData>
    <row r="1" spans="1:12" ht="32.25">
      <c r="A1" s="14" t="s">
        <v>0</v>
      </c>
      <c r="B1" s="14" t="s">
        <v>7</v>
      </c>
      <c r="C1" s="15" t="s">
        <v>33</v>
      </c>
      <c r="D1" s="14" t="s">
        <v>35</v>
      </c>
      <c r="E1" s="14" t="s">
        <v>34</v>
      </c>
      <c r="F1" s="14" t="s">
        <v>8</v>
      </c>
      <c r="G1" s="14" t="s">
        <v>32</v>
      </c>
      <c r="H1" s="14" t="s">
        <v>4</v>
      </c>
      <c r="I1" s="14" t="s">
        <v>5</v>
      </c>
      <c r="J1" s="14" t="s">
        <v>6</v>
      </c>
      <c r="K1" s="14" t="s">
        <v>36</v>
      </c>
      <c r="L1" s="14" t="s">
        <v>37</v>
      </c>
    </row>
    <row r="2" spans="1:12">
      <c r="A2" s="9">
        <v>1</v>
      </c>
      <c r="B2" s="10">
        <v>47.12</v>
      </c>
      <c r="C2" s="31">
        <f>SUM(B2:B4)/A4</f>
        <v>47.109999999999992</v>
      </c>
      <c r="D2" s="11">
        <f>B2-$C$2</f>
        <v>1.0000000000005116E-2</v>
      </c>
      <c r="E2" s="11">
        <f>D2^2</f>
        <v>1.0000000000010231E-4</v>
      </c>
      <c r="F2" s="27">
        <f>$C$2+SUM(D2:D4)/A4</f>
        <v>47.11</v>
      </c>
      <c r="G2" s="37">
        <f>(SUM(E2:E4)-A4*($F$2-$C$2)^2)/(A4*(A4-1))</f>
        <v>2.3333333333335889E-4</v>
      </c>
      <c r="H2" s="30">
        <f>SQRT(G2)</f>
        <v>1.5275252316520303E-2</v>
      </c>
      <c r="I2" s="44">
        <f>(3.182*H2)</f>
        <v>4.8605852871167601E-2</v>
      </c>
      <c r="J2" s="34">
        <f>(I2/F2)*100%</f>
        <v>1.0317523428394735E-3</v>
      </c>
      <c r="K2" s="41">
        <f>I2</f>
        <v>4.8605852871167601E-2</v>
      </c>
      <c r="L2" s="38" t="s">
        <v>38</v>
      </c>
    </row>
    <row r="3" spans="1:12">
      <c r="A3" s="9">
        <v>2</v>
      </c>
      <c r="B3" s="10">
        <v>47.08</v>
      </c>
      <c r="C3" s="32"/>
      <c r="D3" s="11">
        <f>B3-$C$2</f>
        <v>-2.9999999999994031E-2</v>
      </c>
      <c r="E3" s="12">
        <f>D3^2</f>
        <v>8.9999999999964186E-4</v>
      </c>
      <c r="F3" s="28"/>
      <c r="G3" s="28"/>
      <c r="H3" s="28"/>
      <c r="I3" s="45"/>
      <c r="J3" s="47"/>
      <c r="K3" s="42"/>
      <c r="L3" s="39"/>
    </row>
    <row r="4" spans="1:12">
      <c r="A4" s="9">
        <v>3</v>
      </c>
      <c r="B4" s="10">
        <v>47.13</v>
      </c>
      <c r="C4" s="33"/>
      <c r="D4" s="11">
        <f>B4-$C$2</f>
        <v>2.0000000000010232E-2</v>
      </c>
      <c r="E4" s="11">
        <f>D4^2</f>
        <v>4.0000000000040925E-4</v>
      </c>
      <c r="F4" s="29"/>
      <c r="G4" s="29"/>
      <c r="H4" s="29"/>
      <c r="I4" s="46"/>
      <c r="J4" s="48"/>
      <c r="K4" s="43"/>
      <c r="L4" s="40"/>
    </row>
  </sheetData>
  <mergeCells count="8">
    <mergeCell ref="L2:L4"/>
    <mergeCell ref="K2:K4"/>
    <mergeCell ref="C2:C4"/>
    <mergeCell ref="F2:F4"/>
    <mergeCell ref="G2:G4"/>
    <mergeCell ref="H2:H4"/>
    <mergeCell ref="I2:I4"/>
    <mergeCell ref="J2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7" sqref="B7"/>
    </sheetView>
  </sheetViews>
  <sheetFormatPr defaultRowHeight="15"/>
  <cols>
    <col min="7" max="7" width="9.5703125" bestFit="1" customWidth="1"/>
    <col min="8" max="8" width="10.7109375" customWidth="1"/>
    <col min="10" max="10" width="11.85546875" customWidth="1"/>
  </cols>
  <sheetData>
    <row r="1" spans="1:10" ht="32.25">
      <c r="A1" s="14" t="s">
        <v>0</v>
      </c>
      <c r="B1" s="14" t="s">
        <v>7</v>
      </c>
      <c r="C1" s="15" t="s">
        <v>33</v>
      </c>
      <c r="D1" s="14" t="s">
        <v>35</v>
      </c>
      <c r="E1" s="14" t="s">
        <v>34</v>
      </c>
      <c r="F1" s="14" t="s">
        <v>8</v>
      </c>
      <c r="G1" s="14" t="s">
        <v>32</v>
      </c>
      <c r="H1" s="14" t="s">
        <v>4</v>
      </c>
      <c r="I1" s="14" t="s">
        <v>5</v>
      </c>
      <c r="J1" s="14" t="s">
        <v>6</v>
      </c>
    </row>
    <row r="2" spans="1:10">
      <c r="A2" s="9">
        <v>1</v>
      </c>
      <c r="B2" s="10">
        <v>3.95</v>
      </c>
      <c r="C2" s="31">
        <f>SUM(B2:B6)/5</f>
        <v>3.6680000000000001</v>
      </c>
      <c r="D2" s="11">
        <f>B2-$C$2</f>
        <v>0.28200000000000003</v>
      </c>
      <c r="E2" s="11">
        <f>D2^2</f>
        <v>7.9524000000000011E-2</v>
      </c>
      <c r="F2" s="27">
        <f>$C$2+SUM(D2:D6)/A6</f>
        <v>3.6680000000000001</v>
      </c>
      <c r="G2" s="37">
        <f>(SUM(E2:E6)-A6*(F2-C2)^2)/(A6*(A6-1))</f>
        <v>6.3696500000000045E-2</v>
      </c>
      <c r="H2" s="30">
        <f>SQRT(G2)</f>
        <v>0.25238165543478003</v>
      </c>
      <c r="I2" s="27">
        <f>(2.57*H2)</f>
        <v>0.6486208544673846</v>
      </c>
      <c r="J2" s="34">
        <f>(I2/F2)*100%</f>
        <v>0.17683229402055195</v>
      </c>
    </row>
    <row r="3" spans="1:10">
      <c r="A3" s="9">
        <v>2</v>
      </c>
      <c r="B3" s="10">
        <v>3.07</v>
      </c>
      <c r="C3" s="32"/>
      <c r="D3" s="11">
        <f>B3-$C$2</f>
        <v>-0.59800000000000031</v>
      </c>
      <c r="E3" s="12">
        <f>D3^2</f>
        <v>0.35760400000000037</v>
      </c>
      <c r="F3" s="35"/>
      <c r="G3" s="35"/>
      <c r="H3" s="35"/>
      <c r="I3" s="35"/>
      <c r="J3" s="35"/>
    </row>
    <row r="4" spans="1:10">
      <c r="A4" s="9">
        <v>3</v>
      </c>
      <c r="B4" s="10">
        <v>3.0449999999999999</v>
      </c>
      <c r="C4" s="32"/>
      <c r="D4" s="11">
        <f>B4-$C$2</f>
        <v>-0.62300000000000022</v>
      </c>
      <c r="E4" s="11">
        <f>D4^2</f>
        <v>0.38812900000000028</v>
      </c>
      <c r="F4" s="35"/>
      <c r="G4" s="35"/>
      <c r="H4" s="35"/>
      <c r="I4" s="35"/>
      <c r="J4" s="35"/>
    </row>
    <row r="5" spans="1:10">
      <c r="A5" s="9">
        <v>4</v>
      </c>
      <c r="B5" s="10">
        <v>4.0750000000000002</v>
      </c>
      <c r="C5" s="32"/>
      <c r="D5" s="11">
        <f>B5-$C$2</f>
        <v>0.40700000000000003</v>
      </c>
      <c r="E5" s="11">
        <f>D5^2</f>
        <v>0.16564900000000002</v>
      </c>
      <c r="F5" s="35"/>
      <c r="G5" s="35"/>
      <c r="H5" s="35"/>
      <c r="I5" s="35"/>
      <c r="J5" s="35"/>
    </row>
    <row r="6" spans="1:10">
      <c r="A6" s="9">
        <v>5</v>
      </c>
      <c r="B6" s="10">
        <v>4.2</v>
      </c>
      <c r="C6" s="33"/>
      <c r="D6" s="11">
        <f>B6-$C$2</f>
        <v>0.53200000000000003</v>
      </c>
      <c r="E6" s="11">
        <f>D6^2</f>
        <v>0.28302400000000005</v>
      </c>
      <c r="F6" s="36"/>
      <c r="G6" s="36"/>
      <c r="H6" s="36"/>
      <c r="I6" s="36"/>
      <c r="J6" s="36"/>
    </row>
  </sheetData>
  <mergeCells count="6">
    <mergeCell ref="J2:J6"/>
    <mergeCell ref="C2:C6"/>
    <mergeCell ref="F2:F6"/>
    <mergeCell ref="G2:G6"/>
    <mergeCell ref="H2:H6"/>
    <mergeCell ref="I2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topLeftCell="C1" workbookViewId="0">
      <selection activeCell="E2" sqref="E2"/>
    </sheetView>
  </sheetViews>
  <sheetFormatPr defaultRowHeight="15"/>
  <cols>
    <col min="5" max="5" width="20.7109375" customWidth="1"/>
    <col min="6" max="6" width="14.7109375" customWidth="1"/>
    <col min="7" max="7" width="12.85546875" customWidth="1"/>
    <col min="8" max="8" width="12.42578125" customWidth="1"/>
    <col min="9" max="10" width="10.5703125" bestFit="1" customWidth="1"/>
    <col min="11" max="11" width="10.140625" customWidth="1"/>
    <col min="12" max="12" width="10" customWidth="1"/>
  </cols>
  <sheetData>
    <row r="1" spans="1:14">
      <c r="A1" s="18" t="s">
        <v>0</v>
      </c>
      <c r="B1" s="18" t="s">
        <v>58</v>
      </c>
      <c r="C1" s="18" t="s">
        <v>46</v>
      </c>
      <c r="D1" s="18" t="s">
        <v>47</v>
      </c>
      <c r="E1" s="1"/>
    </row>
    <row r="2" spans="1:14">
      <c r="A2" s="16">
        <v>1</v>
      </c>
      <c r="B2" s="11">
        <v>12.7</v>
      </c>
      <c r="C2" s="11">
        <v>12.7</v>
      </c>
      <c r="D2" s="11">
        <v>14.8</v>
      </c>
      <c r="E2" s="1"/>
    </row>
    <row r="3" spans="1:14">
      <c r="A3" s="16">
        <v>2</v>
      </c>
      <c r="B3" s="11">
        <v>12.7</v>
      </c>
      <c r="C3" s="11">
        <v>12.8</v>
      </c>
      <c r="D3" s="11">
        <v>14.9</v>
      </c>
      <c r="E3" s="1"/>
    </row>
    <row r="4" spans="1:14">
      <c r="A4" s="16">
        <v>3</v>
      </c>
      <c r="B4" s="11">
        <v>12.7</v>
      </c>
      <c r="C4" s="11">
        <v>12.9</v>
      </c>
      <c r="D4" s="11">
        <v>14.7</v>
      </c>
      <c r="E4" s="1"/>
    </row>
    <row r="5" spans="1:14" ht="18.75" customHeight="1">
      <c r="A5" s="17" t="s">
        <v>39</v>
      </c>
      <c r="B5" s="11">
        <f t="shared" ref="B5:D5" si="0">AVERAGE(B2:B4)</f>
        <v>12.699999999999998</v>
      </c>
      <c r="C5" s="11">
        <f t="shared" si="0"/>
        <v>12.799999999999999</v>
      </c>
      <c r="D5" s="11">
        <f t="shared" si="0"/>
        <v>14.800000000000002</v>
      </c>
      <c r="E5" s="1"/>
    </row>
    <row r="6" spans="1:14" ht="61.5">
      <c r="A6" s="20" t="s">
        <v>0</v>
      </c>
      <c r="B6" s="20" t="s">
        <v>15</v>
      </c>
      <c r="C6" s="21" t="s">
        <v>48</v>
      </c>
      <c r="D6" s="20" t="s">
        <v>49</v>
      </c>
      <c r="E6" s="20" t="s">
        <v>50</v>
      </c>
      <c r="F6" s="20" t="s">
        <v>8</v>
      </c>
      <c r="G6" s="20" t="s">
        <v>3</v>
      </c>
      <c r="H6" s="20" t="s">
        <v>9</v>
      </c>
      <c r="I6" s="20" t="s">
        <v>10</v>
      </c>
      <c r="J6" s="20" t="s">
        <v>11</v>
      </c>
      <c r="K6" s="20" t="s">
        <v>12</v>
      </c>
      <c r="L6" s="20" t="s">
        <v>13</v>
      </c>
    </row>
    <row r="7" spans="1:14">
      <c r="A7" s="9">
        <v>1</v>
      </c>
      <c r="B7" s="11">
        <v>12.7</v>
      </c>
      <c r="C7" s="30">
        <f>AVERAGE(B7:B9)</f>
        <v>12.799999999999999</v>
      </c>
      <c r="D7" s="11">
        <f>B7-C7</f>
        <v>-9.9999999999999645E-2</v>
      </c>
      <c r="E7" s="12">
        <f t="shared" ref="E7:E9" si="1">(D7)^2</f>
        <v>9.9999999999999291E-3</v>
      </c>
      <c r="F7" s="27">
        <f>C7+SUM(D7:D9)/A9</f>
        <v>12.799999999999999</v>
      </c>
      <c r="G7" s="37">
        <f>(SUM(E7:E9)-A4*(F7-C7)^2)/(A9*(A9-1))</f>
        <v>3.3333333333333687E-3</v>
      </c>
      <c r="H7" s="30">
        <f>SQRT(G7)</f>
        <v>5.773502691896288E-2</v>
      </c>
      <c r="I7" s="27">
        <f>(3.182*H7)</f>
        <v>0.18371285565613987</v>
      </c>
      <c r="J7" s="34">
        <f>(I7/F7)*100%</f>
        <v>1.4352566848135928E-2</v>
      </c>
      <c r="K7" s="27">
        <f>I7</f>
        <v>0.18371285565613987</v>
      </c>
      <c r="L7" s="57" t="s">
        <v>41</v>
      </c>
    </row>
    <row r="8" spans="1:14">
      <c r="A8" s="9">
        <v>2</v>
      </c>
      <c r="B8" s="11">
        <v>12.8</v>
      </c>
      <c r="C8" s="28"/>
      <c r="D8" s="11">
        <f>B8-C7</f>
        <v>0</v>
      </c>
      <c r="E8" s="12">
        <f t="shared" si="1"/>
        <v>0</v>
      </c>
      <c r="F8" s="28"/>
      <c r="G8" s="49"/>
      <c r="H8" s="49"/>
      <c r="I8" s="49"/>
      <c r="J8" s="53"/>
      <c r="K8" s="55"/>
      <c r="L8" s="49"/>
    </row>
    <row r="9" spans="1:14">
      <c r="A9" s="9">
        <v>3</v>
      </c>
      <c r="B9" s="11">
        <v>12.9</v>
      </c>
      <c r="C9" s="29"/>
      <c r="D9" s="19">
        <f>B9-C7</f>
        <v>0.10000000000000142</v>
      </c>
      <c r="E9" s="12">
        <f t="shared" si="1"/>
        <v>1.0000000000000285E-2</v>
      </c>
      <c r="F9" s="29"/>
      <c r="G9" s="50"/>
      <c r="H9" s="50"/>
      <c r="I9" s="50"/>
      <c r="J9" s="54"/>
      <c r="K9" s="56"/>
      <c r="L9" s="50"/>
    </row>
    <row r="10" spans="1:14">
      <c r="C10" s="1"/>
      <c r="D10" s="1"/>
      <c r="E10" s="1"/>
      <c r="F10" s="1"/>
      <c r="G10" s="1"/>
      <c r="H10" s="1"/>
      <c r="I10" s="1"/>
      <c r="J10" s="1"/>
      <c r="K10" s="1"/>
    </row>
    <row r="11" spans="1:14" ht="75" customHeight="1">
      <c r="A11" s="20" t="s">
        <v>0</v>
      </c>
      <c r="B11" s="20" t="s">
        <v>15</v>
      </c>
      <c r="C11" s="21" t="s">
        <v>48</v>
      </c>
      <c r="D11" s="20" t="s">
        <v>49</v>
      </c>
      <c r="E11" s="20" t="s">
        <v>50</v>
      </c>
      <c r="F11" s="20" t="s">
        <v>17</v>
      </c>
      <c r="G11" s="20" t="s">
        <v>18</v>
      </c>
      <c r="H11" s="20" t="s">
        <v>40</v>
      </c>
      <c r="I11" s="20" t="s">
        <v>19</v>
      </c>
      <c r="J11" s="20" t="s">
        <v>20</v>
      </c>
      <c r="K11" s="20" t="s">
        <v>21</v>
      </c>
      <c r="L11" s="20" t="s">
        <v>12</v>
      </c>
      <c r="M11" s="20" t="s">
        <v>43</v>
      </c>
      <c r="N11" s="20" t="s">
        <v>11</v>
      </c>
    </row>
    <row r="12" spans="1:14">
      <c r="A12" s="9">
        <v>1</v>
      </c>
      <c r="B12" s="11">
        <v>12.7</v>
      </c>
      <c r="C12" s="30">
        <f>AVERAGE(B12:B14)</f>
        <v>12.799999999999999</v>
      </c>
      <c r="D12" s="11">
        <f>B12-C12</f>
        <v>-9.9999999999999645E-2</v>
      </c>
      <c r="E12" s="12">
        <f t="shared" ref="E12:E14" si="2">(D12)^2</f>
        <v>9.9999999999999291E-3</v>
      </c>
      <c r="F12" s="27">
        <f>SUM(E12:E14)/(A14*A13)</f>
        <v>3.3333333333333687E-3</v>
      </c>
      <c r="G12" s="59">
        <v>0.95</v>
      </c>
      <c r="H12" s="30">
        <v>3.1819999999999999</v>
      </c>
      <c r="I12" s="27">
        <f>(H12*F12)</f>
        <v>1.060666666666678E-2</v>
      </c>
      <c r="J12" s="52">
        <f>0.1</f>
        <v>0.1</v>
      </c>
      <c r="K12" s="51">
        <f>(J12)*H12</f>
        <v>0.31820000000000004</v>
      </c>
      <c r="L12" s="52">
        <f>SQRT(I12^2+K12^2)</f>
        <v>0.31837672870010114</v>
      </c>
      <c r="M12" s="58" t="s">
        <v>42</v>
      </c>
      <c r="N12" s="34">
        <f>(L12/C12)*100%</f>
        <v>2.4873181929695405E-2</v>
      </c>
    </row>
    <row r="13" spans="1:14">
      <c r="A13" s="9">
        <v>2</v>
      </c>
      <c r="B13" s="11">
        <v>12.8</v>
      </c>
      <c r="C13" s="28"/>
      <c r="D13" s="11">
        <f>B13-C12</f>
        <v>0</v>
      </c>
      <c r="E13" s="12">
        <f t="shared" si="2"/>
        <v>0</v>
      </c>
      <c r="F13" s="49"/>
      <c r="G13" s="49"/>
      <c r="H13" s="49"/>
      <c r="I13" s="49"/>
      <c r="J13" s="49"/>
      <c r="K13" s="49"/>
      <c r="L13" s="49"/>
      <c r="M13" s="49"/>
      <c r="N13" s="49"/>
    </row>
    <row r="14" spans="1:14">
      <c r="A14" s="9">
        <v>3</v>
      </c>
      <c r="B14" s="11">
        <v>12.9</v>
      </c>
      <c r="C14" s="29"/>
      <c r="D14" s="19">
        <f>B14-C12</f>
        <v>0.10000000000000142</v>
      </c>
      <c r="E14" s="12">
        <f t="shared" si="2"/>
        <v>1.0000000000000285E-2</v>
      </c>
      <c r="F14" s="50"/>
      <c r="G14" s="50"/>
      <c r="H14" s="50"/>
      <c r="I14" s="50"/>
      <c r="J14" s="50"/>
      <c r="K14" s="50"/>
      <c r="L14" s="50"/>
      <c r="M14" s="50"/>
      <c r="N14" s="50"/>
    </row>
    <row r="15" spans="1:14">
      <c r="C15" s="1"/>
      <c r="D15" s="1"/>
      <c r="E15" s="1"/>
      <c r="F15" s="1"/>
      <c r="G15" s="1"/>
      <c r="H15" s="1"/>
      <c r="I15" s="1"/>
      <c r="J15" s="1"/>
      <c r="K15" s="1"/>
    </row>
    <row r="16" spans="1:14" ht="30" customHeight="1">
      <c r="A16" s="7"/>
      <c r="B16" s="1"/>
      <c r="C16" s="1"/>
      <c r="D16" s="1"/>
      <c r="E16" s="1"/>
      <c r="F16" s="1"/>
      <c r="G16" s="1"/>
      <c r="H16" s="2"/>
      <c r="I16" s="1"/>
      <c r="J16" s="1"/>
      <c r="K16" s="1"/>
      <c r="L16" s="8"/>
      <c r="M16" s="8"/>
    </row>
    <row r="17" spans="1:14" ht="75" customHeight="1">
      <c r="A17" s="20" t="s">
        <v>0</v>
      </c>
      <c r="B17" s="18" t="s">
        <v>16</v>
      </c>
      <c r="C17" s="21" t="s">
        <v>51</v>
      </c>
      <c r="D17" s="20" t="s">
        <v>52</v>
      </c>
      <c r="E17" s="20" t="s">
        <v>53</v>
      </c>
      <c r="F17" s="20" t="s">
        <v>17</v>
      </c>
      <c r="G17" s="20" t="s">
        <v>18</v>
      </c>
      <c r="H17" s="20" t="s">
        <v>40</v>
      </c>
      <c r="I17" s="20" t="s">
        <v>19</v>
      </c>
      <c r="J17" s="20" t="s">
        <v>20</v>
      </c>
      <c r="K17" s="20" t="s">
        <v>21</v>
      </c>
      <c r="L17" s="20" t="s">
        <v>12</v>
      </c>
      <c r="M17" s="20" t="s">
        <v>43</v>
      </c>
      <c r="N17" s="20" t="s">
        <v>11</v>
      </c>
    </row>
    <row r="18" spans="1:14" ht="15" customHeight="1">
      <c r="A18" s="9">
        <v>1</v>
      </c>
      <c r="B18" s="11">
        <v>14.8</v>
      </c>
      <c r="C18" s="30">
        <f>AVERAGE(B18:B20)</f>
        <v>14.800000000000002</v>
      </c>
      <c r="D18" s="11">
        <f>B18-C18</f>
        <v>0</v>
      </c>
      <c r="E18" s="12">
        <f t="shared" ref="E18:E20" si="3">(D18)^2</f>
        <v>0</v>
      </c>
      <c r="F18" s="27">
        <f>SUM(E18:E20)/(A20*A19)</f>
        <v>3.3333333333333687E-3</v>
      </c>
      <c r="G18" s="59">
        <v>0.95</v>
      </c>
      <c r="H18" s="30">
        <v>3.1819999999999999</v>
      </c>
      <c r="I18" s="27">
        <f>(H18*F18)</f>
        <v>1.060666666666678E-2</v>
      </c>
      <c r="J18" s="52">
        <f>0.1</f>
        <v>0.1</v>
      </c>
      <c r="K18" s="51">
        <f>(J18)*H18</f>
        <v>0.31820000000000004</v>
      </c>
      <c r="L18" s="52">
        <f>SQRT(I18^2+K18^2)</f>
        <v>0.31837672870010114</v>
      </c>
      <c r="M18" s="60" t="s">
        <v>44</v>
      </c>
      <c r="N18" s="34">
        <f>(L18/C18)*100%</f>
        <v>2.1511941128385208E-2</v>
      </c>
    </row>
    <row r="19" spans="1:14">
      <c r="A19" s="9">
        <v>2</v>
      </c>
      <c r="B19" s="11">
        <v>14.9</v>
      </c>
      <c r="C19" s="28"/>
      <c r="D19" s="11">
        <f>B19-C18</f>
        <v>9.9999999999997868E-2</v>
      </c>
      <c r="E19" s="12">
        <f t="shared" si="3"/>
        <v>9.9999999999995735E-3</v>
      </c>
      <c r="F19" s="49"/>
      <c r="G19" s="49"/>
      <c r="H19" s="49"/>
      <c r="I19" s="49"/>
      <c r="J19" s="28"/>
      <c r="K19" s="28"/>
      <c r="L19" s="28"/>
      <c r="M19" s="28"/>
      <c r="N19" s="28"/>
    </row>
    <row r="20" spans="1:14">
      <c r="A20" s="9">
        <v>3</v>
      </c>
      <c r="B20" s="11">
        <v>14.7</v>
      </c>
      <c r="C20" s="29"/>
      <c r="D20" s="19">
        <f>B20-C18</f>
        <v>-0.1000000000000032</v>
      </c>
      <c r="E20" s="12">
        <f t="shared" si="3"/>
        <v>1.000000000000064E-2</v>
      </c>
      <c r="F20" s="50"/>
      <c r="G20" s="50"/>
      <c r="H20" s="50"/>
      <c r="I20" s="50"/>
      <c r="J20" s="29"/>
      <c r="K20" s="29"/>
      <c r="L20" s="29"/>
      <c r="M20" s="29"/>
      <c r="N20" s="29"/>
    </row>
    <row r="21" spans="1:14">
      <c r="C21" s="1"/>
      <c r="D21" s="1"/>
      <c r="E21" s="1"/>
      <c r="F21" s="1"/>
      <c r="G21" s="1"/>
      <c r="H21" s="1"/>
      <c r="I21" s="1"/>
      <c r="J21" s="1"/>
      <c r="K21" s="1"/>
    </row>
    <row r="22" spans="1:14">
      <c r="B22" s="5"/>
      <c r="C22" s="1"/>
      <c r="D22" s="1"/>
      <c r="E22" s="1"/>
      <c r="F22" s="1"/>
      <c r="G22" s="1"/>
      <c r="H22" s="1"/>
      <c r="I22" s="1"/>
      <c r="J22" s="1"/>
      <c r="K22" s="1"/>
    </row>
    <row r="23" spans="1:14" ht="75" customHeight="1">
      <c r="A23" s="20" t="s">
        <v>0</v>
      </c>
      <c r="B23" s="18" t="s">
        <v>14</v>
      </c>
      <c r="C23" s="21" t="s">
        <v>54</v>
      </c>
      <c r="D23" s="20" t="s">
        <v>55</v>
      </c>
      <c r="E23" s="20" t="s">
        <v>56</v>
      </c>
      <c r="F23" s="20" t="s">
        <v>17</v>
      </c>
      <c r="G23" s="20" t="s">
        <v>18</v>
      </c>
      <c r="H23" s="20" t="s">
        <v>40</v>
      </c>
      <c r="I23" s="20" t="s">
        <v>19</v>
      </c>
      <c r="J23" s="20" t="s">
        <v>20</v>
      </c>
      <c r="K23" s="20" t="s">
        <v>21</v>
      </c>
      <c r="L23" s="20" t="s">
        <v>12</v>
      </c>
      <c r="M23" s="20" t="s">
        <v>43</v>
      </c>
      <c r="N23" s="20" t="s">
        <v>11</v>
      </c>
    </row>
    <row r="24" spans="1:14">
      <c r="A24" s="9">
        <v>1</v>
      </c>
      <c r="B24" s="11">
        <v>12.7</v>
      </c>
      <c r="C24" s="30">
        <f>AVERAGE(B24:B26)</f>
        <v>12.699999999999998</v>
      </c>
      <c r="D24" s="11">
        <f>B24-C24</f>
        <v>0</v>
      </c>
      <c r="E24" s="12">
        <f t="shared" ref="E24:E26" si="4">(D24)^2</f>
        <v>0</v>
      </c>
      <c r="F24" s="27">
        <f>SUM(E24:E26)/(A26*A25)</f>
        <v>0</v>
      </c>
      <c r="G24" s="59">
        <v>0.95</v>
      </c>
      <c r="H24" s="30">
        <v>3.1819999999999999</v>
      </c>
      <c r="I24" s="27">
        <f>(H24*F24)</f>
        <v>0</v>
      </c>
      <c r="J24" s="52">
        <f>0.1</f>
        <v>0.1</v>
      </c>
      <c r="K24" s="51">
        <f>(J24)*H24</f>
        <v>0.31820000000000004</v>
      </c>
      <c r="L24" s="52">
        <f>SQRT(I24^2+K24^2)</f>
        <v>0.31820000000000004</v>
      </c>
      <c r="M24" s="60" t="s">
        <v>45</v>
      </c>
      <c r="N24" s="34">
        <f>(L24/C24)*100%</f>
        <v>2.5055118110236228E-2</v>
      </c>
    </row>
    <row r="25" spans="1:14">
      <c r="A25" s="9">
        <v>2</v>
      </c>
      <c r="B25" s="11">
        <v>12.7</v>
      </c>
      <c r="C25" s="28"/>
      <c r="D25" s="11">
        <f>B25-C24</f>
        <v>0</v>
      </c>
      <c r="E25" s="12">
        <f t="shared" si="4"/>
        <v>0</v>
      </c>
      <c r="F25" s="49"/>
      <c r="G25" s="49"/>
      <c r="H25" s="49"/>
      <c r="I25" s="49"/>
      <c r="J25" s="49"/>
      <c r="K25" s="49"/>
      <c r="L25" s="49"/>
      <c r="M25" s="49"/>
      <c r="N25" s="49"/>
    </row>
    <row r="26" spans="1:14">
      <c r="A26" s="9">
        <v>3</v>
      </c>
      <c r="B26" s="11">
        <v>12.7</v>
      </c>
      <c r="C26" s="29"/>
      <c r="D26" s="19">
        <f>B26-C24</f>
        <v>0</v>
      </c>
      <c r="E26" s="12">
        <f t="shared" si="4"/>
        <v>0</v>
      </c>
      <c r="F26" s="50"/>
      <c r="G26" s="50"/>
      <c r="H26" s="50"/>
      <c r="I26" s="50"/>
      <c r="J26" s="50"/>
      <c r="K26" s="50"/>
      <c r="L26" s="50"/>
      <c r="M26" s="50"/>
      <c r="N26" s="50"/>
    </row>
    <row r="27" spans="1:14">
      <c r="C27" s="1"/>
      <c r="D27" s="1"/>
      <c r="E27" s="1"/>
      <c r="F27" s="1"/>
      <c r="G27" s="1"/>
      <c r="H27" s="1"/>
      <c r="I27" s="1"/>
      <c r="J27" s="1"/>
      <c r="K27" s="1"/>
    </row>
    <row r="28" spans="1:14">
      <c r="A28" s="61" t="s">
        <v>23</v>
      </c>
      <c r="B28" s="62"/>
      <c r="C28" s="62"/>
      <c r="D28" s="62"/>
      <c r="E28" s="63"/>
    </row>
    <row r="29" spans="1:14">
      <c r="A29" s="22" t="s">
        <v>24</v>
      </c>
      <c r="B29" s="22" t="s">
        <v>25</v>
      </c>
      <c r="C29" s="22" t="s">
        <v>26</v>
      </c>
      <c r="D29" s="23" t="s">
        <v>27</v>
      </c>
      <c r="E29" s="22" t="s">
        <v>22</v>
      </c>
    </row>
    <row r="30" spans="1:14">
      <c r="A30" s="24">
        <v>12.7</v>
      </c>
      <c r="B30" s="24">
        <v>12.8</v>
      </c>
      <c r="C30" s="24">
        <v>14.8</v>
      </c>
      <c r="D30" s="25">
        <f>A30*B30*C30</f>
        <v>2405.8880000000004</v>
      </c>
      <c r="E30" s="26" t="s">
        <v>57</v>
      </c>
    </row>
  </sheetData>
  <mergeCells count="39">
    <mergeCell ref="K24:K26"/>
    <mergeCell ref="L24:L26"/>
    <mergeCell ref="M24:M26"/>
    <mergeCell ref="A28:E28"/>
    <mergeCell ref="F24:F26"/>
    <mergeCell ref="G24:G26"/>
    <mergeCell ref="H24:H26"/>
    <mergeCell ref="I24:I26"/>
    <mergeCell ref="J24:J26"/>
    <mergeCell ref="J7:J9"/>
    <mergeCell ref="K7:K9"/>
    <mergeCell ref="C7:C9"/>
    <mergeCell ref="L7:L9"/>
    <mergeCell ref="C12:C14"/>
    <mergeCell ref="F12:F14"/>
    <mergeCell ref="G12:G14"/>
    <mergeCell ref="H12:H14"/>
    <mergeCell ref="I12:I14"/>
    <mergeCell ref="J12:J14"/>
    <mergeCell ref="F7:F9"/>
    <mergeCell ref="G7:G9"/>
    <mergeCell ref="H7:H9"/>
    <mergeCell ref="I7:I9"/>
    <mergeCell ref="N12:N14"/>
    <mergeCell ref="C18:C20"/>
    <mergeCell ref="N18:N20"/>
    <mergeCell ref="C24:C26"/>
    <mergeCell ref="N24:N26"/>
    <mergeCell ref="K12:K14"/>
    <mergeCell ref="L12:L14"/>
    <mergeCell ref="M12:M14"/>
    <mergeCell ref="F18:F20"/>
    <mergeCell ref="G18:G20"/>
    <mergeCell ref="H18:H20"/>
    <mergeCell ref="I18:I20"/>
    <mergeCell ref="J18:J20"/>
    <mergeCell ref="K18:K20"/>
    <mergeCell ref="L18:L20"/>
    <mergeCell ref="M18:M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Demented Jim</dc:creator>
  <cp:lastModifiedBy>Demented Jim</cp:lastModifiedBy>
  <dcterms:created xsi:type="dcterms:W3CDTF">2018-11-08T10:49:04Z</dcterms:created>
  <dcterms:modified xsi:type="dcterms:W3CDTF">2018-11-08T18:45:57Z</dcterms:modified>
</cp:coreProperties>
</file>