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D13" i="1" l="1"/>
  <c r="G36" i="1"/>
  <c r="D16" i="1"/>
  <c r="D12" i="1" s="1"/>
  <c r="E16" i="1"/>
  <c r="E12" i="1" s="1"/>
  <c r="F16" i="1"/>
  <c r="F12" i="1" s="1"/>
  <c r="G16" i="1"/>
  <c r="G12" i="1" s="1"/>
  <c r="E18" i="1"/>
  <c r="D19" i="1"/>
  <c r="D18" i="1" s="1"/>
  <c r="E19" i="1"/>
  <c r="F19" i="1"/>
  <c r="F18" i="1" s="1"/>
  <c r="G19" i="1"/>
  <c r="G18" i="1" s="1"/>
  <c r="D23" i="1"/>
  <c r="E23" i="1"/>
  <c r="F23" i="1"/>
  <c r="G23" i="1"/>
  <c r="D36" i="1"/>
  <c r="F36" i="1"/>
  <c r="B18" i="1"/>
  <c r="B17" i="1" s="1"/>
  <c r="B36" i="1"/>
  <c r="B16" i="1"/>
  <c r="B12" i="1" s="1"/>
  <c r="C23" i="1"/>
  <c r="C19" i="1"/>
  <c r="C18" i="1"/>
  <c r="C16" i="1"/>
  <c r="C12" i="1" s="1"/>
  <c r="C36" i="1"/>
  <c r="B28" i="1" l="1"/>
  <c r="B29" i="1" s="1"/>
  <c r="B30" i="1" s="1"/>
  <c r="G17" i="1"/>
  <c r="G28" i="1" s="1"/>
  <c r="G29" i="1" s="1"/>
  <c r="G30" i="1" s="1"/>
  <c r="F17" i="1"/>
  <c r="F31" i="1" s="1"/>
  <c r="E17" i="1"/>
  <c r="E28" i="1" s="1"/>
  <c r="E29" i="1" s="1"/>
  <c r="E30" i="1" s="1"/>
  <c r="D17" i="1"/>
  <c r="D31" i="1" s="1"/>
  <c r="B31" i="1"/>
  <c r="C17" i="1"/>
  <c r="C31" i="1" s="1"/>
  <c r="G31" i="1" l="1"/>
  <c r="D28" i="1"/>
  <c r="D29" i="1" s="1"/>
  <c r="D30" i="1" s="1"/>
  <c r="F28" i="1"/>
  <c r="F29" i="1" s="1"/>
  <c r="F30" i="1" s="1"/>
  <c r="E31" i="1"/>
  <c r="C28" i="1"/>
  <c r="C29" i="1" s="1"/>
  <c r="C30" i="1" s="1"/>
</calcChain>
</file>

<file path=xl/sharedStrings.xml><?xml version="1.0" encoding="utf-8"?>
<sst xmlns="http://schemas.openxmlformats.org/spreadsheetml/2006/main" count="62" uniqueCount="60">
  <si>
    <t>Наименование сценария</t>
  </si>
  <si>
    <t>Параметры сценария</t>
  </si>
  <si>
    <t>Количество поступающих заказов в день, шт.</t>
  </si>
  <si>
    <t>Средняя маржа по заказу, руб.</t>
  </si>
  <si>
    <t>Стоимость доставки, руб.</t>
  </si>
  <si>
    <t>Зарплата Менеджера, руб. в час</t>
  </si>
  <si>
    <t>Зарплата Кладовщика, руб. в месяц</t>
  </si>
  <si>
    <t>Зарплата Курьера, руб. за доставку</t>
  </si>
  <si>
    <t>Транспортные расходы Курьера, руб. за доставку</t>
  </si>
  <si>
    <t>Количество Менеджеров, чел.</t>
  </si>
  <si>
    <t>Количество Курьеров, чел.</t>
  </si>
  <si>
    <t>Доходы (Продуктивность)</t>
  </si>
  <si>
    <t>Количество полученных заказов, шт. в месяц</t>
  </si>
  <si>
    <t>Количество успешно исполненных заказов, шт. в месяц</t>
  </si>
  <si>
    <t>Количество отказов покупателей от заказа при получении, шт. в месяц</t>
  </si>
  <si>
    <t>Маржинальная прибыль, руб. в месяц</t>
  </si>
  <si>
    <t>Затраты (Себестоимость)</t>
  </si>
  <si>
    <t>Постоянные издержки</t>
  </si>
  <si>
    <t>Аренда склада, руб. в месяц</t>
  </si>
  <si>
    <t>Реклама, руб. в месяц</t>
  </si>
  <si>
    <t>Иные постоянные издержки, руб. в месяц</t>
  </si>
  <si>
    <t>Переменные издержки</t>
  </si>
  <si>
    <t>Зарплата Менеджеров, руб. в месяц</t>
  </si>
  <si>
    <t>Зарплата Курьеров, руб. в месяц</t>
  </si>
  <si>
    <t>Транспортные расходы Курьеров, руб. в месяц</t>
  </si>
  <si>
    <t>Эффективность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</si>
  <si>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</si>
  <si>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</si>
  <si>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</si>
  <si>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</si>
  <si>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</si>
  <si>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Максимальное среднее время ожидания ресурса, мин.
Какой Ресурс
На какой Операции</t>
  </si>
  <si>
    <t>Средняя загрузка Менеджера, % от рабочего времени</t>
  </si>
  <si>
    <t>Средняя загрузка Курьера, % от рабочего времени</t>
  </si>
  <si>
    <t>Доля отказов от заказов при получении, % от общего количества заказов</t>
  </si>
  <si>
    <t>Выводы</t>
  </si>
  <si>
    <t>AS IS</t>
  </si>
  <si>
    <t>Усиленная реклама</t>
  </si>
  <si>
    <t>Платная доставка</t>
  </si>
  <si>
    <t>Предоплата</t>
  </si>
  <si>
    <t>Платная доставка + Предоплата</t>
  </si>
  <si>
    <t>11 ч. 10 мин.</t>
  </si>
  <si>
    <t>Мало заказов</t>
  </si>
  <si>
    <t>Недозагрузка ресурсов</t>
  </si>
  <si>
    <t>5 д. 21 ч. 56 мин.</t>
  </si>
  <si>
    <t>7 д. 5 ч. 37 мин. 
Курьер
Доставка заказа покупателю</t>
  </si>
  <si>
    <t>Нехватка курьеров</t>
  </si>
  <si>
    <t>Плюс 1 курьер</t>
  </si>
  <si>
    <t>Много отказов при получении</t>
  </si>
  <si>
    <t>4д. 1 ч. 57 мин.</t>
  </si>
  <si>
    <t>1д.  6ч. 20мин.</t>
  </si>
  <si>
    <t>Оптимальный вариант</t>
  </si>
  <si>
    <t>10 ч. 14 мин.</t>
  </si>
  <si>
    <t>Менее убыточный вариант</t>
  </si>
  <si>
    <t>Наименее убыточный вариант</t>
  </si>
  <si>
    <t>2 ч. 17мин.
Курьер
Доставка заказа покупателю</t>
  </si>
  <si>
    <t>2д. 13.ч 54мин.
Курьер
Доставка заказа покупателю</t>
  </si>
  <si>
    <t>1ч. 30 мин.
Курьер
Доставка заказа покупателю</t>
  </si>
  <si>
    <t>2д. 10ч. 18мин.
Курьер
Доставка заказа покупателю</t>
  </si>
  <si>
    <t>20ч. 12мин.
Курьер
Доставка заказа покупателю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</si>
</sst>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р.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0"/>
      <name val="Footlight MT Light"/>
      <family val="1"/>
    </font>
    <font>
      <b/>
      <sz val="11"/>
      <color rgb="FFC00000"/>
      <name val="Times New Roman"/>
      <family val="1"/>
      <charset val="204"/>
    </font>
    <font>
      <sz val="11"/>
      <color rgb="FFC0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6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9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top" wrapText="1"/>
    </xf>
    <xf numFmtId="0" fontId="2" fillId="6" borderId="0" xfId="0" applyNumberFormat="1" applyFont="1" applyFill="1" applyAlignment="1">
      <alignment horizontal="left" vertical="top" wrapText="1"/>
    </xf>
    <xf numFmtId="10" fontId="2" fillId="6" borderId="0" xfId="0" applyNumberFormat="1" applyFont="1" applyFill="1" applyAlignment="1">
      <alignment horizontal="left"/>
    </xf>
    <xf numFmtId="10" fontId="2" fillId="0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5" borderId="0" xfId="0" applyFont="1" applyFill="1" applyAlignment="1">
      <alignment horizontal="center"/>
    </xf>
    <xf numFmtId="0" fontId="6" fillId="0" borderId="0" xfId="0" applyNumberFormat="1" applyFont="1" applyAlignment="1">
      <alignment horizontal="left"/>
    </xf>
    <xf numFmtId="0" fontId="3" fillId="7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164" fontId="3" fillId="9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left"/>
    </xf>
    <xf numFmtId="164" fontId="3" fillId="10" borderId="0" xfId="0" applyNumberFormat="1" applyFont="1" applyFill="1" applyAlignment="1">
      <alignment horizontal="left"/>
    </xf>
    <xf numFmtId="0" fontId="3" fillId="11" borderId="0" xfId="0" applyFont="1" applyFill="1" applyAlignment="1">
      <alignment horizontal="left"/>
    </xf>
    <xf numFmtId="164" fontId="3" fillId="11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2" workbookViewId="0">
      <pane xSplit="1" topLeftCell="B1" activePane="topRight" state="frozen"/>
      <selection pane="topRight" activeCell="F34" sqref="F34"/>
    </sheetView>
  </sheetViews>
  <sheetFormatPr defaultRowHeight="15" x14ac:dyDescent="0.25"/>
  <cols>
    <col min="1" max="1" width="69.42578125" bestFit="1" customWidth="1"/>
    <col min="2" max="2" width="30.42578125" customWidth="1"/>
    <col min="3" max="3" width="28" bestFit="1" customWidth="1"/>
    <col min="4" max="5" width="27.42578125" bestFit="1" customWidth="1"/>
    <col min="6" max="6" width="32.5703125" bestFit="1" customWidth="1"/>
    <col min="7" max="7" width="45.5703125" bestFit="1" customWidth="1"/>
  </cols>
  <sheetData>
    <row r="1" spans="1:7" ht="18" x14ac:dyDescent="0.25">
      <c r="A1" s="16" t="s">
        <v>0</v>
      </c>
      <c r="B1" s="19" t="s">
        <v>36</v>
      </c>
      <c r="C1" s="19" t="s">
        <v>37</v>
      </c>
      <c r="D1" s="19" t="s">
        <v>47</v>
      </c>
      <c r="E1" s="19" t="s">
        <v>38</v>
      </c>
      <c r="F1" s="19" t="s">
        <v>39</v>
      </c>
      <c r="G1" s="19" t="s">
        <v>40</v>
      </c>
    </row>
    <row r="2" spans="1:7" x14ac:dyDescent="0.25">
      <c r="A2" s="3" t="s">
        <v>1</v>
      </c>
      <c r="B2" s="3"/>
      <c r="C2" s="1"/>
      <c r="D2" s="3"/>
      <c r="E2" s="3"/>
      <c r="F2" s="3"/>
      <c r="G2" s="3"/>
    </row>
    <row r="3" spans="1:7" x14ac:dyDescent="0.25">
      <c r="A3" s="2" t="s">
        <v>2</v>
      </c>
      <c r="B3" s="2">
        <v>10</v>
      </c>
      <c r="C3" s="18">
        <v>30</v>
      </c>
      <c r="D3" s="18">
        <v>30</v>
      </c>
      <c r="E3" s="18">
        <v>25</v>
      </c>
      <c r="F3" s="18">
        <v>20</v>
      </c>
      <c r="G3" s="18">
        <v>10</v>
      </c>
    </row>
    <row r="4" spans="1:7" x14ac:dyDescent="0.25">
      <c r="A4" s="2" t="s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</row>
    <row r="5" spans="1:7" x14ac:dyDescent="0.25">
      <c r="A5" s="2" t="s">
        <v>4</v>
      </c>
      <c r="B5" s="4">
        <v>0</v>
      </c>
      <c r="C5" s="4">
        <v>0</v>
      </c>
      <c r="D5" s="4">
        <v>0</v>
      </c>
      <c r="E5" s="4">
        <v>200</v>
      </c>
      <c r="F5" s="4">
        <v>0</v>
      </c>
      <c r="G5" s="4">
        <v>200</v>
      </c>
    </row>
    <row r="6" spans="1:7" x14ac:dyDescent="0.25">
      <c r="A6" s="2" t="s">
        <v>5</v>
      </c>
      <c r="B6" s="4">
        <v>300</v>
      </c>
      <c r="C6" s="4">
        <v>300</v>
      </c>
      <c r="D6" s="4">
        <v>300</v>
      </c>
      <c r="E6" s="4">
        <v>300</v>
      </c>
      <c r="F6" s="4">
        <v>300</v>
      </c>
      <c r="G6" s="4">
        <v>300</v>
      </c>
    </row>
    <row r="7" spans="1:7" x14ac:dyDescent="0.25">
      <c r="A7" s="2" t="s">
        <v>6</v>
      </c>
      <c r="B7" s="4">
        <v>30000</v>
      </c>
      <c r="C7" s="4">
        <v>30000</v>
      </c>
      <c r="D7" s="4">
        <v>30000</v>
      </c>
      <c r="E7" s="4">
        <v>30000</v>
      </c>
      <c r="F7" s="4">
        <v>30000</v>
      </c>
      <c r="G7" s="4">
        <v>30000</v>
      </c>
    </row>
    <row r="8" spans="1:7" x14ac:dyDescent="0.25">
      <c r="A8" s="2" t="s">
        <v>7</v>
      </c>
      <c r="B8" s="4">
        <v>200</v>
      </c>
      <c r="C8" s="4">
        <v>200</v>
      </c>
      <c r="D8" s="4">
        <v>200</v>
      </c>
      <c r="E8" s="4">
        <v>200</v>
      </c>
      <c r="F8" s="4">
        <v>200</v>
      </c>
      <c r="G8" s="4">
        <v>200</v>
      </c>
    </row>
    <row r="9" spans="1:7" x14ac:dyDescent="0.25">
      <c r="A9" s="2" t="s">
        <v>8</v>
      </c>
      <c r="B9" s="4">
        <v>50</v>
      </c>
      <c r="C9" s="4">
        <v>50</v>
      </c>
      <c r="D9" s="4">
        <v>50</v>
      </c>
      <c r="E9" s="4">
        <v>50</v>
      </c>
      <c r="F9" s="4">
        <v>50</v>
      </c>
      <c r="G9" s="4">
        <v>50</v>
      </c>
    </row>
    <row r="10" spans="1:7" x14ac:dyDescent="0.25">
      <c r="A10" s="2" t="s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</row>
    <row r="11" spans="1:7" x14ac:dyDescent="0.25">
      <c r="A11" s="2" t="s">
        <v>10</v>
      </c>
      <c r="B11" s="5">
        <v>1</v>
      </c>
      <c r="C11" s="5">
        <v>1</v>
      </c>
      <c r="D11" s="5">
        <v>1</v>
      </c>
      <c r="E11" s="5">
        <v>2</v>
      </c>
      <c r="F11" s="5">
        <v>2</v>
      </c>
      <c r="G11" s="5">
        <v>2</v>
      </c>
    </row>
    <row r="12" spans="1:7" x14ac:dyDescent="0.25">
      <c r="A12" s="24" t="s">
        <v>11</v>
      </c>
      <c r="B12" s="25">
        <f t="shared" ref="B12:C12" si="0">B16</f>
        <v>42000</v>
      </c>
      <c r="C12" s="25">
        <f t="shared" si="0"/>
        <v>140000</v>
      </c>
      <c r="D12" s="25">
        <f t="shared" ref="D12:G12" si="1">D16</f>
        <v>140000</v>
      </c>
      <c r="E12" s="25">
        <f t="shared" si="1"/>
        <v>317000</v>
      </c>
      <c r="F12" s="25">
        <f t="shared" si="1"/>
        <v>267000</v>
      </c>
      <c r="G12" s="25">
        <f t="shared" si="1"/>
        <v>330000</v>
      </c>
    </row>
    <row r="13" spans="1:7" x14ac:dyDescent="0.25">
      <c r="A13" s="2" t="s">
        <v>12</v>
      </c>
      <c r="B13" s="20">
        <v>300</v>
      </c>
      <c r="C13" s="20">
        <v>900</v>
      </c>
      <c r="D13" s="20">
        <f t="shared" ref="D13" si="2">D3*30</f>
        <v>900</v>
      </c>
      <c r="E13" s="20">
        <v>750</v>
      </c>
      <c r="F13" s="20">
        <v>600</v>
      </c>
      <c r="G13" s="20">
        <v>300</v>
      </c>
    </row>
    <row r="14" spans="1:7" x14ac:dyDescent="0.25">
      <c r="A14" s="2" t="s">
        <v>13</v>
      </c>
      <c r="B14" s="6">
        <v>42</v>
      </c>
      <c r="C14" s="6">
        <v>140</v>
      </c>
      <c r="D14" s="6">
        <v>140</v>
      </c>
      <c r="E14" s="6">
        <v>117</v>
      </c>
      <c r="F14" s="6">
        <v>267</v>
      </c>
      <c r="G14" s="6">
        <v>130</v>
      </c>
    </row>
    <row r="15" spans="1:7" x14ac:dyDescent="0.25">
      <c r="A15" s="2" t="s">
        <v>14</v>
      </c>
      <c r="B15" s="6">
        <v>121</v>
      </c>
      <c r="C15" s="6">
        <v>352</v>
      </c>
      <c r="D15" s="6">
        <v>352</v>
      </c>
      <c r="E15" s="6">
        <v>291</v>
      </c>
      <c r="F15" s="6">
        <v>61</v>
      </c>
      <c r="G15" s="6">
        <v>33</v>
      </c>
    </row>
    <row r="16" spans="1:7" x14ac:dyDescent="0.25">
      <c r="A16" s="2" t="s">
        <v>15</v>
      </c>
      <c r="B16" s="4">
        <f t="shared" ref="B16:C16" si="3">B4*(B14+B5)</f>
        <v>42000</v>
      </c>
      <c r="C16" s="4">
        <f t="shared" si="3"/>
        <v>140000</v>
      </c>
      <c r="D16" s="4">
        <f t="shared" ref="D16:G16" si="4">D4*(D14+D5)</f>
        <v>140000</v>
      </c>
      <c r="E16" s="4">
        <f t="shared" si="4"/>
        <v>317000</v>
      </c>
      <c r="F16" s="4">
        <f t="shared" si="4"/>
        <v>267000</v>
      </c>
      <c r="G16" s="4">
        <f t="shared" si="4"/>
        <v>330000</v>
      </c>
    </row>
    <row r="17" spans="1:7" x14ac:dyDescent="0.25">
      <c r="A17" s="26" t="s">
        <v>16</v>
      </c>
      <c r="B17" s="27">
        <f t="shared" ref="B17:C17" si="5">B18+B23</f>
        <v>155875</v>
      </c>
      <c r="C17" s="27">
        <f t="shared" si="5"/>
        <v>418525</v>
      </c>
      <c r="D17" s="27">
        <f t="shared" ref="D17" si="6">D18+D23</f>
        <v>414525</v>
      </c>
      <c r="E17" s="27">
        <f t="shared" ref="E17" si="7">E18+E23</f>
        <v>366050</v>
      </c>
      <c r="F17" s="27">
        <f t="shared" ref="F17" si="8">F18+F23</f>
        <v>289925</v>
      </c>
      <c r="G17" s="27">
        <f t="shared" ref="G17" si="9">G18+G23</f>
        <v>199725</v>
      </c>
    </row>
    <row r="18" spans="1:7" x14ac:dyDescent="0.25">
      <c r="A18" s="28" t="s">
        <v>17</v>
      </c>
      <c r="B18" s="29">
        <f>SUM(B19:B22)</f>
        <v>70000</v>
      </c>
      <c r="C18" s="29">
        <f t="shared" ref="C18" si="10">SUM(C19:C22)</f>
        <v>110000</v>
      </c>
      <c r="D18" s="29">
        <f t="shared" ref="D18" si="11">SUM(D19:D22)</f>
        <v>110000</v>
      </c>
      <c r="E18" s="29">
        <f t="shared" ref="E18" si="12">SUM(E19:E22)</f>
        <v>110000</v>
      </c>
      <c r="F18" s="29">
        <f t="shared" ref="F18" si="13">SUM(F19:F22)</f>
        <v>110000</v>
      </c>
      <c r="G18" s="29">
        <f t="shared" ref="G18" si="14">SUM(G19:G22)</f>
        <v>110000</v>
      </c>
    </row>
    <row r="19" spans="1:7" x14ac:dyDescent="0.25">
      <c r="A19" s="2" t="s">
        <v>6</v>
      </c>
      <c r="B19" s="4">
        <v>30000</v>
      </c>
      <c r="C19" s="4">
        <f t="shared" ref="C19:G19" si="15">C7</f>
        <v>30000</v>
      </c>
      <c r="D19" s="4">
        <f t="shared" si="15"/>
        <v>30000</v>
      </c>
      <c r="E19" s="4">
        <f t="shared" si="15"/>
        <v>30000</v>
      </c>
      <c r="F19" s="4">
        <f t="shared" si="15"/>
        <v>30000</v>
      </c>
      <c r="G19" s="4">
        <f t="shared" si="15"/>
        <v>30000</v>
      </c>
    </row>
    <row r="20" spans="1:7" x14ac:dyDescent="0.25">
      <c r="A20" s="2" t="s">
        <v>18</v>
      </c>
      <c r="B20" s="4">
        <v>10000</v>
      </c>
      <c r="C20" s="4">
        <v>10000</v>
      </c>
      <c r="D20" s="4">
        <v>10000</v>
      </c>
      <c r="E20" s="4">
        <v>10000</v>
      </c>
      <c r="F20" s="4">
        <v>10000</v>
      </c>
      <c r="G20" s="4">
        <v>10000</v>
      </c>
    </row>
    <row r="21" spans="1:7" x14ac:dyDescent="0.25">
      <c r="A21" s="2" t="s">
        <v>19</v>
      </c>
      <c r="B21" s="4">
        <v>10000</v>
      </c>
      <c r="C21" s="17">
        <v>50000</v>
      </c>
      <c r="D21" s="17">
        <v>50000</v>
      </c>
      <c r="E21" s="17">
        <v>50000</v>
      </c>
      <c r="F21" s="17">
        <v>50000</v>
      </c>
      <c r="G21" s="17">
        <v>50000</v>
      </c>
    </row>
    <row r="22" spans="1:7" x14ac:dyDescent="0.25">
      <c r="A22" s="2" t="s">
        <v>20</v>
      </c>
      <c r="B22" s="4">
        <v>20000</v>
      </c>
      <c r="C22" s="4">
        <v>20000</v>
      </c>
      <c r="D22" s="4">
        <v>20000</v>
      </c>
      <c r="E22" s="4">
        <v>20000</v>
      </c>
      <c r="F22" s="4">
        <v>20000</v>
      </c>
      <c r="G22" s="4">
        <v>20000</v>
      </c>
    </row>
    <row r="23" spans="1:7" x14ac:dyDescent="0.25">
      <c r="A23" s="28" t="s">
        <v>21</v>
      </c>
      <c r="B23" s="29">
        <v>85875</v>
      </c>
      <c r="C23" s="29">
        <f t="shared" ref="C23" si="16">SUM(C24:C26)</f>
        <v>308525</v>
      </c>
      <c r="D23" s="29">
        <f t="shared" ref="D23" si="17">SUM(D24:D26)</f>
        <v>304525</v>
      </c>
      <c r="E23" s="29">
        <f t="shared" ref="E23" si="18">SUM(E24:E26)</f>
        <v>256050</v>
      </c>
      <c r="F23" s="29">
        <f t="shared" ref="F23" si="19">SUM(F24:F26)</f>
        <v>179925</v>
      </c>
      <c r="G23" s="29">
        <f t="shared" ref="G23" si="20">SUM(G24:G26)</f>
        <v>89725</v>
      </c>
    </row>
    <row r="24" spans="1:7" x14ac:dyDescent="0.25">
      <c r="A24" s="2" t="s">
        <v>22</v>
      </c>
      <c r="B24" s="7">
        <v>45725</v>
      </c>
      <c r="C24" s="7">
        <v>136775</v>
      </c>
      <c r="D24" s="7">
        <v>136775</v>
      </c>
      <c r="E24" s="7">
        <v>113800</v>
      </c>
      <c r="F24" s="7">
        <v>91425</v>
      </c>
      <c r="G24" s="7">
        <v>45725</v>
      </c>
    </row>
    <row r="25" spans="1:7" x14ac:dyDescent="0.25">
      <c r="A25" s="2" t="s">
        <v>23</v>
      </c>
      <c r="B25" s="7">
        <v>45000</v>
      </c>
      <c r="C25" s="7">
        <v>137400</v>
      </c>
      <c r="D25" s="7">
        <v>137400</v>
      </c>
      <c r="E25" s="7">
        <v>113800</v>
      </c>
      <c r="F25" s="7">
        <v>70800</v>
      </c>
      <c r="G25" s="7">
        <v>35200</v>
      </c>
    </row>
    <row r="26" spans="1:7" x14ac:dyDescent="0.25">
      <c r="A26" s="2" t="s">
        <v>24</v>
      </c>
      <c r="B26" s="7">
        <v>11250</v>
      </c>
      <c r="C26" s="7">
        <v>34350</v>
      </c>
      <c r="D26" s="7">
        <v>30350</v>
      </c>
      <c r="E26" s="7">
        <v>28450</v>
      </c>
      <c r="F26" s="7">
        <v>17700</v>
      </c>
      <c r="G26" s="7">
        <v>8800</v>
      </c>
    </row>
    <row r="27" spans="1:7" x14ac:dyDescent="0.25">
      <c r="A27" s="8" t="s">
        <v>25</v>
      </c>
      <c r="B27" s="9"/>
      <c r="C27" s="9"/>
      <c r="D27" s="9"/>
      <c r="E27" s="9"/>
      <c r="F27" s="9"/>
      <c r="G27" s="9"/>
    </row>
    <row r="28" spans="1:7" x14ac:dyDescent="0.25">
      <c r="A28" s="2" t="s">
        <v>26</v>
      </c>
      <c r="B28" s="4">
        <f t="shared" ref="B28:C28" si="21">B12-B17</f>
        <v>-113875</v>
      </c>
      <c r="C28" s="4">
        <f t="shared" si="21"/>
        <v>-278525</v>
      </c>
      <c r="D28" s="4">
        <f t="shared" ref="D28:G28" si="22">D12-D17</f>
        <v>-274525</v>
      </c>
      <c r="E28" s="4">
        <f t="shared" si="22"/>
        <v>-49050</v>
      </c>
      <c r="F28" s="4">
        <f t="shared" si="22"/>
        <v>-22925</v>
      </c>
      <c r="G28" s="4">
        <f t="shared" si="22"/>
        <v>130275</v>
      </c>
    </row>
    <row r="29" spans="1:7" x14ac:dyDescent="0.25">
      <c r="A29" s="2" t="s">
        <v>27</v>
      </c>
      <c r="B29" s="4">
        <f t="shared" ref="B29:C29" si="23">B28/B13</f>
        <v>-379.58333333333331</v>
      </c>
      <c r="C29" s="4">
        <f t="shared" si="23"/>
        <v>-309.47222222222223</v>
      </c>
      <c r="D29" s="4">
        <f t="shared" ref="D29" si="24">D28/D13</f>
        <v>-305.02777777777777</v>
      </c>
      <c r="E29" s="4">
        <f t="shared" ref="E29" si="25">E28/E13</f>
        <v>-65.400000000000006</v>
      </c>
      <c r="F29" s="4">
        <f t="shared" ref="F29" si="26">F28/F13</f>
        <v>-38.208333333333336</v>
      </c>
      <c r="G29" s="4">
        <f t="shared" ref="G29" si="27">G28/G13</f>
        <v>434.25</v>
      </c>
    </row>
    <row r="30" spans="1:7" x14ac:dyDescent="0.25">
      <c r="A30" s="2" t="s">
        <v>28</v>
      </c>
      <c r="B30" s="10">
        <f t="shared" ref="B30:C30" si="28">B29/B4</f>
        <v>-0.37958333333333333</v>
      </c>
      <c r="C30" s="10">
        <f t="shared" si="28"/>
        <v>-0.3094722222222222</v>
      </c>
      <c r="D30" s="10">
        <f t="shared" ref="D30" si="29">D29/D4</f>
        <v>-0.30502777777777779</v>
      </c>
      <c r="E30" s="10">
        <f t="shared" ref="E30" si="30">E29/E4</f>
        <v>-6.54E-2</v>
      </c>
      <c r="F30" s="10">
        <f t="shared" ref="F30" si="31">F29/F4</f>
        <v>-3.8208333333333337E-2</v>
      </c>
      <c r="G30" s="10">
        <f t="shared" ref="G30" si="32">G29/G4</f>
        <v>0.43425000000000002</v>
      </c>
    </row>
    <row r="31" spans="1:7" x14ac:dyDescent="0.25">
      <c r="A31" s="2" t="s">
        <v>29</v>
      </c>
      <c r="B31" s="4">
        <f t="shared" ref="B31:C31" si="33">B17/B13</f>
        <v>519.58333333333337</v>
      </c>
      <c r="C31" s="4">
        <f t="shared" si="33"/>
        <v>465.02777777777777</v>
      </c>
      <c r="D31" s="4">
        <f t="shared" ref="D31:G31" si="34">D17/D13</f>
        <v>460.58333333333331</v>
      </c>
      <c r="E31" s="4">
        <f t="shared" si="34"/>
        <v>488.06666666666666</v>
      </c>
      <c r="F31" s="4">
        <f t="shared" si="34"/>
        <v>483.20833333333331</v>
      </c>
      <c r="G31" s="4">
        <f t="shared" si="34"/>
        <v>665.75</v>
      </c>
    </row>
    <row r="32" spans="1:7" x14ac:dyDescent="0.25">
      <c r="A32" s="2" t="s">
        <v>30</v>
      </c>
      <c r="B32" s="6" t="s">
        <v>41</v>
      </c>
      <c r="C32" s="6" t="s">
        <v>44</v>
      </c>
      <c r="D32" s="6" t="s">
        <v>44</v>
      </c>
      <c r="E32" s="6" t="s">
        <v>49</v>
      </c>
      <c r="F32" s="6" t="s">
        <v>50</v>
      </c>
      <c r="G32" s="6" t="s">
        <v>52</v>
      </c>
    </row>
    <row r="33" spans="1:7" ht="48" customHeight="1" x14ac:dyDescent="0.25">
      <c r="A33" s="11" t="s">
        <v>31</v>
      </c>
      <c r="B33" s="12" t="s">
        <v>55</v>
      </c>
      <c r="C33" s="12" t="s">
        <v>56</v>
      </c>
      <c r="D33" s="12" t="s">
        <v>45</v>
      </c>
      <c r="E33" s="12" t="s">
        <v>58</v>
      </c>
      <c r="F33" s="12" t="s">
        <v>59</v>
      </c>
      <c r="G33" s="12" t="s">
        <v>57</v>
      </c>
    </row>
    <row r="34" spans="1:7" x14ac:dyDescent="0.25">
      <c r="A34" s="2" t="s">
        <v>32</v>
      </c>
      <c r="B34" s="13">
        <v>0.2117</v>
      </c>
      <c r="C34" s="13">
        <v>0.6532</v>
      </c>
      <c r="D34" s="13">
        <v>0.64319999999999999</v>
      </c>
      <c r="E34" s="13">
        <v>0.52690000000000003</v>
      </c>
      <c r="F34" s="13">
        <v>0.42330000000000001</v>
      </c>
      <c r="G34" s="13">
        <v>0.2117</v>
      </c>
    </row>
    <row r="35" spans="1:7" x14ac:dyDescent="0.25">
      <c r="A35" s="2" t="s">
        <v>33</v>
      </c>
      <c r="B35" s="13">
        <v>0.3125</v>
      </c>
      <c r="C35" s="13">
        <v>0.95420000000000005</v>
      </c>
      <c r="D35" s="13">
        <v>0.95420000000000005</v>
      </c>
      <c r="E35" s="13">
        <v>0.7903</v>
      </c>
      <c r="F35" s="13">
        <v>0.49170000000000003</v>
      </c>
      <c r="G35" s="13">
        <v>0.24440000000000001</v>
      </c>
    </row>
    <row r="36" spans="1:7" x14ac:dyDescent="0.25">
      <c r="A36" s="2" t="s">
        <v>34</v>
      </c>
      <c r="B36" s="14">
        <f t="shared" ref="B36:C36" si="35">B15/B13</f>
        <v>0.40333333333333332</v>
      </c>
      <c r="C36" s="14">
        <f t="shared" si="35"/>
        <v>0.39111111111111113</v>
      </c>
      <c r="D36" s="14">
        <f t="shared" ref="D36:G36" si="36">D15/D13</f>
        <v>0.39111111111111113</v>
      </c>
      <c r="E36" s="14">
        <f>E15/E13</f>
        <v>0.38800000000000001</v>
      </c>
      <c r="F36" s="14">
        <f t="shared" si="36"/>
        <v>0.10166666666666667</v>
      </c>
      <c r="G36" s="14">
        <f t="shared" si="36"/>
        <v>0.11</v>
      </c>
    </row>
    <row r="37" spans="1:7" x14ac:dyDescent="0.25">
      <c r="A37" s="15" t="s">
        <v>35</v>
      </c>
      <c r="B37" s="21"/>
      <c r="C37" s="22"/>
      <c r="D37" s="21"/>
      <c r="E37" s="21" t="s">
        <v>53</v>
      </c>
      <c r="F37" s="21" t="s">
        <v>54</v>
      </c>
      <c r="G37" s="23" t="s">
        <v>51</v>
      </c>
    </row>
    <row r="38" spans="1:7" x14ac:dyDescent="0.25">
      <c r="B38" t="s">
        <v>42</v>
      </c>
      <c r="C38" t="s">
        <v>46</v>
      </c>
      <c r="D38" t="s">
        <v>48</v>
      </c>
    </row>
    <row r="39" spans="1:7" x14ac:dyDescent="0.25">
      <c r="B39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2020-06-24T16:19:29Z</dcterms:modified>
</cp:coreProperties>
</file>