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-\Documents\Education\1 Курс\1 семестр\1 семестр\ИТ в физике\Лабораторная работа 2\"/>
    </mc:Choice>
  </mc:AlternateContent>
  <bookViews>
    <workbookView xWindow="0" yWindow="0" windowWidth="17256" windowHeight="5772" activeTab="1"/>
  </bookViews>
  <sheets>
    <sheet name="Задание 1" sheetId="1" r:id="rId1"/>
    <sheet name="Задание 1.2" sheetId="2" r:id="rId2"/>
    <sheet name="Задание 2" sheetId="3" r:id="rId3"/>
  </sheets>
  <calcPr calcId="162913"/>
</workbook>
</file>

<file path=xl/calcChain.xml><?xml version="1.0" encoding="utf-8"?>
<calcChain xmlns="http://schemas.openxmlformats.org/spreadsheetml/2006/main">
  <c r="C42" i="3" l="1"/>
  <c r="B6" i="3"/>
  <c r="F39" i="3" s="1"/>
  <c r="I5" i="3"/>
  <c r="N46" i="3" s="1"/>
  <c r="F5" i="3"/>
  <c r="E43" i="3" s="1"/>
  <c r="B4" i="1"/>
  <c r="T8" i="1" s="1"/>
  <c r="D12" i="2"/>
  <c r="L12" i="2"/>
  <c r="J15" i="2"/>
  <c r="C15" i="2"/>
  <c r="K14" i="2"/>
  <c r="D11" i="2"/>
  <c r="K11" i="2"/>
  <c r="L11" i="2"/>
  <c r="S7" i="2"/>
  <c r="S8" i="2"/>
  <c r="B4" i="2"/>
  <c r="U7" i="2" s="1"/>
  <c r="C4" i="2"/>
  <c r="G12" i="2" s="1"/>
  <c r="D4" i="2"/>
  <c r="E15" i="2" s="1"/>
  <c r="D15" i="3" l="1"/>
  <c r="C15" i="3"/>
  <c r="G19" i="3"/>
  <c r="H18" i="3"/>
  <c r="E38" i="3"/>
  <c r="C14" i="2"/>
  <c r="V8" i="2"/>
  <c r="F11" i="2"/>
  <c r="M14" i="2"/>
  <c r="E14" i="2"/>
  <c r="L15" i="2"/>
  <c r="D15" i="2"/>
  <c r="F12" i="2"/>
  <c r="E10" i="3"/>
  <c r="G9" i="3"/>
  <c r="I15" i="3"/>
  <c r="D14" i="3"/>
  <c r="C19" i="3"/>
  <c r="J18" i="3"/>
  <c r="G38" i="3"/>
  <c r="E39" i="3"/>
  <c r="I42" i="3"/>
  <c r="L43" i="3"/>
  <c r="C46" i="3"/>
  <c r="G46" i="3"/>
  <c r="J47" i="3"/>
  <c r="P47" i="3"/>
  <c r="J14" i="2"/>
  <c r="Q15" i="2"/>
  <c r="I15" i="2"/>
  <c r="C11" i="2"/>
  <c r="E11" i="2"/>
  <c r="L14" i="2"/>
  <c r="D14" i="2"/>
  <c r="K15" i="2"/>
  <c r="C12" i="2"/>
  <c r="E12" i="2"/>
  <c r="F10" i="3"/>
  <c r="V7" i="2"/>
  <c r="B14" i="3"/>
  <c r="J14" i="3"/>
  <c r="H19" i="3"/>
  <c r="I18" i="3"/>
  <c r="F38" i="3"/>
  <c r="C38" i="3"/>
  <c r="H42" i="3"/>
  <c r="K43" i="3"/>
  <c r="D46" i="3"/>
  <c r="F46" i="3"/>
  <c r="I47" i="3"/>
  <c r="O47" i="3"/>
  <c r="G42" i="3"/>
  <c r="J43" i="3"/>
  <c r="M46" i="3"/>
  <c r="E46" i="3"/>
  <c r="H47" i="3"/>
  <c r="N47" i="3"/>
  <c r="K12" i="2"/>
  <c r="C14" i="3"/>
  <c r="F19" i="3"/>
  <c r="G18" i="3"/>
  <c r="D42" i="3"/>
  <c r="F42" i="3"/>
  <c r="L46" i="3"/>
  <c r="G47" i="3"/>
  <c r="T8" i="2"/>
  <c r="Q14" i="2"/>
  <c r="H15" i="2"/>
  <c r="U8" i="1"/>
  <c r="H14" i="3"/>
  <c r="E19" i="3"/>
  <c r="F18" i="3"/>
  <c r="I39" i="3"/>
  <c r="M42" i="3"/>
  <c r="E42" i="3"/>
  <c r="H43" i="3"/>
  <c r="K46" i="3"/>
  <c r="C47" i="3"/>
  <c r="F47" i="3"/>
  <c r="Q46" i="3"/>
  <c r="G15" i="3"/>
  <c r="C18" i="3"/>
  <c r="D39" i="3"/>
  <c r="I43" i="3"/>
  <c r="D47" i="3"/>
  <c r="R46" i="3"/>
  <c r="J11" i="2"/>
  <c r="I14" i="2"/>
  <c r="P15" i="2"/>
  <c r="J12" i="2"/>
  <c r="F15" i="3"/>
  <c r="I11" i="2"/>
  <c r="H14" i="2"/>
  <c r="O15" i="2"/>
  <c r="G15" i="2"/>
  <c r="I12" i="2"/>
  <c r="U7" i="1"/>
  <c r="B15" i="3"/>
  <c r="E15" i="3"/>
  <c r="G14" i="3"/>
  <c r="D18" i="3"/>
  <c r="D19" i="3"/>
  <c r="D38" i="3"/>
  <c r="H39" i="3"/>
  <c r="L42" i="3"/>
  <c r="C43" i="3"/>
  <c r="G43" i="3"/>
  <c r="J46" i="3"/>
  <c r="M47" i="3"/>
  <c r="E47" i="3"/>
  <c r="P46" i="3"/>
  <c r="E18" i="3"/>
  <c r="T7" i="2"/>
  <c r="P14" i="2"/>
  <c r="U8" i="2"/>
  <c r="H11" i="2"/>
  <c r="O14" i="2"/>
  <c r="G14" i="2"/>
  <c r="N15" i="2"/>
  <c r="F15" i="2"/>
  <c r="H12" i="2"/>
  <c r="C10" i="3"/>
  <c r="H10" i="3"/>
  <c r="H15" i="3"/>
  <c r="F14" i="3"/>
  <c r="B18" i="3"/>
  <c r="I19" i="3"/>
  <c r="I38" i="3"/>
  <c r="G39" i="3"/>
  <c r="K42" i="3"/>
  <c r="D43" i="3"/>
  <c r="F43" i="3"/>
  <c r="I46" i="3"/>
  <c r="L47" i="3"/>
  <c r="R47" i="3"/>
  <c r="O46" i="3"/>
  <c r="I14" i="3"/>
  <c r="G11" i="2"/>
  <c r="N14" i="2"/>
  <c r="F14" i="2"/>
  <c r="M15" i="2"/>
  <c r="D10" i="3"/>
  <c r="G10" i="3"/>
  <c r="J15" i="3"/>
  <c r="E14" i="3"/>
  <c r="B19" i="3"/>
  <c r="J19" i="3"/>
  <c r="H38" i="3"/>
  <c r="J42" i="3"/>
  <c r="M43" i="3"/>
  <c r="H46" i="3"/>
  <c r="K47" i="3"/>
  <c r="Q47" i="3"/>
  <c r="T7" i="1"/>
  <c r="B9" i="3"/>
  <c r="C9" i="3"/>
  <c r="D9" i="3" l="1"/>
  <c r="E9" i="3"/>
  <c r="F9" i="3"/>
  <c r="H9" i="3"/>
  <c r="I9" i="3"/>
  <c r="J9" i="3"/>
  <c r="K9" i="3"/>
  <c r="L9" i="3"/>
  <c r="C7" i="2"/>
  <c r="B14" i="2"/>
  <c r="B7" i="2"/>
  <c r="B15" i="2"/>
  <c r="B12" i="2"/>
  <c r="B8" i="2"/>
  <c r="B11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8" i="2"/>
  <c r="K8" i="1"/>
  <c r="L8" i="1"/>
  <c r="M8" i="1"/>
  <c r="N8" i="1"/>
  <c r="O8" i="1"/>
  <c r="P8" i="1"/>
  <c r="Q8" i="1"/>
  <c r="R8" i="1"/>
  <c r="S8" i="1"/>
  <c r="BU8" i="1"/>
  <c r="BV8" i="1"/>
  <c r="BW8" i="1"/>
  <c r="BX8" i="1"/>
  <c r="K7" i="1"/>
  <c r="L7" i="1"/>
  <c r="M7" i="1"/>
  <c r="N7" i="1"/>
  <c r="O7" i="1"/>
  <c r="P7" i="1"/>
  <c r="Q7" i="1"/>
  <c r="R7" i="1"/>
  <c r="S7" i="1"/>
  <c r="BU7" i="1"/>
  <c r="BV7" i="1"/>
  <c r="BW7" i="1"/>
  <c r="BX7" i="1"/>
  <c r="C8" i="1"/>
  <c r="D8" i="1"/>
  <c r="E8" i="1"/>
  <c r="F8" i="1"/>
  <c r="G8" i="1"/>
  <c r="H8" i="1"/>
  <c r="I8" i="1"/>
  <c r="J8" i="1"/>
  <c r="B8" i="1"/>
  <c r="B7" i="1"/>
  <c r="C7" i="1"/>
  <c r="D7" i="1"/>
  <c r="E7" i="1"/>
  <c r="F7" i="1"/>
  <c r="G7" i="1"/>
  <c r="H7" i="1"/>
  <c r="I7" i="1"/>
  <c r="J7" i="1"/>
</calcChain>
</file>

<file path=xl/sharedStrings.xml><?xml version="1.0" encoding="utf-8"?>
<sst xmlns="http://schemas.openxmlformats.org/spreadsheetml/2006/main" count="57" uniqueCount="11">
  <si>
    <t>x=U0tcos(a)</t>
  </si>
  <si>
    <t>U0=</t>
  </si>
  <si>
    <t>a=</t>
  </si>
  <si>
    <t>g=</t>
  </si>
  <si>
    <t>x</t>
  </si>
  <si>
    <t>y</t>
  </si>
  <si>
    <t>t</t>
  </si>
  <si>
    <t>y=U0tsin(a)-gt^2/2</t>
  </si>
  <si>
    <t>45 градусов</t>
  </si>
  <si>
    <t>30 градусов</t>
  </si>
  <si>
    <t>58 градусов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</si>
</sst>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Траектория</c:v>
          </c:tx>
          <c:marker>
            <c:symbol val="none"/>
          </c:marker>
          <c:xVal>
            <c:numRef>
              <c:f>'Задание 1'!$B$7:$V$7</c:f>
              <c:numCache>
                <c:formatCode>General</c:formatCode>
                <c:ptCount val="21"/>
                <c:pt idx="0">
                  <c:v>0</c:v>
                </c:pt>
                <c:pt idx="1">
                  <c:v>211.96770569328197</c:v>
                </c:pt>
                <c:pt idx="2">
                  <c:v>423.93541138656394</c:v>
                </c:pt>
                <c:pt idx="3">
                  <c:v>635.90311707984586</c:v>
                </c:pt>
                <c:pt idx="4">
                  <c:v>847.87082277312788</c:v>
                </c:pt>
                <c:pt idx="5">
                  <c:v>1059.8385284664098</c:v>
                </c:pt>
                <c:pt idx="6">
                  <c:v>1271.8062341596917</c:v>
                </c:pt>
                <c:pt idx="7">
                  <c:v>1483.7739398529736</c:v>
                </c:pt>
                <c:pt idx="8">
                  <c:v>1695.7416455462558</c:v>
                </c:pt>
                <c:pt idx="9">
                  <c:v>1907.7093512395377</c:v>
                </c:pt>
                <c:pt idx="10">
                  <c:v>2119.6770569328196</c:v>
                </c:pt>
                <c:pt idx="11">
                  <c:v>2331.6447626261015</c:v>
                </c:pt>
                <c:pt idx="12">
                  <c:v>2543.6124683193834</c:v>
                </c:pt>
                <c:pt idx="13">
                  <c:v>2755.5801740126653</c:v>
                </c:pt>
                <c:pt idx="14">
                  <c:v>2967.5478797059473</c:v>
                </c:pt>
                <c:pt idx="15">
                  <c:v>3179.5155853992296</c:v>
                </c:pt>
                <c:pt idx="16">
                  <c:v>3391.4832910925115</c:v>
                </c:pt>
                <c:pt idx="17">
                  <c:v>3497.4671439391523</c:v>
                </c:pt>
                <c:pt idx="18">
                  <c:v>3550.4590703624726</c:v>
                </c:pt>
                <c:pt idx="19">
                  <c:v>3594.9722885580622</c:v>
                </c:pt>
              </c:numCache>
            </c:numRef>
          </c:xVal>
          <c:yVal>
            <c:numRef>
              <c:f>'Задание 1'!$B$8:$V$8</c:f>
              <c:numCache>
                <c:formatCode>General</c:formatCode>
                <c:ptCount val="21"/>
                <c:pt idx="0">
                  <c:v>0</c:v>
                </c:pt>
                <c:pt idx="1">
                  <c:v>319.21923846257039</c:v>
                </c:pt>
                <c:pt idx="2">
                  <c:v>598.43847692514078</c:v>
                </c:pt>
                <c:pt idx="3">
                  <c:v>837.65771538771116</c:v>
                </c:pt>
                <c:pt idx="4">
                  <c:v>1036.8769538502816</c:v>
                </c:pt>
                <c:pt idx="5">
                  <c:v>1196.0961923128518</c:v>
                </c:pt>
                <c:pt idx="6">
                  <c:v>1315.3154307754223</c:v>
                </c:pt>
                <c:pt idx="7">
                  <c:v>1394.5346692379926</c:v>
                </c:pt>
                <c:pt idx="8">
                  <c:v>1433.7539077005631</c:v>
                </c:pt>
                <c:pt idx="9">
                  <c:v>1432.9731461631336</c:v>
                </c:pt>
                <c:pt idx="10">
                  <c:v>1392.1923846257037</c:v>
                </c:pt>
                <c:pt idx="11">
                  <c:v>1311.4116230882742</c:v>
                </c:pt>
                <c:pt idx="12">
                  <c:v>1190.6308615508447</c:v>
                </c:pt>
                <c:pt idx="13">
                  <c:v>1029.8501000134147</c:v>
                </c:pt>
                <c:pt idx="14">
                  <c:v>829.06933847598521</c:v>
                </c:pt>
                <c:pt idx="15">
                  <c:v>588.28857693855571</c:v>
                </c:pt>
                <c:pt idx="16">
                  <c:v>307.50781540112621</c:v>
                </c:pt>
                <c:pt idx="17">
                  <c:v>152.11743463241146</c:v>
                </c:pt>
                <c:pt idx="18">
                  <c:v>70.672244248054085</c:v>
                </c:pt>
                <c:pt idx="19">
                  <c:v>0.32628432519231865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F-4D20-9216-67AFE36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6272"/>
        <c:axId val="57128064"/>
      </c:scatterChart>
      <c:valAx>
        <c:axId val="571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28064"/>
        <c:crosses val="autoZero"/>
        <c:crossBetween val="midCat"/>
      </c:valAx>
      <c:valAx>
        <c:axId val="571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2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58 градусов</c:v>
          </c:tx>
          <c:marker>
            <c:symbol val="none"/>
          </c:marker>
          <c:xVal>
            <c:numRef>
              <c:f>'Задание 1.2'!$B$7:$V$7</c:f>
              <c:numCache>
                <c:formatCode>General</c:formatCode>
                <c:ptCount val="21"/>
                <c:pt idx="0">
                  <c:v>0</c:v>
                </c:pt>
                <c:pt idx="1">
                  <c:v>211.96770569328197</c:v>
                </c:pt>
                <c:pt idx="2">
                  <c:v>423.93541138656394</c:v>
                </c:pt>
                <c:pt idx="3">
                  <c:v>635.90311707984586</c:v>
                </c:pt>
                <c:pt idx="4">
                  <c:v>847.87082277312788</c:v>
                </c:pt>
                <c:pt idx="5">
                  <c:v>1059.8385284664098</c:v>
                </c:pt>
                <c:pt idx="6">
                  <c:v>1271.8062341596917</c:v>
                </c:pt>
                <c:pt idx="7">
                  <c:v>1483.7739398529736</c:v>
                </c:pt>
                <c:pt idx="8">
                  <c:v>1695.7416455462558</c:v>
                </c:pt>
                <c:pt idx="9">
                  <c:v>1907.7093512395377</c:v>
                </c:pt>
                <c:pt idx="10">
                  <c:v>2119.6770569328196</c:v>
                </c:pt>
                <c:pt idx="11">
                  <c:v>2331.6447626261015</c:v>
                </c:pt>
                <c:pt idx="12">
                  <c:v>2543.6124683193834</c:v>
                </c:pt>
                <c:pt idx="13">
                  <c:v>2755.5801740126653</c:v>
                </c:pt>
                <c:pt idx="14">
                  <c:v>2967.5478797059473</c:v>
                </c:pt>
                <c:pt idx="15">
                  <c:v>3179.5155853992296</c:v>
                </c:pt>
                <c:pt idx="16">
                  <c:v>3391.4832910925115</c:v>
                </c:pt>
                <c:pt idx="17">
                  <c:v>3444.4752175158319</c:v>
                </c:pt>
                <c:pt idx="18">
                  <c:v>3497.4671439391523</c:v>
                </c:pt>
                <c:pt idx="19">
                  <c:v>3550.4590703624726</c:v>
                </c:pt>
                <c:pt idx="20">
                  <c:v>3594.9722885580622</c:v>
                </c:pt>
              </c:numCache>
            </c:numRef>
          </c:xVal>
          <c:yVal>
            <c:numRef>
              <c:f>'Задание 1.2'!$B$8:$V$8</c:f>
              <c:numCache>
                <c:formatCode>General</c:formatCode>
                <c:ptCount val="21"/>
                <c:pt idx="0">
                  <c:v>0</c:v>
                </c:pt>
                <c:pt idx="1">
                  <c:v>319.21923846257039</c:v>
                </c:pt>
                <c:pt idx="2">
                  <c:v>598.43847692514078</c:v>
                </c:pt>
                <c:pt idx="3">
                  <c:v>837.65771538771116</c:v>
                </c:pt>
                <c:pt idx="4">
                  <c:v>1036.8769538502816</c:v>
                </c:pt>
                <c:pt idx="5">
                  <c:v>1196.0961923128518</c:v>
                </c:pt>
                <c:pt idx="6">
                  <c:v>1315.3154307754223</c:v>
                </c:pt>
                <c:pt idx="7">
                  <c:v>1394.5346692379926</c:v>
                </c:pt>
                <c:pt idx="8">
                  <c:v>1433.7539077005631</c:v>
                </c:pt>
                <c:pt idx="9">
                  <c:v>1432.9731461631336</c:v>
                </c:pt>
                <c:pt idx="10">
                  <c:v>1392.1923846257037</c:v>
                </c:pt>
                <c:pt idx="11">
                  <c:v>1311.4116230882742</c:v>
                </c:pt>
                <c:pt idx="12">
                  <c:v>1190.6308615508447</c:v>
                </c:pt>
                <c:pt idx="13">
                  <c:v>1029.8501000134147</c:v>
                </c:pt>
                <c:pt idx="14">
                  <c:v>829.06933847598521</c:v>
                </c:pt>
                <c:pt idx="15">
                  <c:v>588.28857693855571</c:v>
                </c:pt>
                <c:pt idx="16">
                  <c:v>307.50781540112621</c:v>
                </c:pt>
                <c:pt idx="17">
                  <c:v>231.06262501676883</c:v>
                </c:pt>
                <c:pt idx="18">
                  <c:v>152.11743463241146</c:v>
                </c:pt>
                <c:pt idx="19">
                  <c:v>70.672244248054085</c:v>
                </c:pt>
                <c:pt idx="20">
                  <c:v>0.32628432519231865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1-4DE7-8D55-B1070D7573FF}"/>
            </c:ext>
          </c:extLst>
        </c:ser>
        <c:ser>
          <c:idx val="1"/>
          <c:order val="1"/>
          <c:tx>
            <c:v>30 градусов</c:v>
          </c:tx>
          <c:marker>
            <c:symbol val="none"/>
          </c:marker>
          <c:xVal>
            <c:numRef>
              <c:f>'Задание 1.2'!$B$11:$S$11</c:f>
              <c:numCache>
                <c:formatCode>General</c:formatCode>
                <c:ptCount val="18"/>
                <c:pt idx="0">
                  <c:v>0</c:v>
                </c:pt>
                <c:pt idx="1">
                  <c:v>346.41016151377551</c:v>
                </c:pt>
                <c:pt idx="2">
                  <c:v>692.82032302755101</c:v>
                </c:pt>
                <c:pt idx="3">
                  <c:v>1039.2304845413264</c:v>
                </c:pt>
                <c:pt idx="4">
                  <c:v>1385.640646055102</c:v>
                </c:pt>
                <c:pt idx="5">
                  <c:v>1732.0508075688774</c:v>
                </c:pt>
                <c:pt idx="6">
                  <c:v>2078.4609690826528</c:v>
                </c:pt>
                <c:pt idx="7">
                  <c:v>2424.8711305964284</c:v>
                </c:pt>
                <c:pt idx="8">
                  <c:v>2771.281292110204</c:v>
                </c:pt>
                <c:pt idx="9">
                  <c:v>3117.6914536239792</c:v>
                </c:pt>
                <c:pt idx="10">
                  <c:v>3464.1016151377548</c:v>
                </c:pt>
              </c:numCache>
            </c:numRef>
          </c:xVal>
          <c:yVal>
            <c:numRef>
              <c:f>'Задание 1.2'!$B$12:$S$12</c:f>
              <c:numCache>
                <c:formatCode>General</c:formatCode>
                <c:ptCount val="18"/>
                <c:pt idx="0">
                  <c:v>0</c:v>
                </c:pt>
                <c:pt idx="1">
                  <c:v>179.99999999999997</c:v>
                </c:pt>
                <c:pt idx="2">
                  <c:v>319.99999999999994</c:v>
                </c:pt>
                <c:pt idx="3">
                  <c:v>419.99999999999989</c:v>
                </c:pt>
                <c:pt idx="4">
                  <c:v>479.99999999999989</c:v>
                </c:pt>
                <c:pt idx="5">
                  <c:v>499.99999999999989</c:v>
                </c:pt>
                <c:pt idx="6">
                  <c:v>479.99999999999977</c:v>
                </c:pt>
                <c:pt idx="7">
                  <c:v>419.99999999999977</c:v>
                </c:pt>
                <c:pt idx="8">
                  <c:v>319.99999999999977</c:v>
                </c:pt>
                <c:pt idx="9">
                  <c:v>179.99999999999977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1-4DE7-8D55-B1070D7573FF}"/>
            </c:ext>
          </c:extLst>
        </c:ser>
        <c:ser>
          <c:idx val="2"/>
          <c:order val="2"/>
          <c:tx>
            <c:v>45 градусов</c:v>
          </c:tx>
          <c:marker>
            <c:symbol val="none"/>
          </c:marker>
          <c:xVal>
            <c:numRef>
              <c:f>'Задание 1.2'!$B$14:$V$14</c:f>
              <c:numCache>
                <c:formatCode>General</c:formatCode>
                <c:ptCount val="21"/>
                <c:pt idx="0">
                  <c:v>0</c:v>
                </c:pt>
                <c:pt idx="1">
                  <c:v>282.84271247461902</c:v>
                </c:pt>
                <c:pt idx="2">
                  <c:v>565.68542494923804</c:v>
                </c:pt>
                <c:pt idx="3">
                  <c:v>848.52813742385706</c:v>
                </c:pt>
                <c:pt idx="4">
                  <c:v>1131.3708498984761</c:v>
                </c:pt>
                <c:pt idx="5">
                  <c:v>1414.2135623730951</c:v>
                </c:pt>
                <c:pt idx="6">
                  <c:v>1697.0562748477141</c:v>
                </c:pt>
                <c:pt idx="7">
                  <c:v>1979.8989873223331</c:v>
                </c:pt>
                <c:pt idx="8">
                  <c:v>2262.7416997969522</c:v>
                </c:pt>
                <c:pt idx="9">
                  <c:v>2545.5844122715712</c:v>
                </c:pt>
                <c:pt idx="10">
                  <c:v>2828.4271247461902</c:v>
                </c:pt>
                <c:pt idx="11">
                  <c:v>3111.2698372208092</c:v>
                </c:pt>
                <c:pt idx="12">
                  <c:v>3394.1125496954282</c:v>
                </c:pt>
                <c:pt idx="13">
                  <c:v>3676.9552621700473</c:v>
                </c:pt>
                <c:pt idx="14">
                  <c:v>3959.7979746446663</c:v>
                </c:pt>
                <c:pt idx="15">
                  <c:v>3999.3959543911133</c:v>
                </c:pt>
              </c:numCache>
            </c:numRef>
          </c:xVal>
          <c:yVal>
            <c:numRef>
              <c:f>'Задание 1.2'!$B$15:$V$15</c:f>
              <c:numCache>
                <c:formatCode>General</c:formatCode>
                <c:ptCount val="21"/>
                <c:pt idx="0">
                  <c:v>0</c:v>
                </c:pt>
                <c:pt idx="1">
                  <c:v>262.84271247461896</c:v>
                </c:pt>
                <c:pt idx="2">
                  <c:v>485.68542494923793</c:v>
                </c:pt>
                <c:pt idx="3">
                  <c:v>668.52813742385695</c:v>
                </c:pt>
                <c:pt idx="4">
                  <c:v>811.37084989847585</c:v>
                </c:pt>
                <c:pt idx="5">
                  <c:v>914.21356237309487</c:v>
                </c:pt>
                <c:pt idx="6">
                  <c:v>977.05627484771389</c:v>
                </c:pt>
                <c:pt idx="7">
                  <c:v>999.89898732233291</c:v>
                </c:pt>
                <c:pt idx="8">
                  <c:v>982.74169979695171</c:v>
                </c:pt>
                <c:pt idx="9">
                  <c:v>925.58441227157073</c:v>
                </c:pt>
                <c:pt idx="10">
                  <c:v>828.42712474618975</c:v>
                </c:pt>
                <c:pt idx="11">
                  <c:v>691.26983722080877</c:v>
                </c:pt>
                <c:pt idx="12">
                  <c:v>514.11254969542779</c:v>
                </c:pt>
                <c:pt idx="13">
                  <c:v>296.95526217004681</c:v>
                </c:pt>
                <c:pt idx="14">
                  <c:v>39.797974644665828</c:v>
                </c:pt>
                <c:pt idx="15">
                  <c:v>0.60395439111198357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91-4DE7-8D55-B1070D75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4544"/>
        <c:axId val="57166080"/>
      </c:scatterChart>
      <c:valAx>
        <c:axId val="571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66080"/>
        <c:crosses val="autoZero"/>
        <c:crossBetween val="midCat"/>
      </c:valAx>
      <c:valAx>
        <c:axId val="571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6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 = 40</c:v>
          </c:tx>
          <c:marker>
            <c:symbol val="none"/>
          </c:marker>
          <c:xVal>
            <c:numRef>
              <c:f>'Задание 2'!$B$9:$H$9</c:f>
              <c:numCache>
                <c:formatCode>General</c:formatCode>
                <c:ptCount val="7"/>
                <c:pt idx="0">
                  <c:v>0</c:v>
                </c:pt>
                <c:pt idx="1">
                  <c:v>50.000000000000014</c:v>
                </c:pt>
                <c:pt idx="2">
                  <c:v>100.00000000000003</c:v>
                </c:pt>
                <c:pt idx="3">
                  <c:v>150.00000000000003</c:v>
                </c:pt>
                <c:pt idx="4">
                  <c:v>200.00000000000006</c:v>
                </c:pt>
                <c:pt idx="5">
                  <c:v>225.00000000000006</c:v>
                </c:pt>
                <c:pt idx="6">
                  <c:v>237.50000000000006</c:v>
                </c:pt>
              </c:numCache>
            </c:numRef>
          </c:xVal>
          <c:yVal>
            <c:numRef>
              <c:f>'Задание 2'!$B$10:$H$10</c:f>
              <c:numCache>
                <c:formatCode>General</c:formatCode>
                <c:ptCount val="7"/>
                <c:pt idx="0">
                  <c:v>40</c:v>
                </c:pt>
                <c:pt idx="1">
                  <c:v>106.60254037844386</c:v>
                </c:pt>
                <c:pt idx="2">
                  <c:v>133.20508075688772</c:v>
                </c:pt>
                <c:pt idx="3">
                  <c:v>119.8076211353316</c:v>
                </c:pt>
                <c:pt idx="4">
                  <c:v>66.410161513775449</c:v>
                </c:pt>
                <c:pt idx="5">
                  <c:v>24.711431702997345</c:v>
                </c:pt>
                <c:pt idx="6">
                  <c:v>0.11206679760834959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C-4606-9BBC-6EBFDE2844CC}"/>
            </c:ext>
          </c:extLst>
        </c:ser>
        <c:ser>
          <c:idx val="1"/>
          <c:order val="1"/>
          <c:tx>
            <c:v>h = 80</c:v>
          </c:tx>
          <c:marker>
            <c:symbol val="none"/>
          </c:marker>
          <c:xVal>
            <c:numRef>
              <c:f>'Задание 2'!$B$14:$J$14</c:f>
              <c:numCache>
                <c:formatCode>General</c:formatCode>
                <c:ptCount val="9"/>
                <c:pt idx="0">
                  <c:v>0</c:v>
                </c:pt>
                <c:pt idx="1">
                  <c:v>50.000000000000014</c:v>
                </c:pt>
                <c:pt idx="2">
                  <c:v>100.00000000000003</c:v>
                </c:pt>
                <c:pt idx="3">
                  <c:v>150.00000000000003</c:v>
                </c:pt>
                <c:pt idx="4">
                  <c:v>200.00000000000006</c:v>
                </c:pt>
                <c:pt idx="5">
                  <c:v>225.00000000000006</c:v>
                </c:pt>
                <c:pt idx="6">
                  <c:v>250.00000000000006</c:v>
                </c:pt>
                <c:pt idx="7">
                  <c:v>252.50000000000006</c:v>
                </c:pt>
                <c:pt idx="8">
                  <c:v>255.50000000000009</c:v>
                </c:pt>
              </c:numCache>
            </c:numRef>
          </c:xVal>
          <c:yVal>
            <c:numRef>
              <c:f>'Задание 2'!$B$15:$J$15</c:f>
              <c:numCache>
                <c:formatCode>General</c:formatCode>
                <c:ptCount val="9"/>
                <c:pt idx="0">
                  <c:v>80</c:v>
                </c:pt>
                <c:pt idx="1">
                  <c:v>146.60254037844385</c:v>
                </c:pt>
                <c:pt idx="2">
                  <c:v>173.20508075688772</c:v>
                </c:pt>
                <c:pt idx="3">
                  <c:v>159.8076211353316</c:v>
                </c:pt>
                <c:pt idx="4">
                  <c:v>106.41016151377545</c:v>
                </c:pt>
                <c:pt idx="5">
                  <c:v>64.711431702997345</c:v>
                </c:pt>
                <c:pt idx="6">
                  <c:v>13.012701892219297</c:v>
                </c:pt>
                <c:pt idx="7">
                  <c:v>7.2928289111415552</c:v>
                </c:pt>
                <c:pt idx="8">
                  <c:v>0.29698133384812309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BC-4606-9BBC-6EBFDE2844CC}"/>
            </c:ext>
          </c:extLst>
        </c:ser>
        <c:ser>
          <c:idx val="2"/>
          <c:order val="2"/>
          <c:tx>
            <c:v>h = 120</c:v>
          </c:tx>
          <c:marker>
            <c:symbol val="none"/>
          </c:marker>
          <c:xVal>
            <c:numRef>
              <c:f>'Задание 2'!$B$18:$N$18</c:f>
              <c:numCache>
                <c:formatCode>General</c:formatCode>
                <c:ptCount val="13"/>
                <c:pt idx="0">
                  <c:v>0</c:v>
                </c:pt>
                <c:pt idx="1">
                  <c:v>50.000000000000014</c:v>
                </c:pt>
                <c:pt idx="2">
                  <c:v>100.00000000000003</c:v>
                </c:pt>
                <c:pt idx="3">
                  <c:v>150.00000000000003</c:v>
                </c:pt>
                <c:pt idx="4">
                  <c:v>200.00000000000006</c:v>
                </c:pt>
                <c:pt idx="5">
                  <c:v>250.00000000000006</c:v>
                </c:pt>
                <c:pt idx="6">
                  <c:v>262.50000000000006</c:v>
                </c:pt>
                <c:pt idx="7">
                  <c:v>267.50000000000006</c:v>
                </c:pt>
                <c:pt idx="8">
                  <c:v>271.50000000000006</c:v>
                </c:pt>
              </c:numCache>
            </c:numRef>
          </c:xVal>
          <c:yVal>
            <c:numRef>
              <c:f>'Задание 2'!$B$19:$N$19</c:f>
              <c:numCache>
                <c:formatCode>General</c:formatCode>
                <c:ptCount val="13"/>
                <c:pt idx="0">
                  <c:v>120</c:v>
                </c:pt>
                <c:pt idx="1">
                  <c:v>186.60254037844385</c:v>
                </c:pt>
                <c:pt idx="2">
                  <c:v>213.20508075688772</c:v>
                </c:pt>
                <c:pt idx="3">
                  <c:v>199.8076211353316</c:v>
                </c:pt>
                <c:pt idx="4">
                  <c:v>146.41016151377545</c:v>
                </c:pt>
                <c:pt idx="5">
                  <c:v>53.012701892219297</c:v>
                </c:pt>
                <c:pt idx="6">
                  <c:v>23.413336986830245</c:v>
                </c:pt>
                <c:pt idx="7">
                  <c:v>10.873591024674738</c:v>
                </c:pt>
                <c:pt idx="8">
                  <c:v>0.55379425495016221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BC-4606-9BBC-6EBFDE28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3856"/>
        <c:axId val="59536128"/>
      </c:scatterChart>
      <c:valAx>
        <c:axId val="595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536128"/>
        <c:crosses val="autoZero"/>
        <c:crossBetween val="midCat"/>
      </c:valAx>
      <c:valAx>
        <c:axId val="595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1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66185476815402E-2"/>
          <c:y val="7.4548702245552642E-2"/>
          <c:w val="0.6988727034120736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U0 = 50</c:v>
          </c:tx>
          <c:marker>
            <c:symbol val="none"/>
          </c:marker>
          <c:xVal>
            <c:numRef>
              <c:f>'Задание 2'!$C$38:$L$38</c:f>
              <c:numCache>
                <c:formatCode>General</c:formatCode>
                <c:ptCount val="10"/>
                <c:pt idx="0">
                  <c:v>0</c:v>
                </c:pt>
                <c:pt idx="1">
                  <c:v>50.000000000000014</c:v>
                </c:pt>
                <c:pt idx="2">
                  <c:v>100.00000000000003</c:v>
                </c:pt>
                <c:pt idx="3">
                  <c:v>150.00000000000003</c:v>
                </c:pt>
                <c:pt idx="4">
                  <c:v>200.00000000000006</c:v>
                </c:pt>
                <c:pt idx="5">
                  <c:v>225.00000000000006</c:v>
                </c:pt>
                <c:pt idx="6">
                  <c:v>237.50000000000006</c:v>
                </c:pt>
              </c:numCache>
            </c:numRef>
          </c:xVal>
          <c:yVal>
            <c:numRef>
              <c:f>'Задание 2'!$C$39:$L$39</c:f>
              <c:numCache>
                <c:formatCode>General</c:formatCode>
                <c:ptCount val="10"/>
                <c:pt idx="0">
                  <c:v>40</c:v>
                </c:pt>
                <c:pt idx="1">
                  <c:v>106.60254037844386</c:v>
                </c:pt>
                <c:pt idx="2">
                  <c:v>133.20508075688772</c:v>
                </c:pt>
                <c:pt idx="3">
                  <c:v>119.8076211353316</c:v>
                </c:pt>
                <c:pt idx="4">
                  <c:v>66.410161513775449</c:v>
                </c:pt>
                <c:pt idx="5">
                  <c:v>24.711431702997345</c:v>
                </c:pt>
                <c:pt idx="6">
                  <c:v>0.11206679760834959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A-4964-A7AF-74268663B9CC}"/>
            </c:ext>
          </c:extLst>
        </c:ser>
        <c:ser>
          <c:idx val="1"/>
          <c:order val="1"/>
          <c:tx>
            <c:v>U0 = 100</c:v>
          </c:tx>
          <c:marker>
            <c:symbol val="none"/>
          </c:marker>
          <c:xVal>
            <c:numRef>
              <c:f>'Задание 2'!$C$42:$U$42</c:f>
              <c:numCache>
                <c:formatCode>General</c:formatCode>
                <c:ptCount val="19"/>
                <c:pt idx="0">
                  <c:v>0</c:v>
                </c:pt>
                <c:pt idx="1">
                  <c:v>100.00000000000003</c:v>
                </c:pt>
                <c:pt idx="2">
                  <c:v>200.00000000000006</c:v>
                </c:pt>
                <c:pt idx="3">
                  <c:v>300.00000000000006</c:v>
                </c:pt>
                <c:pt idx="4">
                  <c:v>400.00000000000011</c:v>
                </c:pt>
                <c:pt idx="5">
                  <c:v>500.00000000000011</c:v>
                </c:pt>
                <c:pt idx="6">
                  <c:v>600.00000000000011</c:v>
                </c:pt>
                <c:pt idx="7">
                  <c:v>700.00000000000011</c:v>
                </c:pt>
                <c:pt idx="8">
                  <c:v>800.00000000000023</c:v>
                </c:pt>
                <c:pt idx="9">
                  <c:v>850.00000000000023</c:v>
                </c:pt>
                <c:pt idx="10">
                  <c:v>888.50000000000023</c:v>
                </c:pt>
              </c:numCache>
            </c:numRef>
          </c:xVal>
          <c:yVal>
            <c:numRef>
              <c:f>'Задание 2'!$C$43:$U$43</c:f>
              <c:numCache>
                <c:formatCode>General</c:formatCode>
                <c:ptCount val="19"/>
                <c:pt idx="0">
                  <c:v>40</c:v>
                </c:pt>
                <c:pt idx="1">
                  <c:v>193.20508075688772</c:v>
                </c:pt>
                <c:pt idx="2">
                  <c:v>306.41016151377545</c:v>
                </c:pt>
                <c:pt idx="3">
                  <c:v>379.6152422706632</c:v>
                </c:pt>
                <c:pt idx="4">
                  <c:v>412.8203230275509</c:v>
                </c:pt>
                <c:pt idx="5">
                  <c:v>406.02540378443859</c:v>
                </c:pt>
                <c:pt idx="6">
                  <c:v>359.2304845413264</c:v>
                </c:pt>
                <c:pt idx="7">
                  <c:v>272.43556529821399</c:v>
                </c:pt>
                <c:pt idx="8">
                  <c:v>145.6406460551018</c:v>
                </c:pt>
                <c:pt idx="9">
                  <c:v>67.243186433545588</c:v>
                </c:pt>
                <c:pt idx="10">
                  <c:v>6.2642524947477796E-2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8A-4964-A7AF-74268663B9CC}"/>
            </c:ext>
          </c:extLst>
        </c:ser>
        <c:ser>
          <c:idx val="2"/>
          <c:order val="2"/>
          <c:tx>
            <c:v>U0 = 150</c:v>
          </c:tx>
          <c:marker>
            <c:symbol val="none"/>
          </c:marker>
          <c:xVal>
            <c:numRef>
              <c:f>'Задание 2'!$C$46:$AA$46</c:f>
              <c:numCache>
                <c:formatCode>General</c:formatCode>
                <c:ptCount val="25"/>
                <c:pt idx="0">
                  <c:v>0</c:v>
                </c:pt>
                <c:pt idx="1">
                  <c:v>150.00000000000003</c:v>
                </c:pt>
                <c:pt idx="2">
                  <c:v>300.00000000000006</c:v>
                </c:pt>
                <c:pt idx="3">
                  <c:v>450.00000000000011</c:v>
                </c:pt>
                <c:pt idx="4">
                  <c:v>600.00000000000011</c:v>
                </c:pt>
                <c:pt idx="5">
                  <c:v>750.00000000000011</c:v>
                </c:pt>
                <c:pt idx="6">
                  <c:v>900.00000000000023</c:v>
                </c:pt>
                <c:pt idx="7">
                  <c:v>1050.0000000000002</c:v>
                </c:pt>
                <c:pt idx="8">
                  <c:v>1200.0000000000002</c:v>
                </c:pt>
                <c:pt idx="9">
                  <c:v>1350.0000000000002</c:v>
                </c:pt>
                <c:pt idx="10">
                  <c:v>1500.0000000000002</c:v>
                </c:pt>
                <c:pt idx="11">
                  <c:v>1650.0000000000005</c:v>
                </c:pt>
                <c:pt idx="12">
                  <c:v>1800.0000000000005</c:v>
                </c:pt>
                <c:pt idx="13">
                  <c:v>1950.0000000000005</c:v>
                </c:pt>
                <c:pt idx="14">
                  <c:v>1965.0000000000005</c:v>
                </c:pt>
                <c:pt idx="15">
                  <c:v>1971.0000000000005</c:v>
                </c:pt>
              </c:numCache>
            </c:numRef>
          </c:xVal>
          <c:yVal>
            <c:numRef>
              <c:f>'Задание 2'!$C$47:$AA$47</c:f>
              <c:numCache>
                <c:formatCode>General</c:formatCode>
                <c:ptCount val="25"/>
                <c:pt idx="0">
                  <c:v>40</c:v>
                </c:pt>
                <c:pt idx="1">
                  <c:v>279.8076211353316</c:v>
                </c:pt>
                <c:pt idx="2">
                  <c:v>479.6152422706632</c:v>
                </c:pt>
                <c:pt idx="3">
                  <c:v>639.42286340599469</c:v>
                </c:pt>
                <c:pt idx="4">
                  <c:v>759.2304845413264</c:v>
                </c:pt>
                <c:pt idx="5">
                  <c:v>839.03810567665801</c:v>
                </c:pt>
                <c:pt idx="6">
                  <c:v>878.84572681198938</c:v>
                </c:pt>
                <c:pt idx="7">
                  <c:v>878.65334794732098</c:v>
                </c:pt>
                <c:pt idx="8">
                  <c:v>838.46096908265281</c:v>
                </c:pt>
                <c:pt idx="9">
                  <c:v>758.26859021798418</c:v>
                </c:pt>
                <c:pt idx="10">
                  <c:v>638.07621135331601</c:v>
                </c:pt>
                <c:pt idx="11">
                  <c:v>477.88383248864739</c:v>
                </c:pt>
                <c:pt idx="12">
                  <c:v>277.69145362397876</c:v>
                </c:pt>
                <c:pt idx="13">
                  <c:v>37.499074759310588</c:v>
                </c:pt>
                <c:pt idx="14">
                  <c:v>11.279836872844044</c:v>
                </c:pt>
                <c:pt idx="15">
                  <c:v>0.68014171825643643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8A-4964-A7AF-74268663B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6720"/>
        <c:axId val="60371328"/>
      </c:scatterChart>
      <c:valAx>
        <c:axId val="595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371328"/>
        <c:crosses val="autoZero"/>
        <c:crossBetween val="midCat"/>
      </c:valAx>
      <c:valAx>
        <c:axId val="603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66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803462</xdr:colOff>
      <xdr:row>11</xdr:row>
      <xdr:rowOff>171169</xdr:rowOff>
    </xdr:from>
    <xdr:to>
      <xdr:col>7</xdr:col>
      <xdr:colOff>69477</xdr:colOff>
      <xdr:row>26</xdr:row>
      <xdr:rowOff>56869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179294</xdr:colOff>
      <xdr:row>16</xdr:row>
      <xdr:rowOff>19330</xdr:rowOff>
    </xdr:from>
    <xdr:to>
      <xdr:col>15</xdr:col>
      <xdr:colOff>484094</xdr:colOff>
      <xdr:row>30</xdr:row>
      <xdr:rowOff>95530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21</xdr:row>
      <xdr:rowOff>138112</xdr:rowOff>
    </xdr:from>
    <xdr:to>
      <xdr:col>7</xdr:col>
      <xdr:colOff>438150</xdr:colOff>
      <xdr:row>36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21</xdr:row>
      <xdr:rowOff>147637</xdr:rowOff>
    </xdr:from>
    <xdr:to>
      <xdr:col>15</xdr:col>
      <xdr:colOff>523875</xdr:colOff>
      <xdr:row>36</xdr:row>
      <xdr:rowOff>33337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"/>
  <sheetViews>
    <sheetView zoomScaleNormal="100" workbookViewId="0">
      <selection activeCell="U10" sqref="U10"/>
    </sheetView>
  </sheetViews>
  <sheetFormatPr defaultRowHeight="14.4" x14ac:dyDescent="0.3"/>
  <cols>
    <col min="1" max="1" width="24.88671875" customWidth="1"/>
  </cols>
  <sheetData>
    <row r="1" spans="1:76" x14ac:dyDescent="0.3">
      <c r="A1" t="s">
        <v>0</v>
      </c>
    </row>
    <row r="2" spans="1:76" x14ac:dyDescent="0.3">
      <c r="A2" t="s">
        <v>7</v>
      </c>
    </row>
    <row r="3" spans="1:76" x14ac:dyDescent="0.3">
      <c r="A3" t="s">
        <v>1</v>
      </c>
      <c r="B3">
        <v>200</v>
      </c>
    </row>
    <row r="4" spans="1:76" x14ac:dyDescent="0.3">
      <c r="A4" t="s">
        <v>2</v>
      </c>
      <c r="B4">
        <f>58*PI()/180</f>
        <v>1.0122909661567112</v>
      </c>
    </row>
    <row r="5" spans="1:76" x14ac:dyDescent="0.3">
      <c r="A5" t="s">
        <v>3</v>
      </c>
      <c r="B5">
        <v>10</v>
      </c>
    </row>
    <row r="7" spans="1:76" x14ac:dyDescent="0.3">
      <c r="A7" t="s">
        <v>4</v>
      </c>
      <c r="B7">
        <f>$B3*B9*COS($B4)</f>
        <v>0</v>
      </c>
      <c r="C7">
        <f t="shared" ref="C7:S7" si="0">$B3*C9*COS($B4)</f>
        <v>211.96770569328197</v>
      </c>
      <c r="D7">
        <f t="shared" si="0"/>
        <v>423.93541138656394</v>
      </c>
      <c r="E7">
        <f t="shared" si="0"/>
        <v>635.90311707984586</v>
      </c>
      <c r="F7">
        <f t="shared" si="0"/>
        <v>847.87082277312788</v>
      </c>
      <c r="G7">
        <f t="shared" si="0"/>
        <v>1059.8385284664098</v>
      </c>
      <c r="H7">
        <f t="shared" si="0"/>
        <v>1271.8062341596917</v>
      </c>
      <c r="I7">
        <f t="shared" si="0"/>
        <v>1483.7739398529736</v>
      </c>
      <c r="J7">
        <f t="shared" si="0"/>
        <v>1695.7416455462558</v>
      </c>
      <c r="K7">
        <f t="shared" si="0"/>
        <v>1907.7093512395377</v>
      </c>
      <c r="L7">
        <f t="shared" si="0"/>
        <v>2119.6770569328196</v>
      </c>
      <c r="M7">
        <f t="shared" si="0"/>
        <v>2331.6447626261015</v>
      </c>
      <c r="N7">
        <f t="shared" si="0"/>
        <v>2543.6124683193834</v>
      </c>
      <c r="O7">
        <f t="shared" si="0"/>
        <v>2755.5801740126653</v>
      </c>
      <c r="P7">
        <f t="shared" si="0"/>
        <v>2967.5478797059473</v>
      </c>
      <c r="Q7">
        <f t="shared" si="0"/>
        <v>3179.5155853992296</v>
      </c>
      <c r="R7">
        <f t="shared" si="0"/>
        <v>3391.4832910925115</v>
      </c>
      <c r="S7">
        <f t="shared" si="0"/>
        <v>3497.4671439391523</v>
      </c>
      <c r="T7">
        <f>$B3*T9*COS($B4)</f>
        <v>3550.4590703624726</v>
      </c>
      <c r="U7">
        <f>$B3*U9*COS($B4)</f>
        <v>3594.9722885580622</v>
      </c>
      <c r="BU7">
        <f t="shared" ref="BU7:BX7" si="1">$B3*BU9*COS($B4)</f>
        <v>15049.70710422302</v>
      </c>
      <c r="BV7">
        <f t="shared" si="1"/>
        <v>15261.674809916301</v>
      </c>
      <c r="BW7">
        <f t="shared" si="1"/>
        <v>15473.642515609583</v>
      </c>
      <c r="BX7">
        <f t="shared" si="1"/>
        <v>15685.610221302864</v>
      </c>
    </row>
    <row r="8" spans="1:76" x14ac:dyDescent="0.3">
      <c r="A8" t="s">
        <v>5</v>
      </c>
      <c r="B8">
        <f>$B3*B9*SIN($B4)-10*B9*B9/2</f>
        <v>0</v>
      </c>
      <c r="C8">
        <f t="shared" ref="C8:J8" si="2">$B3*C9*SIN($B4)-10*C9*C9/2</f>
        <v>319.21923846257039</v>
      </c>
      <c r="D8">
        <f t="shared" si="2"/>
        <v>598.43847692514078</v>
      </c>
      <c r="E8">
        <f t="shared" si="2"/>
        <v>837.65771538771116</v>
      </c>
      <c r="F8">
        <f t="shared" si="2"/>
        <v>1036.8769538502816</v>
      </c>
      <c r="G8">
        <f t="shared" si="2"/>
        <v>1196.0961923128518</v>
      </c>
      <c r="H8">
        <f t="shared" si="2"/>
        <v>1315.3154307754223</v>
      </c>
      <c r="I8">
        <f t="shared" si="2"/>
        <v>1394.5346692379926</v>
      </c>
      <c r="J8">
        <f t="shared" si="2"/>
        <v>1433.7539077005631</v>
      </c>
      <c r="K8">
        <f t="shared" ref="K8" si="3">$B3*K9*SIN($B4)-10*K9*K9/2</f>
        <v>1432.9731461631336</v>
      </c>
      <c r="L8">
        <f t="shared" ref="L8" si="4">$B3*L9*SIN($B4)-10*L9*L9/2</f>
        <v>1392.1923846257037</v>
      </c>
      <c r="M8">
        <f t="shared" ref="M8" si="5">$B3*M9*SIN($B4)-10*M9*M9/2</f>
        <v>1311.4116230882742</v>
      </c>
      <c r="N8">
        <f t="shared" ref="N8" si="6">$B3*N9*SIN($B4)-10*N9*N9/2</f>
        <v>1190.6308615508447</v>
      </c>
      <c r="O8">
        <f t="shared" ref="O8" si="7">$B3*O9*SIN($B4)-10*O9*O9/2</f>
        <v>1029.8501000134147</v>
      </c>
      <c r="P8">
        <f t="shared" ref="P8" si="8">$B3*P9*SIN($B4)-10*P9*P9/2</f>
        <v>829.06933847598521</v>
      </c>
      <c r="Q8">
        <f t="shared" ref="Q8" si="9">$B3*Q9*SIN($B4)-10*Q9*Q9/2</f>
        <v>588.28857693855571</v>
      </c>
      <c r="R8">
        <f t="shared" ref="R8" si="10">$B3*R9*SIN($B4)-10*R9*R9/2</f>
        <v>307.50781540112621</v>
      </c>
      <c r="S8">
        <f t="shared" ref="S8" si="11">$B3*S9*SIN($B4)-10*S9*S9/2</f>
        <v>152.11743463241146</v>
      </c>
      <c r="T8">
        <f>$B3*T9*SIN($B4)-10*T9*T9/2</f>
        <v>70.672244248054085</v>
      </c>
      <c r="U8">
        <f>$B3*U9*SIN($B4)-10*U9*U9/2</f>
        <v>0.32628432519231865</v>
      </c>
      <c r="BU8">
        <f t="shared" ref="BU8" si="12">$B3*BU9*SIN($B4)-10*BU9*BU9/2</f>
        <v>-76735.434069157505</v>
      </c>
      <c r="BV8">
        <f t="shared" ref="BV8" si="13">$B3*BV9*SIN($B4)-10*BV9*BV9/2</f>
        <v>-79256.214830694924</v>
      </c>
      <c r="BW8">
        <f t="shared" ref="BW8" si="14">$B3*BW9*SIN($B4)-10*BW9*BW9/2</f>
        <v>-81816.995592232357</v>
      </c>
      <c r="BX8">
        <f t="shared" ref="BX8" si="15">$B3*BX9*SIN($B4)-10*BX9*BX9/2</f>
        <v>-84417.77635376979</v>
      </c>
    </row>
    <row r="9" spans="1:76" x14ac:dyDescent="0.3">
      <c r="A9" t="s">
        <v>6</v>
      </c>
      <c r="B9">
        <v>0</v>
      </c>
      <c r="C9">
        <v>2</v>
      </c>
      <c r="D9">
        <v>4</v>
      </c>
      <c r="E9">
        <v>6</v>
      </c>
      <c r="F9">
        <v>8</v>
      </c>
      <c r="G9">
        <v>10</v>
      </c>
      <c r="H9">
        <v>12</v>
      </c>
      <c r="I9">
        <v>14</v>
      </c>
      <c r="J9">
        <v>16</v>
      </c>
      <c r="K9">
        <v>18</v>
      </c>
      <c r="L9">
        <v>20</v>
      </c>
      <c r="M9">
        <v>22</v>
      </c>
      <c r="N9">
        <v>24</v>
      </c>
      <c r="O9">
        <v>26</v>
      </c>
      <c r="P9">
        <v>28</v>
      </c>
      <c r="Q9">
        <v>30</v>
      </c>
      <c r="R9">
        <v>32</v>
      </c>
      <c r="S9">
        <v>33</v>
      </c>
      <c r="T9">
        <v>33.5</v>
      </c>
      <c r="U9">
        <v>33.92</v>
      </c>
      <c r="BU9">
        <v>142</v>
      </c>
      <c r="BV9">
        <v>144</v>
      </c>
      <c r="BW9">
        <v>146</v>
      </c>
      <c r="BX9">
        <v>148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tabSelected="1" topLeftCell="A7" zoomScaleNormal="100" workbookViewId="0">
      <selection activeCell="D20" sqref="D20"/>
    </sheetView>
  </sheetViews>
  <sheetFormatPr defaultRowHeight="14.4" x14ac:dyDescent="0.3"/>
  <sheetData>
    <row r="2" spans="1:22" x14ac:dyDescent="0.3">
      <c r="A2" t="s">
        <v>2</v>
      </c>
      <c r="B2" t="s">
        <v>10</v>
      </c>
      <c r="C2" t="s">
        <v>9</v>
      </c>
      <c r="D2" t="s">
        <v>8</v>
      </c>
    </row>
    <row r="3" spans="1:22" x14ac:dyDescent="0.3">
      <c r="A3" t="s">
        <v>1</v>
      </c>
      <c r="B3">
        <v>200</v>
      </c>
      <c r="C3">
        <v>200</v>
      </c>
      <c r="D3">
        <v>200</v>
      </c>
    </row>
    <row r="4" spans="1:22" x14ac:dyDescent="0.3">
      <c r="A4" t="s">
        <v>2</v>
      </c>
      <c r="B4">
        <f>58*PI()/180</f>
        <v>1.0122909661567112</v>
      </c>
      <c r="C4">
        <f>PI()/6</f>
        <v>0.52359877559829882</v>
      </c>
      <c r="D4">
        <f>PI()/4</f>
        <v>0.78539816339744828</v>
      </c>
    </row>
    <row r="5" spans="1:22" x14ac:dyDescent="0.3">
      <c r="A5" t="s">
        <v>3</v>
      </c>
      <c r="B5">
        <v>10</v>
      </c>
      <c r="C5">
        <v>10</v>
      </c>
      <c r="D5">
        <v>10</v>
      </c>
    </row>
    <row r="7" spans="1:22" x14ac:dyDescent="0.3">
      <c r="A7" t="s">
        <v>4</v>
      </c>
      <c r="B7">
        <f>$B3*B9*COS($B4)</f>
        <v>0</v>
      </c>
      <c r="C7">
        <f>$B3*C9*COS($B4)</f>
        <v>211.96770569328197</v>
      </c>
      <c r="D7">
        <f t="shared" ref="D7:R7" si="0">$B3*D9*COS($B4)</f>
        <v>423.93541138656394</v>
      </c>
      <c r="E7">
        <f t="shared" si="0"/>
        <v>635.90311707984586</v>
      </c>
      <c r="F7">
        <f t="shared" si="0"/>
        <v>847.87082277312788</v>
      </c>
      <c r="G7">
        <f t="shared" si="0"/>
        <v>1059.8385284664098</v>
      </c>
      <c r="H7">
        <f t="shared" si="0"/>
        <v>1271.8062341596917</v>
      </c>
      <c r="I7">
        <f t="shared" si="0"/>
        <v>1483.7739398529736</v>
      </c>
      <c r="J7">
        <f t="shared" si="0"/>
        <v>1695.7416455462558</v>
      </c>
      <c r="K7">
        <f t="shared" si="0"/>
        <v>1907.7093512395377</v>
      </c>
      <c r="L7">
        <f t="shared" si="0"/>
        <v>2119.6770569328196</v>
      </c>
      <c r="M7">
        <f t="shared" si="0"/>
        <v>2331.6447626261015</v>
      </c>
      <c r="N7">
        <f t="shared" si="0"/>
        <v>2543.6124683193834</v>
      </c>
      <c r="O7">
        <f t="shared" si="0"/>
        <v>2755.5801740126653</v>
      </c>
      <c r="P7">
        <f t="shared" si="0"/>
        <v>2967.5478797059473</v>
      </c>
      <c r="Q7">
        <f t="shared" si="0"/>
        <v>3179.5155853992296</v>
      </c>
      <c r="R7">
        <f t="shared" si="0"/>
        <v>3391.4832910925115</v>
      </c>
      <c r="S7">
        <f t="shared" ref="S7:T7" si="1">$B3*S9*COS($B4)</f>
        <v>3444.4752175158319</v>
      </c>
      <c r="T7">
        <f t="shared" si="1"/>
        <v>3497.4671439391523</v>
      </c>
      <c r="U7">
        <f t="shared" ref="U7" si="2">$B3*U9*COS($B4)</f>
        <v>3550.4590703624726</v>
      </c>
      <c r="V7">
        <f>$B3*V9*COS($B4)</f>
        <v>3594.9722885580622</v>
      </c>
    </row>
    <row r="8" spans="1:22" x14ac:dyDescent="0.3">
      <c r="A8" t="s">
        <v>5</v>
      </c>
      <c r="B8">
        <f>$B3*B9*SIN($B4)-10*B9*B9/2</f>
        <v>0</v>
      </c>
      <c r="C8">
        <f t="shared" ref="C8" si="3">$B3*C9*SIN($B4)-10*C9*C9/2</f>
        <v>319.21923846257039</v>
      </c>
      <c r="D8">
        <f t="shared" ref="D8" si="4">$B3*D9*SIN($B4)-10*D9*D9/2</f>
        <v>598.43847692514078</v>
      </c>
      <c r="E8">
        <f t="shared" ref="E8" si="5">$B3*E9*SIN($B4)-10*E9*E9/2</f>
        <v>837.65771538771116</v>
      </c>
      <c r="F8">
        <f t="shared" ref="F8" si="6">$B3*F9*SIN($B4)-10*F9*F9/2</f>
        <v>1036.8769538502816</v>
      </c>
      <c r="G8">
        <f t="shared" ref="G8" si="7">$B3*G9*SIN($B4)-10*G9*G9/2</f>
        <v>1196.0961923128518</v>
      </c>
      <c r="H8">
        <f t="shared" ref="H8" si="8">$B3*H9*SIN($B4)-10*H9*H9/2</f>
        <v>1315.3154307754223</v>
      </c>
      <c r="I8">
        <f t="shared" ref="I8" si="9">$B3*I9*SIN($B4)-10*I9*I9/2</f>
        <v>1394.5346692379926</v>
      </c>
      <c r="J8">
        <f t="shared" ref="J8" si="10">$B3*J9*SIN($B4)-10*J9*J9/2</f>
        <v>1433.7539077005631</v>
      </c>
      <c r="K8">
        <f t="shared" ref="K8" si="11">$B3*K9*SIN($B4)-10*K9*K9/2</f>
        <v>1432.9731461631336</v>
      </c>
      <c r="L8">
        <f t="shared" ref="L8" si="12">$B3*L9*SIN($B4)-10*L9*L9/2</f>
        <v>1392.1923846257037</v>
      </c>
      <c r="M8">
        <f t="shared" ref="M8" si="13">$B3*M9*SIN($B4)-10*M9*M9/2</f>
        <v>1311.4116230882742</v>
      </c>
      <c r="N8">
        <f t="shared" ref="N8" si="14">$B3*N9*SIN($B4)-10*N9*N9/2</f>
        <v>1190.6308615508447</v>
      </c>
      <c r="O8">
        <f t="shared" ref="O8" si="15">$B3*O9*SIN($B4)-10*O9*O9/2</f>
        <v>1029.8501000134147</v>
      </c>
      <c r="P8">
        <f t="shared" ref="P8" si="16">$B3*P9*SIN($B4)-10*P9*P9/2</f>
        <v>829.06933847598521</v>
      </c>
      <c r="Q8">
        <f t="shared" ref="Q8" si="17">$B3*Q9*SIN($B4)-10*Q9*Q9/2</f>
        <v>588.28857693855571</v>
      </c>
      <c r="R8">
        <f t="shared" ref="R8:S8" si="18">$B3*R9*SIN($B4)-10*R9*R9/2</f>
        <v>307.50781540112621</v>
      </c>
      <c r="S8">
        <f t="shared" si="18"/>
        <v>231.06262501676883</v>
      </c>
      <c r="T8">
        <f t="shared" ref="T8:U8" si="19">$B3*T9*SIN($B4)-10*T9*T9/2</f>
        <v>152.11743463241146</v>
      </c>
      <c r="U8">
        <f t="shared" si="19"/>
        <v>70.672244248054085</v>
      </c>
      <c r="V8">
        <f t="shared" ref="V8" si="20">$B3*V9*SIN($B4)-10*V9*V9/2</f>
        <v>0.32628432519231865</v>
      </c>
    </row>
    <row r="9" spans="1:22" x14ac:dyDescent="0.3">
      <c r="A9" t="s">
        <v>6</v>
      </c>
      <c r="B9">
        <v>0</v>
      </c>
      <c r="C9">
        <v>2</v>
      </c>
      <c r="D9">
        <v>4</v>
      </c>
      <c r="E9">
        <v>6</v>
      </c>
      <c r="F9">
        <v>8</v>
      </c>
      <c r="G9">
        <v>10</v>
      </c>
      <c r="H9">
        <v>12</v>
      </c>
      <c r="I9">
        <v>14</v>
      </c>
      <c r="J9">
        <v>16</v>
      </c>
      <c r="K9">
        <v>18</v>
      </c>
      <c r="L9">
        <v>20</v>
      </c>
      <c r="M9">
        <v>22</v>
      </c>
      <c r="N9">
        <v>24</v>
      </c>
      <c r="O9">
        <v>26</v>
      </c>
      <c r="P9">
        <v>28</v>
      </c>
      <c r="Q9">
        <v>30</v>
      </c>
      <c r="R9">
        <v>32</v>
      </c>
      <c r="S9">
        <v>32.5</v>
      </c>
      <c r="T9">
        <v>33</v>
      </c>
      <c r="U9">
        <v>33.5</v>
      </c>
      <c r="V9">
        <v>33.92</v>
      </c>
    </row>
    <row r="11" spans="1:22" x14ac:dyDescent="0.3">
      <c r="A11" t="s">
        <v>4</v>
      </c>
      <c r="B11">
        <f>$B3*B9*COS($C4)</f>
        <v>0</v>
      </c>
      <c r="C11">
        <f>$B3*C13*COS($C4)</f>
        <v>346.41016151377551</v>
      </c>
      <c r="D11">
        <f t="shared" ref="D11:L11" si="21">$B3*D13*COS($C4)</f>
        <v>692.82032302755101</v>
      </c>
      <c r="E11">
        <f t="shared" si="21"/>
        <v>1039.2304845413264</v>
      </c>
      <c r="F11">
        <f t="shared" si="21"/>
        <v>1385.640646055102</v>
      </c>
      <c r="G11">
        <f t="shared" si="21"/>
        <v>1732.0508075688774</v>
      </c>
      <c r="H11">
        <f t="shared" si="21"/>
        <v>2078.4609690826528</v>
      </c>
      <c r="I11">
        <f t="shared" si="21"/>
        <v>2424.8711305964284</v>
      </c>
      <c r="J11">
        <f t="shared" si="21"/>
        <v>2771.281292110204</v>
      </c>
      <c r="K11">
        <f t="shared" si="21"/>
        <v>3117.6914536239792</v>
      </c>
      <c r="L11">
        <f t="shared" si="21"/>
        <v>3464.1016151377548</v>
      </c>
    </row>
    <row r="12" spans="1:22" x14ac:dyDescent="0.3">
      <c r="A12" t="s">
        <v>5</v>
      </c>
      <c r="B12">
        <f>$B3*B9*SIN($C4)-10*B9*B9/2</f>
        <v>0</v>
      </c>
      <c r="C12">
        <f>$B3*C13*SIN($C4)-10*C13*C13/2</f>
        <v>179.99999999999997</v>
      </c>
      <c r="D12">
        <f t="shared" ref="D12:L12" si="22">$B3*D13*SIN($C4)-10*D13*D13/2</f>
        <v>319.99999999999994</v>
      </c>
      <c r="E12">
        <f t="shared" si="22"/>
        <v>419.99999999999989</v>
      </c>
      <c r="F12">
        <f t="shared" si="22"/>
        <v>479.99999999999989</v>
      </c>
      <c r="G12">
        <f t="shared" si="22"/>
        <v>499.99999999999989</v>
      </c>
      <c r="H12">
        <f t="shared" si="22"/>
        <v>479.99999999999977</v>
      </c>
      <c r="I12">
        <f t="shared" si="22"/>
        <v>419.99999999999977</v>
      </c>
      <c r="J12">
        <f t="shared" si="22"/>
        <v>319.99999999999977</v>
      </c>
      <c r="K12">
        <f t="shared" si="22"/>
        <v>179.99999999999977</v>
      </c>
      <c r="L12">
        <f t="shared" si="22"/>
        <v>0</v>
      </c>
    </row>
    <row r="13" spans="1:22" x14ac:dyDescent="0.3">
      <c r="A13" t="s">
        <v>6</v>
      </c>
      <c r="B13">
        <v>0</v>
      </c>
      <c r="C13">
        <v>2</v>
      </c>
      <c r="D13">
        <v>4</v>
      </c>
      <c r="E13">
        <v>6</v>
      </c>
      <c r="F13">
        <v>8</v>
      </c>
      <c r="G13">
        <v>10</v>
      </c>
      <c r="H13">
        <v>12</v>
      </c>
      <c r="I13">
        <v>14</v>
      </c>
      <c r="J13">
        <v>16</v>
      </c>
      <c r="K13">
        <v>18</v>
      </c>
      <c r="L13">
        <v>20</v>
      </c>
    </row>
    <row r="14" spans="1:22" x14ac:dyDescent="0.3">
      <c r="A14" t="s">
        <v>4</v>
      </c>
      <c r="B14">
        <f>$B3*B9*COS($D4)</f>
        <v>0</v>
      </c>
      <c r="C14">
        <f>$B3*C16*COS($D4)</f>
        <v>282.84271247461902</v>
      </c>
      <c r="D14">
        <f t="shared" ref="D14:Q14" si="23">$B3*D16*COS($D4)</f>
        <v>565.68542494923804</v>
      </c>
      <c r="E14">
        <f t="shared" si="23"/>
        <v>848.52813742385706</v>
      </c>
      <c r="F14">
        <f t="shared" si="23"/>
        <v>1131.3708498984761</v>
      </c>
      <c r="G14">
        <f t="shared" si="23"/>
        <v>1414.2135623730951</v>
      </c>
      <c r="H14">
        <f t="shared" si="23"/>
        <v>1697.0562748477141</v>
      </c>
      <c r="I14">
        <f t="shared" si="23"/>
        <v>1979.8989873223331</v>
      </c>
      <c r="J14">
        <f t="shared" si="23"/>
        <v>2262.7416997969522</v>
      </c>
      <c r="K14">
        <f t="shared" si="23"/>
        <v>2545.5844122715712</v>
      </c>
      <c r="L14">
        <f t="shared" si="23"/>
        <v>2828.4271247461902</v>
      </c>
      <c r="M14">
        <f t="shared" si="23"/>
        <v>3111.2698372208092</v>
      </c>
      <c r="N14">
        <f t="shared" si="23"/>
        <v>3394.1125496954282</v>
      </c>
      <c r="O14">
        <f t="shared" si="23"/>
        <v>3676.9552621700473</v>
      </c>
      <c r="P14">
        <f t="shared" si="23"/>
        <v>3959.7979746446663</v>
      </c>
      <c r="Q14">
        <f t="shared" si="23"/>
        <v>3999.3959543911133</v>
      </c>
    </row>
    <row r="15" spans="1:22" x14ac:dyDescent="0.3">
      <c r="A15" t="s">
        <v>5</v>
      </c>
      <c r="B15">
        <f>$B3*B9*SIN($D4)-10*B9*B9/2</f>
        <v>0</v>
      </c>
      <c r="C15">
        <f>$B3*C16*SIN($D4)-10*C16*C16/2</f>
        <v>262.84271247461896</v>
      </c>
      <c r="D15">
        <f t="shared" ref="D15:Q15" si="24">$B3*D16*SIN($D4)-10*D16*D16/2</f>
        <v>485.68542494923793</v>
      </c>
      <c r="E15">
        <f t="shared" si="24"/>
        <v>668.52813742385695</v>
      </c>
      <c r="F15">
        <f t="shared" si="24"/>
        <v>811.37084989847585</v>
      </c>
      <c r="G15">
        <f t="shared" si="24"/>
        <v>914.21356237309487</v>
      </c>
      <c r="H15">
        <f t="shared" si="24"/>
        <v>977.05627484771389</v>
      </c>
      <c r="I15">
        <f t="shared" si="24"/>
        <v>999.89898732233291</v>
      </c>
      <c r="J15">
        <f t="shared" si="24"/>
        <v>982.74169979695171</v>
      </c>
      <c r="K15">
        <f t="shared" si="24"/>
        <v>925.58441227157073</v>
      </c>
      <c r="L15">
        <f t="shared" si="24"/>
        <v>828.42712474618975</v>
      </c>
      <c r="M15">
        <f t="shared" si="24"/>
        <v>691.26983722080877</v>
      </c>
      <c r="N15">
        <f t="shared" si="24"/>
        <v>514.11254969542779</v>
      </c>
      <c r="O15">
        <f t="shared" si="24"/>
        <v>296.95526217004681</v>
      </c>
      <c r="P15">
        <f t="shared" si="24"/>
        <v>39.797974644665828</v>
      </c>
      <c r="Q15">
        <f t="shared" si="24"/>
        <v>0.60395439111198357</v>
      </c>
    </row>
    <row r="16" spans="1:22" x14ac:dyDescent="0.3">
      <c r="A16" t="s">
        <v>6</v>
      </c>
      <c r="B16">
        <v>0</v>
      </c>
      <c r="C16">
        <v>2</v>
      </c>
      <c r="D16">
        <v>4</v>
      </c>
      <c r="E16">
        <v>6</v>
      </c>
      <c r="F16">
        <v>8</v>
      </c>
      <c r="G16">
        <v>10</v>
      </c>
      <c r="H16">
        <v>12</v>
      </c>
      <c r="I16">
        <v>14</v>
      </c>
      <c r="J16">
        <v>16</v>
      </c>
      <c r="K16">
        <v>18</v>
      </c>
      <c r="L16">
        <v>20</v>
      </c>
      <c r="M16">
        <v>22</v>
      </c>
      <c r="N16">
        <v>24</v>
      </c>
      <c r="O16">
        <v>26</v>
      </c>
      <c r="P16">
        <v>28</v>
      </c>
      <c r="Q16">
        <v>28.28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8"/>
  <sheetViews>
    <sheetView topLeftCell="A13" workbookViewId="0">
      <selection activeCell="R14" sqref="R14"/>
    </sheetView>
  </sheetViews>
  <sheetFormatPr defaultRowHeight="14.4" x14ac:dyDescent="0.3"/>
  <sheetData>
    <row r="2" spans="1:19" x14ac:dyDescent="0.3">
      <c r="E2" t="s">
        <v>0</v>
      </c>
      <c r="H2" t="s">
        <v>0</v>
      </c>
    </row>
    <row r="3" spans="1:19" x14ac:dyDescent="0.3">
      <c r="A3" t="s">
        <v>0</v>
      </c>
      <c r="E3" t="s">
        <v>7</v>
      </c>
      <c r="H3" t="s">
        <v>7</v>
      </c>
    </row>
    <row r="4" spans="1:19" x14ac:dyDescent="0.3">
      <c r="A4" t="s">
        <v>7</v>
      </c>
      <c r="E4" t="s">
        <v>1</v>
      </c>
      <c r="F4">
        <v>100</v>
      </c>
      <c r="H4" t="s">
        <v>1</v>
      </c>
      <c r="I4">
        <v>150</v>
      </c>
    </row>
    <row r="5" spans="1:19" x14ac:dyDescent="0.3">
      <c r="A5" t="s">
        <v>1</v>
      </c>
      <c r="B5">
        <v>50</v>
      </c>
      <c r="E5" t="s">
        <v>2</v>
      </c>
      <c r="F5">
        <f>60*PI()/180</f>
        <v>1.0471975511965976</v>
      </c>
      <c r="H5" t="s">
        <v>2</v>
      </c>
      <c r="I5">
        <f>60*PI()/180</f>
        <v>1.0471975511965976</v>
      </c>
    </row>
    <row r="6" spans="1:19" x14ac:dyDescent="0.3">
      <c r="A6" t="s">
        <v>2</v>
      </c>
      <c r="B6">
        <f>60*PI()/180</f>
        <v>1.0471975511965976</v>
      </c>
      <c r="E6" t="s">
        <v>3</v>
      </c>
      <c r="F6">
        <v>10</v>
      </c>
      <c r="H6" t="s">
        <v>3</v>
      </c>
      <c r="I6">
        <v>10</v>
      </c>
    </row>
    <row r="7" spans="1:19" x14ac:dyDescent="0.3">
      <c r="A7" t="s">
        <v>3</v>
      </c>
      <c r="B7">
        <v>10</v>
      </c>
    </row>
    <row r="9" spans="1:19" x14ac:dyDescent="0.3">
      <c r="A9" t="s">
        <v>4</v>
      </c>
      <c r="B9">
        <f>$B5*B11*COS($B6)</f>
        <v>0</v>
      </c>
      <c r="C9">
        <f>$B5*C11*COS($B6)</f>
        <v>50.000000000000014</v>
      </c>
      <c r="D9">
        <f t="shared" ref="D9:K9" si="0">$B5*D11*COS($B6)</f>
        <v>100.00000000000003</v>
      </c>
      <c r="E9">
        <f t="shared" si="0"/>
        <v>150.00000000000003</v>
      </c>
      <c r="F9">
        <f t="shared" si="0"/>
        <v>200.00000000000006</v>
      </c>
      <c r="G9">
        <f>$B5*G11*COS($B6)</f>
        <v>225.00000000000006</v>
      </c>
      <c r="H9">
        <f t="shared" si="0"/>
        <v>237.50000000000006</v>
      </c>
      <c r="I9">
        <f t="shared" si="0"/>
        <v>350.00000000000006</v>
      </c>
      <c r="J9">
        <f t="shared" si="0"/>
        <v>425.00000000000011</v>
      </c>
      <c r="K9">
        <f t="shared" si="0"/>
        <v>450.00000000000011</v>
      </c>
      <c r="L9">
        <f t="shared" ref="L9" si="1">$B5*L11*COS($B6)</f>
        <v>477.50000000000017</v>
      </c>
    </row>
    <row r="10" spans="1:19" x14ac:dyDescent="0.3">
      <c r="A10" t="s">
        <v>5</v>
      </c>
      <c r="B10">
        <v>40</v>
      </c>
      <c r="C10">
        <f>$B5*C11*SIN($B6)-10*C11*C11/2+40</f>
        <v>106.60254037844386</v>
      </c>
      <c r="D10">
        <f>$B5*D11*SIN($B6)-10*D11*D11/2+40</f>
        <v>133.20508075688772</v>
      </c>
      <c r="E10">
        <f t="shared" ref="E10:H10" si="2">$B5*E11*SIN($B6)-10*E11*E11/2+40</f>
        <v>119.8076211353316</v>
      </c>
      <c r="F10">
        <f t="shared" si="2"/>
        <v>66.410161513775449</v>
      </c>
      <c r="G10">
        <f t="shared" si="2"/>
        <v>24.711431702997345</v>
      </c>
      <c r="H10">
        <f t="shared" si="2"/>
        <v>0.11206679760834959</v>
      </c>
    </row>
    <row r="11" spans="1:19" x14ac:dyDescent="0.3">
      <c r="A11" t="s">
        <v>6</v>
      </c>
      <c r="B11">
        <v>0</v>
      </c>
      <c r="C11">
        <v>2</v>
      </c>
      <c r="D11">
        <v>4</v>
      </c>
      <c r="E11">
        <v>6</v>
      </c>
      <c r="F11">
        <v>8</v>
      </c>
      <c r="G11">
        <v>9</v>
      </c>
      <c r="H11">
        <v>9.5</v>
      </c>
      <c r="I11">
        <v>14</v>
      </c>
      <c r="J11">
        <v>17</v>
      </c>
      <c r="K11">
        <v>18</v>
      </c>
      <c r="L11">
        <v>19.100000000000001</v>
      </c>
      <c r="M11">
        <v>20.85</v>
      </c>
      <c r="N11">
        <v>22.34</v>
      </c>
      <c r="O11">
        <v>26</v>
      </c>
      <c r="P11">
        <v>28</v>
      </c>
      <c r="Q11">
        <v>30</v>
      </c>
      <c r="R11">
        <v>32</v>
      </c>
      <c r="S11">
        <v>34</v>
      </c>
    </row>
    <row r="14" spans="1:19" x14ac:dyDescent="0.3">
      <c r="A14" t="s">
        <v>4</v>
      </c>
      <c r="B14">
        <f>$B5*B16*COS($B6)</f>
        <v>0</v>
      </c>
      <c r="C14">
        <f>$B5*C16*COS($B6)</f>
        <v>50.000000000000014</v>
      </c>
      <c r="D14">
        <f t="shared" ref="D14:J14" si="3">$B5*D16*COS($B6)</f>
        <v>100.00000000000003</v>
      </c>
      <c r="E14">
        <f t="shared" si="3"/>
        <v>150.00000000000003</v>
      </c>
      <c r="F14">
        <f t="shared" si="3"/>
        <v>200.00000000000006</v>
      </c>
      <c r="G14">
        <f t="shared" si="3"/>
        <v>225.00000000000006</v>
      </c>
      <c r="H14">
        <f t="shared" si="3"/>
        <v>250.00000000000006</v>
      </c>
      <c r="I14">
        <f>$B5*I16*COS($B6)</f>
        <v>252.50000000000006</v>
      </c>
      <c r="J14">
        <f t="shared" si="3"/>
        <v>255.50000000000009</v>
      </c>
    </row>
    <row r="15" spans="1:19" x14ac:dyDescent="0.3">
      <c r="A15" t="s">
        <v>5</v>
      </c>
      <c r="B15">
        <f>$B5*B11*SIN($B6)-10*B11*B11/2+80</f>
        <v>80</v>
      </c>
      <c r="C15">
        <f>$B5*C16*SIN($B6)-10*C16*C16/2+80</f>
        <v>146.60254037844385</v>
      </c>
      <c r="D15">
        <f>$B5*D16*SIN($B6)-10*D16*D16/2+80</f>
        <v>173.20508075688772</v>
      </c>
      <c r="E15">
        <f t="shared" ref="E15:G15" si="4">$B5*E16*SIN($B6)-10*E16*E16/2+80</f>
        <v>159.8076211353316</v>
      </c>
      <c r="F15">
        <f t="shared" si="4"/>
        <v>106.41016151377545</v>
      </c>
      <c r="G15">
        <f t="shared" si="4"/>
        <v>64.711431702997345</v>
      </c>
      <c r="H15">
        <f>$B5*H16*SIN($B6)-10*H16*H16/2+80</f>
        <v>13.012701892219297</v>
      </c>
      <c r="I15">
        <f>$B5*I16*SIN($B6)-10*I16*I16/2+80</f>
        <v>7.2928289111415552</v>
      </c>
      <c r="J15">
        <f>$B5*J16*SIN($B6)-10*J16*J16/2+80</f>
        <v>0.29698133384812309</v>
      </c>
    </row>
    <row r="16" spans="1:19" x14ac:dyDescent="0.3">
      <c r="A16" t="s">
        <v>6</v>
      </c>
      <c r="B16">
        <v>0</v>
      </c>
      <c r="C16">
        <v>2</v>
      </c>
      <c r="D16">
        <v>4</v>
      </c>
      <c r="E16">
        <v>6</v>
      </c>
      <c r="F16">
        <v>8</v>
      </c>
      <c r="G16">
        <v>9</v>
      </c>
      <c r="H16">
        <v>10</v>
      </c>
      <c r="I16">
        <v>10.1</v>
      </c>
      <c r="J16">
        <v>10.220000000000001</v>
      </c>
    </row>
    <row r="18" spans="1:14" x14ac:dyDescent="0.3">
      <c r="A18" t="s">
        <v>4</v>
      </c>
      <c r="B18">
        <f>$B5*B20*COS($B6)</f>
        <v>0</v>
      </c>
      <c r="C18">
        <f>$B5*C20*COS($B6)</f>
        <v>50.000000000000014</v>
      </c>
      <c r="D18">
        <f t="shared" ref="D18:J18" si="5">$B5*D20*COS($B6)</f>
        <v>100.00000000000003</v>
      </c>
      <c r="E18">
        <f t="shared" si="5"/>
        <v>150.00000000000003</v>
      </c>
      <c r="F18">
        <f t="shared" si="5"/>
        <v>200.00000000000006</v>
      </c>
      <c r="G18">
        <f t="shared" si="5"/>
        <v>250.00000000000006</v>
      </c>
      <c r="H18">
        <f t="shared" si="5"/>
        <v>262.50000000000006</v>
      </c>
      <c r="I18">
        <f t="shared" si="5"/>
        <v>267.50000000000006</v>
      </c>
      <c r="J18">
        <f t="shared" si="5"/>
        <v>271.50000000000006</v>
      </c>
    </row>
    <row r="19" spans="1:14" x14ac:dyDescent="0.3">
      <c r="A19" t="s">
        <v>5</v>
      </c>
      <c r="B19">
        <f>$B5*B20*SIN($B6)-10*B20*B20/2+120</f>
        <v>120</v>
      </c>
      <c r="C19">
        <f>$B5*C20*SIN($B6)-10*C20*C20/2+120</f>
        <v>186.60254037844385</v>
      </c>
      <c r="D19">
        <f t="shared" ref="D19:J19" si="6">$B5*D20*SIN($B6)-10*D20*D20/2+120</f>
        <v>213.20508075688772</v>
      </c>
      <c r="E19">
        <f t="shared" si="6"/>
        <v>199.8076211353316</v>
      </c>
      <c r="F19">
        <f t="shared" si="6"/>
        <v>146.41016151377545</v>
      </c>
      <c r="G19">
        <f t="shared" si="6"/>
        <v>53.012701892219297</v>
      </c>
      <c r="H19">
        <f t="shared" si="6"/>
        <v>23.413336986830245</v>
      </c>
      <c r="I19">
        <f t="shared" si="6"/>
        <v>10.873591024674738</v>
      </c>
      <c r="J19">
        <f t="shared" si="6"/>
        <v>0.55379425495016221</v>
      </c>
    </row>
    <row r="20" spans="1:14" x14ac:dyDescent="0.3">
      <c r="A20" t="s">
        <v>6</v>
      </c>
      <c r="B20">
        <v>0</v>
      </c>
      <c r="C20">
        <v>2</v>
      </c>
      <c r="D20">
        <v>4</v>
      </c>
      <c r="E20">
        <v>6</v>
      </c>
      <c r="F20">
        <v>8</v>
      </c>
      <c r="G20">
        <v>10</v>
      </c>
      <c r="H20">
        <v>10.5</v>
      </c>
      <c r="I20">
        <v>10.7</v>
      </c>
      <c r="J20">
        <v>10.86</v>
      </c>
      <c r="K20">
        <v>18</v>
      </c>
      <c r="L20">
        <v>19.100000000000001</v>
      </c>
      <c r="M20">
        <v>22</v>
      </c>
      <c r="N20">
        <v>24</v>
      </c>
    </row>
    <row r="38" spans="2:18" x14ac:dyDescent="0.3">
      <c r="B38" t="s">
        <v>4</v>
      </c>
      <c r="C38">
        <f>$B5*C40*COS($B6)</f>
        <v>0</v>
      </c>
      <c r="D38">
        <f>$B5*D40*COS($B6)</f>
        <v>50.000000000000014</v>
      </c>
      <c r="E38">
        <f t="shared" ref="E38:I38" si="7">$B5*E40*COS($B6)</f>
        <v>100.00000000000003</v>
      </c>
      <c r="F38">
        <f t="shared" si="7"/>
        <v>150.00000000000003</v>
      </c>
      <c r="G38">
        <f t="shared" si="7"/>
        <v>200.00000000000006</v>
      </c>
      <c r="H38">
        <f t="shared" si="7"/>
        <v>225.00000000000006</v>
      </c>
      <c r="I38">
        <f t="shared" si="7"/>
        <v>237.50000000000006</v>
      </c>
    </row>
    <row r="39" spans="2:18" x14ac:dyDescent="0.3">
      <c r="B39" t="s">
        <v>5</v>
      </c>
      <c r="C39">
        <v>40</v>
      </c>
      <c r="D39">
        <f>$B5*D40*SIN($B6)-10*D40*D40/2+40</f>
        <v>106.60254037844386</v>
      </c>
      <c r="E39">
        <f t="shared" ref="E39:I39" si="8">$B5*E40*SIN($B6)-10*E40*E40/2+40</f>
        <v>133.20508075688772</v>
      </c>
      <c r="F39">
        <f t="shared" si="8"/>
        <v>119.8076211353316</v>
      </c>
      <c r="G39">
        <f t="shared" si="8"/>
        <v>66.410161513775449</v>
      </c>
      <c r="H39">
        <f t="shared" si="8"/>
        <v>24.711431702997345</v>
      </c>
      <c r="I39">
        <f t="shared" si="8"/>
        <v>0.11206679760834959</v>
      </c>
    </row>
    <row r="40" spans="2:18" x14ac:dyDescent="0.3">
      <c r="B40" t="s">
        <v>6</v>
      </c>
      <c r="C40">
        <v>0</v>
      </c>
      <c r="D40">
        <v>2</v>
      </c>
      <c r="E40">
        <v>4</v>
      </c>
      <c r="F40">
        <v>6</v>
      </c>
      <c r="G40">
        <v>8</v>
      </c>
      <c r="H40">
        <v>9</v>
      </c>
      <c r="I40">
        <v>9.5</v>
      </c>
    </row>
    <row r="42" spans="2:18" x14ac:dyDescent="0.3">
      <c r="B42" t="s">
        <v>4</v>
      </c>
      <c r="C42">
        <f>$F4*C44*COS($F4)</f>
        <v>0</v>
      </c>
      <c r="D42">
        <f>$F4*D44*COS($F5)</f>
        <v>100.00000000000003</v>
      </c>
      <c r="E42">
        <f t="shared" ref="E42:M42" si="9">$F4*E44*COS($F5)</f>
        <v>200.00000000000006</v>
      </c>
      <c r="F42">
        <f t="shared" si="9"/>
        <v>300.00000000000006</v>
      </c>
      <c r="G42">
        <f t="shared" si="9"/>
        <v>400.00000000000011</v>
      </c>
      <c r="H42">
        <f t="shared" si="9"/>
        <v>500.00000000000011</v>
      </c>
      <c r="I42">
        <f t="shared" si="9"/>
        <v>600.00000000000011</v>
      </c>
      <c r="J42">
        <f t="shared" si="9"/>
        <v>700.00000000000011</v>
      </c>
      <c r="K42">
        <f t="shared" si="9"/>
        <v>800.00000000000023</v>
      </c>
      <c r="L42">
        <f t="shared" si="9"/>
        <v>850.00000000000023</v>
      </c>
      <c r="M42">
        <f t="shared" si="9"/>
        <v>888.50000000000023</v>
      </c>
    </row>
    <row r="43" spans="2:18" x14ac:dyDescent="0.3">
      <c r="B43" t="s">
        <v>5</v>
      </c>
      <c r="C43">
        <f>$F4*C44*SIN($F5)-10*C44*C44/2+40</f>
        <v>40</v>
      </c>
      <c r="D43">
        <f>$F4*D44*SIN($F5)-10*D44*D44/2+40</f>
        <v>193.20508075688772</v>
      </c>
      <c r="E43">
        <f t="shared" ref="E43:M43" si="10">$F4*E44*SIN($F5)-10*E44*E44/2+40</f>
        <v>306.41016151377545</v>
      </c>
      <c r="F43">
        <f t="shared" si="10"/>
        <v>379.6152422706632</v>
      </c>
      <c r="G43">
        <f t="shared" si="10"/>
        <v>412.8203230275509</v>
      </c>
      <c r="H43">
        <f t="shared" si="10"/>
        <v>406.02540378443859</v>
      </c>
      <c r="I43">
        <f t="shared" si="10"/>
        <v>359.2304845413264</v>
      </c>
      <c r="J43">
        <f t="shared" si="10"/>
        <v>272.43556529821399</v>
      </c>
      <c r="K43">
        <f t="shared" si="10"/>
        <v>145.6406460551018</v>
      </c>
      <c r="L43">
        <f t="shared" si="10"/>
        <v>67.243186433545588</v>
      </c>
      <c r="M43">
        <f t="shared" si="10"/>
        <v>6.2642524947477796E-2</v>
      </c>
    </row>
    <row r="44" spans="2:18" x14ac:dyDescent="0.3">
      <c r="B44" t="s">
        <v>6</v>
      </c>
      <c r="C44">
        <v>0</v>
      </c>
      <c r="D44">
        <v>2</v>
      </c>
      <c r="E44">
        <v>4</v>
      </c>
      <c r="F44">
        <v>6</v>
      </c>
      <c r="G44">
        <v>8</v>
      </c>
      <c r="H44">
        <v>10</v>
      </c>
      <c r="I44">
        <v>12</v>
      </c>
      <c r="J44">
        <v>14</v>
      </c>
      <c r="K44">
        <v>16</v>
      </c>
      <c r="L44">
        <v>17</v>
      </c>
      <c r="M44">
        <v>17.77</v>
      </c>
    </row>
    <row r="46" spans="2:18" x14ac:dyDescent="0.3">
      <c r="B46" t="s">
        <v>4</v>
      </c>
      <c r="C46">
        <f>$I4*C48*COS($I5)</f>
        <v>0</v>
      </c>
      <c r="D46">
        <f>$I4*D48*COS($I5)</f>
        <v>150.00000000000003</v>
      </c>
      <c r="E46">
        <f t="shared" ref="E46:R46" si="11">$I4*E48*COS($I5)</f>
        <v>300.00000000000006</v>
      </c>
      <c r="F46">
        <f t="shared" si="11"/>
        <v>450.00000000000011</v>
      </c>
      <c r="G46">
        <f t="shared" si="11"/>
        <v>600.00000000000011</v>
      </c>
      <c r="H46">
        <f t="shared" si="11"/>
        <v>750.00000000000011</v>
      </c>
      <c r="I46">
        <f t="shared" si="11"/>
        <v>900.00000000000023</v>
      </c>
      <c r="J46">
        <f t="shared" si="11"/>
        <v>1050.0000000000002</v>
      </c>
      <c r="K46">
        <f t="shared" si="11"/>
        <v>1200.0000000000002</v>
      </c>
      <c r="L46">
        <f t="shared" si="11"/>
        <v>1350.0000000000002</v>
      </c>
      <c r="M46">
        <f t="shared" si="11"/>
        <v>1500.0000000000002</v>
      </c>
      <c r="N46">
        <f t="shared" si="11"/>
        <v>1650.0000000000005</v>
      </c>
      <c r="O46">
        <f t="shared" si="11"/>
        <v>1800.0000000000005</v>
      </c>
      <c r="P46">
        <f t="shared" si="11"/>
        <v>1950.0000000000005</v>
      </c>
      <c r="Q46">
        <f t="shared" si="11"/>
        <v>1965.0000000000005</v>
      </c>
      <c r="R46">
        <f t="shared" si="11"/>
        <v>1971.0000000000005</v>
      </c>
    </row>
    <row r="47" spans="2:18" x14ac:dyDescent="0.3">
      <c r="B47" t="s">
        <v>5</v>
      </c>
      <c r="C47">
        <f>$I4*C48*SIN($I5)-10*C48*C48/2+40</f>
        <v>40</v>
      </c>
      <c r="D47">
        <f>$I4*D48*SIN($I5)-10*D48*D48/2+40</f>
        <v>279.8076211353316</v>
      </c>
      <c r="E47">
        <f t="shared" ref="E47:M47" si="12">$I4*E48*SIN($I5)-10*E48*E48/2+40</f>
        <v>479.6152422706632</v>
      </c>
      <c r="F47">
        <f t="shared" si="12"/>
        <v>639.42286340599469</v>
      </c>
      <c r="G47">
        <f t="shared" si="12"/>
        <v>759.2304845413264</v>
      </c>
      <c r="H47">
        <f t="shared" si="12"/>
        <v>839.03810567665801</v>
      </c>
      <c r="I47">
        <f t="shared" si="12"/>
        <v>878.84572681198938</v>
      </c>
      <c r="J47">
        <f t="shared" si="12"/>
        <v>878.65334794732098</v>
      </c>
      <c r="K47">
        <f t="shared" si="12"/>
        <v>838.46096908265281</v>
      </c>
      <c r="L47">
        <f t="shared" si="12"/>
        <v>758.26859021798418</v>
      </c>
      <c r="M47">
        <f t="shared" si="12"/>
        <v>638.07621135331601</v>
      </c>
      <c r="N47">
        <f t="shared" ref="N47" si="13">$I4*N48*SIN($I5)-10*N48*N48/2+40</f>
        <v>477.88383248864739</v>
      </c>
      <c r="O47">
        <f t="shared" ref="O47" si="14">$I4*O48*SIN($I5)-10*O48*O48/2+40</f>
        <v>277.69145362397876</v>
      </c>
      <c r="P47">
        <f t="shared" ref="P47" si="15">$I4*P48*SIN($I5)-10*P48*P48/2+40</f>
        <v>37.499074759310588</v>
      </c>
      <c r="Q47">
        <f t="shared" ref="Q47" si="16">$I4*Q48*SIN($I5)-10*Q48*Q48/2+40</f>
        <v>11.279836872844044</v>
      </c>
      <c r="R47">
        <f t="shared" ref="R47" si="17">$I4*R48*SIN($I5)-10*R48*R48/2+40</f>
        <v>0.68014171825643643</v>
      </c>
    </row>
    <row r="48" spans="2:18" x14ac:dyDescent="0.3">
      <c r="B48" t="s">
        <v>6</v>
      </c>
      <c r="C48">
        <v>0</v>
      </c>
      <c r="D48">
        <v>2</v>
      </c>
      <c r="E48">
        <v>4</v>
      </c>
      <c r="F48">
        <v>6</v>
      </c>
      <c r="G48">
        <v>8</v>
      </c>
      <c r="H48">
        <v>10</v>
      </c>
      <c r="I48">
        <v>12</v>
      </c>
      <c r="J48">
        <v>14</v>
      </c>
      <c r="K48">
        <v>16</v>
      </c>
      <c r="L48">
        <v>18</v>
      </c>
      <c r="M48">
        <v>20</v>
      </c>
      <c r="N48">
        <v>22</v>
      </c>
      <c r="O48">
        <v>24</v>
      </c>
      <c r="P48">
        <v>26</v>
      </c>
      <c r="Q48">
        <v>26.2</v>
      </c>
      <c r="R48">
        <v>26.28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1.2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Demented Jim</dc:creator>
  <cp:lastModifiedBy>Иванов Дмитрий</cp:lastModifiedBy>
  <dcterms:created xsi:type="dcterms:W3CDTF">2014-09-29T09:42:52Z</dcterms:created>
  <dcterms:modified xsi:type="dcterms:W3CDTF">2021-06-11T16:31:19Z</dcterms:modified>
</cp:coreProperties>
</file>