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25725"/>
</workbook>
</file>

<file path=xl/calcChain.xml><?xml version="1.0" encoding="utf-8"?>
<calcChain xmlns="http://schemas.openxmlformats.org/spreadsheetml/2006/main">
  <c r="B15" i="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15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12"/>
  <c r="B10" i="3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A19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A16"/>
  <c r="C30" i="2" l="1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B30"/>
  <c r="A30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27"/>
  <c r="A20"/>
  <c r="C4" i="1"/>
  <c r="D4"/>
  <c r="E4"/>
  <c r="F4"/>
  <c r="B4"/>
  <c r="B2"/>
  <c r="C2"/>
  <c r="D2"/>
  <c r="E2"/>
  <c r="F2"/>
  <c r="A14" i="2"/>
  <c r="A17" s="1"/>
</calcChain>
</file>

<file path=xl/sharedStrings.xml><?xml version="1.0" encoding="utf-8"?>
<sst xmlns="http://schemas.openxmlformats.org/spreadsheetml/2006/main" count="26" uniqueCount="20">
  <si>
    <t>U</t>
  </si>
  <si>
    <t>S</t>
  </si>
  <si>
    <t>T</t>
  </si>
  <si>
    <t>m1</t>
  </si>
  <si>
    <t>m2</t>
  </si>
  <si>
    <t>T1</t>
  </si>
  <si>
    <t>T2</t>
  </si>
  <si>
    <t>C</t>
  </si>
  <si>
    <t>θ</t>
  </si>
  <si>
    <t>Q1</t>
  </si>
  <si>
    <t>Q2</t>
  </si>
  <si>
    <t>q1</t>
  </si>
  <si>
    <t>q2</t>
  </si>
  <si>
    <t>r</t>
  </si>
  <si>
    <t>x</t>
  </si>
  <si>
    <t>E1</t>
  </si>
  <si>
    <t>E2</t>
  </si>
  <si>
    <t>τ</t>
  </si>
  <si>
    <t>С</t>
  </si>
  <si>
    <t>R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</si>
</sst>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2" borderId="2" xfId="0" applyFill="1" applyBorder="1"/>
    <xf numFmtId="0" fontId="2" fillId="4" borderId="1" xfId="1" applyFill="1" applyBorder="1"/>
    <xf numFmtId="0" fontId="2" fillId="2" borderId="1" xfId="1" applyFill="1" applyBorder="1"/>
    <xf numFmtId="0" fontId="1" fillId="3" borderId="1" xfId="0" applyFont="1" applyFill="1" applyBorder="1"/>
    <xf numFmtId="164" fontId="0" fillId="2" borderId="1" xfId="0" applyNumberFormat="1" applyFill="1" applyBorder="1"/>
    <xf numFmtId="0" fontId="0" fillId="4" borderId="1" xfId="0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S(t)</c:v>
          </c:tx>
          <c:marker>
            <c:symbol val="none"/>
          </c:marker>
          <c:xVal>
            <c:numRef>
              <c:f>Лист1!$A$6:$F$6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Лист1!$A$4:$F$4</c:f>
              <c:numCache>
                <c:formatCode>General</c:formatCode>
                <c:ptCount val="6"/>
                <c:pt idx="0">
                  <c:v>0</c:v>
                </c:pt>
                <c:pt idx="1">
                  <c:v>0.58578643762690508</c:v>
                </c:pt>
                <c:pt idx="2">
                  <c:v>7</c:v>
                </c:pt>
                <c:pt idx="3">
                  <c:v>17.183503419072274</c:v>
                </c:pt>
                <c:pt idx="4">
                  <c:v>31.292893218813454</c:v>
                </c:pt>
                <c:pt idx="5">
                  <c:v>49.367544467966326</c:v>
                </c:pt>
              </c:numCache>
            </c:numRef>
          </c:yVal>
          <c:smooth val="1"/>
        </c:ser>
        <c:axId val="76514816"/>
        <c:axId val="76516352"/>
      </c:scatterChart>
      <c:valAx>
        <c:axId val="76514816"/>
        <c:scaling>
          <c:orientation val="minMax"/>
        </c:scaling>
        <c:axPos val="b"/>
        <c:numFmt formatCode="General" sourceLinked="1"/>
        <c:tickLblPos val="nextTo"/>
        <c:crossAx val="76516352"/>
        <c:crosses val="autoZero"/>
        <c:crossBetween val="midCat"/>
      </c:valAx>
      <c:valAx>
        <c:axId val="76516352"/>
        <c:scaling>
          <c:orientation val="minMax"/>
        </c:scaling>
        <c:axPos val="l"/>
        <c:majorGridlines/>
        <c:numFmt formatCode="General" sourceLinked="1"/>
        <c:tickLblPos val="nextTo"/>
        <c:crossAx val="76514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U(t)</c:v>
          </c:tx>
          <c:marker>
            <c:symbol val="none"/>
          </c:marker>
          <c:xVal>
            <c:numRef>
              <c:f>Лист1!$A$6:$F$6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Лист1!$A$2:$F$2</c:f>
              <c:numCache>
                <c:formatCode>General</c:formatCode>
                <c:ptCount val="6"/>
                <c:pt idx="0">
                  <c:v>0</c:v>
                </c:pt>
                <c:pt idx="1">
                  <c:v>2.7071067811865475</c:v>
                </c:pt>
                <c:pt idx="2">
                  <c:v>4.5</c:v>
                </c:pt>
                <c:pt idx="3">
                  <c:v>6.4082482904638631</c:v>
                </c:pt>
                <c:pt idx="4">
                  <c:v>8.3535533905932731</c:v>
                </c:pt>
                <c:pt idx="5">
                  <c:v>10.316227766016837</c:v>
                </c:pt>
              </c:numCache>
            </c:numRef>
          </c:yVal>
          <c:smooth val="1"/>
        </c:ser>
        <c:axId val="76545024"/>
        <c:axId val="76423936"/>
      </c:scatterChart>
      <c:valAx>
        <c:axId val="76545024"/>
        <c:scaling>
          <c:orientation val="minMax"/>
        </c:scaling>
        <c:axPos val="b"/>
        <c:numFmt formatCode="General" sourceLinked="1"/>
        <c:tickLblPos val="nextTo"/>
        <c:crossAx val="76423936"/>
        <c:crosses val="autoZero"/>
        <c:crossBetween val="midCat"/>
      </c:valAx>
      <c:valAx>
        <c:axId val="76423936"/>
        <c:scaling>
          <c:orientation val="minMax"/>
        </c:scaling>
        <c:axPos val="l"/>
        <c:majorGridlines/>
        <c:numFmt formatCode="General" sourceLinked="1"/>
        <c:tickLblPos val="nextTo"/>
        <c:crossAx val="76545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Q1</c:v>
          </c:tx>
          <c:marker>
            <c:symbol val="none"/>
          </c:marker>
          <c:xVal>
            <c:numRef>
              <c:f>Лист2!$A$27:$AE$27</c:f>
              <c:numCache>
                <c:formatCode>General</c:formatCode>
                <c:ptCount val="31"/>
                <c:pt idx="0">
                  <c:v>18900</c:v>
                </c:pt>
                <c:pt idx="1">
                  <c:v>18270</c:v>
                </c:pt>
                <c:pt idx="2">
                  <c:v>17640</c:v>
                </c:pt>
                <c:pt idx="3">
                  <c:v>17010</c:v>
                </c:pt>
                <c:pt idx="4">
                  <c:v>16380</c:v>
                </c:pt>
                <c:pt idx="5">
                  <c:v>15750</c:v>
                </c:pt>
                <c:pt idx="6">
                  <c:v>15120</c:v>
                </c:pt>
                <c:pt idx="7">
                  <c:v>14490</c:v>
                </c:pt>
                <c:pt idx="8">
                  <c:v>13860</c:v>
                </c:pt>
                <c:pt idx="9">
                  <c:v>13230</c:v>
                </c:pt>
                <c:pt idx="10">
                  <c:v>12600</c:v>
                </c:pt>
                <c:pt idx="11">
                  <c:v>11970</c:v>
                </c:pt>
                <c:pt idx="12">
                  <c:v>11340</c:v>
                </c:pt>
                <c:pt idx="13">
                  <c:v>10710</c:v>
                </c:pt>
                <c:pt idx="14">
                  <c:v>10080</c:v>
                </c:pt>
                <c:pt idx="15">
                  <c:v>9450</c:v>
                </c:pt>
                <c:pt idx="16">
                  <c:v>8820</c:v>
                </c:pt>
                <c:pt idx="17">
                  <c:v>8190</c:v>
                </c:pt>
                <c:pt idx="18">
                  <c:v>7560</c:v>
                </c:pt>
                <c:pt idx="19">
                  <c:v>6930</c:v>
                </c:pt>
                <c:pt idx="20">
                  <c:v>6300</c:v>
                </c:pt>
                <c:pt idx="21">
                  <c:v>5670</c:v>
                </c:pt>
                <c:pt idx="22">
                  <c:v>5040</c:v>
                </c:pt>
                <c:pt idx="23">
                  <c:v>4410</c:v>
                </c:pt>
                <c:pt idx="24">
                  <c:v>3780</c:v>
                </c:pt>
                <c:pt idx="25">
                  <c:v>3150</c:v>
                </c:pt>
                <c:pt idx="26">
                  <c:v>2520</c:v>
                </c:pt>
                <c:pt idx="27">
                  <c:v>1890</c:v>
                </c:pt>
                <c:pt idx="28">
                  <c:v>1260</c:v>
                </c:pt>
                <c:pt idx="29">
                  <c:v>630</c:v>
                </c:pt>
                <c:pt idx="30">
                  <c:v>0</c:v>
                </c:pt>
              </c:numCache>
            </c:numRef>
          </c:xVal>
          <c:yVal>
            <c:numRef>
              <c:f>Лист2!$A$24:$AE$24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yVal>
          <c:smooth val="1"/>
        </c:ser>
        <c:ser>
          <c:idx val="1"/>
          <c:order val="1"/>
          <c:tx>
            <c:v>Q2</c:v>
          </c:tx>
          <c:marker>
            <c:symbol val="none"/>
          </c:marker>
          <c:xVal>
            <c:numRef>
              <c:f>Лист2!$A$30:$AE$30</c:f>
              <c:numCache>
                <c:formatCode>General</c:formatCode>
                <c:ptCount val="31"/>
                <c:pt idx="0">
                  <c:v>0</c:v>
                </c:pt>
                <c:pt idx="1">
                  <c:v>1050</c:v>
                </c:pt>
                <c:pt idx="2">
                  <c:v>2100</c:v>
                </c:pt>
                <c:pt idx="3">
                  <c:v>3150</c:v>
                </c:pt>
                <c:pt idx="4">
                  <c:v>4200</c:v>
                </c:pt>
                <c:pt idx="5">
                  <c:v>5250</c:v>
                </c:pt>
                <c:pt idx="6">
                  <c:v>6300</c:v>
                </c:pt>
                <c:pt idx="7">
                  <c:v>7350</c:v>
                </c:pt>
                <c:pt idx="8">
                  <c:v>8400</c:v>
                </c:pt>
                <c:pt idx="9">
                  <c:v>9450</c:v>
                </c:pt>
                <c:pt idx="10">
                  <c:v>10500</c:v>
                </c:pt>
                <c:pt idx="11">
                  <c:v>11550</c:v>
                </c:pt>
                <c:pt idx="12">
                  <c:v>12600</c:v>
                </c:pt>
                <c:pt idx="13">
                  <c:v>13650</c:v>
                </c:pt>
                <c:pt idx="14">
                  <c:v>14700</c:v>
                </c:pt>
                <c:pt idx="15">
                  <c:v>15750</c:v>
                </c:pt>
                <c:pt idx="16">
                  <c:v>16800</c:v>
                </c:pt>
                <c:pt idx="17">
                  <c:v>17850</c:v>
                </c:pt>
                <c:pt idx="18">
                  <c:v>18900</c:v>
                </c:pt>
                <c:pt idx="19">
                  <c:v>19950</c:v>
                </c:pt>
                <c:pt idx="20">
                  <c:v>21000</c:v>
                </c:pt>
                <c:pt idx="21">
                  <c:v>22050</c:v>
                </c:pt>
                <c:pt idx="22">
                  <c:v>23100</c:v>
                </c:pt>
                <c:pt idx="23">
                  <c:v>24150</c:v>
                </c:pt>
                <c:pt idx="24">
                  <c:v>25200</c:v>
                </c:pt>
                <c:pt idx="25">
                  <c:v>26250</c:v>
                </c:pt>
                <c:pt idx="26">
                  <c:v>27300</c:v>
                </c:pt>
                <c:pt idx="27">
                  <c:v>28350</c:v>
                </c:pt>
                <c:pt idx="28">
                  <c:v>29400</c:v>
                </c:pt>
                <c:pt idx="29">
                  <c:v>30450</c:v>
                </c:pt>
                <c:pt idx="30">
                  <c:v>31500</c:v>
                </c:pt>
              </c:numCache>
            </c:numRef>
          </c:xVal>
          <c:yVal>
            <c:numRef>
              <c:f>Лист2!$A$24:$AE$24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yVal>
          <c:smooth val="1"/>
        </c:ser>
        <c:axId val="76568064"/>
        <c:axId val="76569600"/>
      </c:scatterChart>
      <c:valAx>
        <c:axId val="76568064"/>
        <c:scaling>
          <c:orientation val="minMax"/>
        </c:scaling>
        <c:axPos val="b"/>
        <c:numFmt formatCode="General" sourceLinked="1"/>
        <c:tickLblPos val="nextTo"/>
        <c:crossAx val="76569600"/>
        <c:crosses val="autoZero"/>
        <c:crossBetween val="midCat"/>
      </c:valAx>
      <c:valAx>
        <c:axId val="76569600"/>
        <c:scaling>
          <c:orientation val="minMax"/>
        </c:scaling>
        <c:axPos val="l"/>
        <c:majorGridlines/>
        <c:numFmt formatCode="General" sourceLinked="1"/>
        <c:tickLblPos val="nextTo"/>
        <c:crossAx val="765680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E1</c:v>
          </c:tx>
          <c:marker>
            <c:symbol val="none"/>
          </c:marker>
          <c:xVal>
            <c:numRef>
              <c:f>Лист3!$A$13:$S$13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</c:numCache>
            </c:numRef>
          </c:xVal>
          <c:yVal>
            <c:numRef>
              <c:f>Лист3!$A$16:$S$16</c:f>
              <c:numCache>
                <c:formatCode>General</c:formatCode>
                <c:ptCount val="19"/>
                <c:pt idx="0">
                  <c:v>8.0000000000000007E-5</c:v>
                </c:pt>
                <c:pt idx="1">
                  <c:v>2.0000000000000002E-5</c:v>
                </c:pt>
                <c:pt idx="2">
                  <c:v>8.88888888888889E-6</c:v>
                </c:pt>
                <c:pt idx="3">
                  <c:v>5.0000000000000004E-6</c:v>
                </c:pt>
                <c:pt idx="4">
                  <c:v>3.1999999999999994E-6</c:v>
                </c:pt>
                <c:pt idx="5">
                  <c:v>2.2222222222222225E-6</c:v>
                </c:pt>
                <c:pt idx="6">
                  <c:v>1.6326530612244897E-6</c:v>
                </c:pt>
                <c:pt idx="7">
                  <c:v>1.2500000000000001E-6</c:v>
                </c:pt>
                <c:pt idx="8">
                  <c:v>9.8765432098765437E-7</c:v>
                </c:pt>
                <c:pt idx="9">
                  <c:v>7.9999999999999986E-7</c:v>
                </c:pt>
                <c:pt idx="10">
                  <c:v>6.6115702479338853E-7</c:v>
                </c:pt>
                <c:pt idx="11">
                  <c:v>5.5555555555555562E-7</c:v>
                </c:pt>
                <c:pt idx="12">
                  <c:v>4.7337278106508875E-7</c:v>
                </c:pt>
                <c:pt idx="13">
                  <c:v>4.0816326530612243E-7</c:v>
                </c:pt>
                <c:pt idx="14">
                  <c:v>3.5555555555555558E-7</c:v>
                </c:pt>
                <c:pt idx="15">
                  <c:v>3.1250000000000003E-7</c:v>
                </c:pt>
                <c:pt idx="16">
                  <c:v>2.7681660899653976E-7</c:v>
                </c:pt>
                <c:pt idx="17">
                  <c:v>2.4691358024691359E-7</c:v>
                </c:pt>
                <c:pt idx="18">
                  <c:v>2.21606648199446E-7</c:v>
                </c:pt>
              </c:numCache>
            </c:numRef>
          </c:yVal>
          <c:smooth val="1"/>
        </c:ser>
        <c:ser>
          <c:idx val="1"/>
          <c:order val="1"/>
          <c:tx>
            <c:v>E2</c:v>
          </c:tx>
          <c:marker>
            <c:symbol val="none"/>
          </c:marker>
          <c:xVal>
            <c:numRef>
              <c:f>Лист3!$A$13:$S$13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</c:numCache>
            </c:numRef>
          </c:xVal>
          <c:yVal>
            <c:numRef>
              <c:f>Лист3!$A$19:$S$19</c:f>
              <c:numCache>
                <c:formatCode>General</c:formatCode>
                <c:ptCount val="19"/>
                <c:pt idx="0">
                  <c:v>1.3850415512465375E-7</c:v>
                </c:pt>
                <c:pt idx="1">
                  <c:v>1.5432098765432096E-7</c:v>
                </c:pt>
                <c:pt idx="2">
                  <c:v>1.7301038062283734E-7</c:v>
                </c:pt>
                <c:pt idx="3">
                  <c:v>1.9531249999999998E-7</c:v>
                </c:pt>
                <c:pt idx="4">
                  <c:v>2.2222222222222217E-7</c:v>
                </c:pt>
                <c:pt idx="5">
                  <c:v>2.5510204081632651E-7</c:v>
                </c:pt>
                <c:pt idx="6">
                  <c:v>2.9585798816568045E-7</c:v>
                </c:pt>
                <c:pt idx="7">
                  <c:v>3.4722222222222213E-7</c:v>
                </c:pt>
                <c:pt idx="8">
                  <c:v>4.1322314049586764E-7</c:v>
                </c:pt>
                <c:pt idx="9">
                  <c:v>4.9999999999999987E-7</c:v>
                </c:pt>
                <c:pt idx="10">
                  <c:v>6.1728395061728385E-7</c:v>
                </c:pt>
                <c:pt idx="11">
                  <c:v>7.8124999999999961E-7</c:v>
                </c:pt>
                <c:pt idx="12">
                  <c:v>1.020408163265306E-6</c:v>
                </c:pt>
                <c:pt idx="13">
                  <c:v>1.388888888888889E-6</c:v>
                </c:pt>
                <c:pt idx="14">
                  <c:v>1.9999999999999986E-6</c:v>
                </c:pt>
                <c:pt idx="15">
                  <c:v>3.1249999999999985E-6</c:v>
                </c:pt>
                <c:pt idx="16">
                  <c:v>5.5555555555555558E-6</c:v>
                </c:pt>
                <c:pt idx="17">
                  <c:v>1.2499999999999977E-5</c:v>
                </c:pt>
                <c:pt idx="18">
                  <c:v>4.9999999999999908E-5</c:v>
                </c:pt>
              </c:numCache>
            </c:numRef>
          </c:yVal>
          <c:smooth val="1"/>
        </c:ser>
        <c:axId val="76598656"/>
        <c:axId val="77874304"/>
      </c:scatterChart>
      <c:valAx>
        <c:axId val="76598656"/>
        <c:scaling>
          <c:orientation val="minMax"/>
        </c:scaling>
        <c:axPos val="b"/>
        <c:numFmt formatCode="General" sourceLinked="1"/>
        <c:tickLblPos val="nextTo"/>
        <c:crossAx val="77874304"/>
        <c:crosses val="autoZero"/>
        <c:crossBetween val="midCat"/>
      </c:valAx>
      <c:valAx>
        <c:axId val="77874304"/>
        <c:scaling>
          <c:orientation val="minMax"/>
        </c:scaling>
        <c:axPos val="l"/>
        <c:majorGridlines/>
        <c:numFmt formatCode="General" sourceLinked="1"/>
        <c:tickLblPos val="nextTo"/>
        <c:crossAx val="765986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1"/>
          <c:order val="0"/>
          <c:tx>
            <c:v>C(R)</c:v>
          </c:tx>
          <c:marker>
            <c:symbol val="none"/>
          </c:marker>
          <c:xVal>
            <c:numRef>
              <c:f>Лист4!$A$9:$AD$9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Лист4!$A$12:$AD$12</c:f>
              <c:numCache>
                <c:formatCode>General</c:formatCode>
                <c:ptCount val="30"/>
                <c:pt idx="0">
                  <c:v>4.0000000000000001E-8</c:v>
                </c:pt>
                <c:pt idx="1">
                  <c:v>2E-8</c:v>
                </c:pt>
                <c:pt idx="2">
                  <c:v>1.3333333333333334E-8</c:v>
                </c:pt>
                <c:pt idx="3">
                  <c:v>1E-8</c:v>
                </c:pt>
                <c:pt idx="4">
                  <c:v>8.0000000000000005E-9</c:v>
                </c:pt>
                <c:pt idx="5">
                  <c:v>6.6666666666666668E-9</c:v>
                </c:pt>
                <c:pt idx="6">
                  <c:v>5.7142857142857144E-9</c:v>
                </c:pt>
                <c:pt idx="7">
                  <c:v>5.0000000000000001E-9</c:v>
                </c:pt>
                <c:pt idx="8">
                  <c:v>4.4444444444444443E-9</c:v>
                </c:pt>
                <c:pt idx="9">
                  <c:v>4.0000000000000002E-9</c:v>
                </c:pt>
                <c:pt idx="10">
                  <c:v>3.6363636363636364E-9</c:v>
                </c:pt>
                <c:pt idx="11">
                  <c:v>3.3333333333333334E-9</c:v>
                </c:pt>
                <c:pt idx="12">
                  <c:v>3.076923076923077E-9</c:v>
                </c:pt>
                <c:pt idx="13">
                  <c:v>2.8571428571428572E-9</c:v>
                </c:pt>
                <c:pt idx="14">
                  <c:v>2.6666666666666666E-9</c:v>
                </c:pt>
                <c:pt idx="15">
                  <c:v>2.5000000000000001E-9</c:v>
                </c:pt>
                <c:pt idx="16">
                  <c:v>2.3529411764705885E-9</c:v>
                </c:pt>
                <c:pt idx="17">
                  <c:v>2.2222222222222221E-9</c:v>
                </c:pt>
                <c:pt idx="18">
                  <c:v>2.1052631578947371E-9</c:v>
                </c:pt>
                <c:pt idx="19">
                  <c:v>2.0000000000000001E-9</c:v>
                </c:pt>
                <c:pt idx="20">
                  <c:v>1.9047619047619048E-9</c:v>
                </c:pt>
                <c:pt idx="21">
                  <c:v>1.8181818181818182E-9</c:v>
                </c:pt>
                <c:pt idx="22">
                  <c:v>1.7391304347826088E-9</c:v>
                </c:pt>
                <c:pt idx="23">
                  <c:v>1.6666666666666667E-9</c:v>
                </c:pt>
                <c:pt idx="24">
                  <c:v>1.6000000000000001E-9</c:v>
                </c:pt>
                <c:pt idx="25">
                  <c:v>1.5384615384615385E-9</c:v>
                </c:pt>
                <c:pt idx="26">
                  <c:v>1.4814814814814814E-9</c:v>
                </c:pt>
                <c:pt idx="27">
                  <c:v>1.4285714285714286E-9</c:v>
                </c:pt>
                <c:pt idx="28">
                  <c:v>1.3793103448275863E-9</c:v>
                </c:pt>
                <c:pt idx="29">
                  <c:v>1.3333333333333333E-9</c:v>
                </c:pt>
              </c:numCache>
            </c:numRef>
          </c:yVal>
          <c:smooth val="1"/>
        </c:ser>
        <c:axId val="79151872"/>
        <c:axId val="79153408"/>
      </c:scatterChart>
      <c:valAx>
        <c:axId val="79151872"/>
        <c:scaling>
          <c:orientation val="minMax"/>
        </c:scaling>
        <c:axPos val="b"/>
        <c:numFmt formatCode="General" sourceLinked="1"/>
        <c:tickLblPos val="nextTo"/>
        <c:crossAx val="79153408"/>
        <c:crosses val="autoZero"/>
        <c:crossBetween val="midCat"/>
      </c:valAx>
      <c:valAx>
        <c:axId val="79153408"/>
        <c:scaling>
          <c:orientation val="minMax"/>
        </c:scaling>
        <c:axPos val="l"/>
        <c:majorGridlines/>
        <c:numFmt formatCode="General" sourceLinked="1"/>
        <c:tickLblPos val="nextTo"/>
        <c:crossAx val="79151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τ(R)</c:v>
          </c:tx>
          <c:marker>
            <c:symbol val="none"/>
          </c:marker>
          <c:xVal>
            <c:numRef>
              <c:f>Лист4!$A$9:$AD$9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Лист4!$A$15:$AD$15</c:f>
              <c:numCache>
                <c:formatCode>General</c:formatCode>
                <c:ptCount val="30"/>
                <c:pt idx="0">
                  <c:v>8.0000000000000005E-9</c:v>
                </c:pt>
                <c:pt idx="1">
                  <c:v>1.6000000000000001E-8</c:v>
                </c:pt>
                <c:pt idx="2">
                  <c:v>2.4000000000000003E-8</c:v>
                </c:pt>
                <c:pt idx="3">
                  <c:v>3.2000000000000002E-8</c:v>
                </c:pt>
                <c:pt idx="4">
                  <c:v>4.0000000000000001E-8</c:v>
                </c:pt>
                <c:pt idx="5">
                  <c:v>4.8000000000000006E-8</c:v>
                </c:pt>
                <c:pt idx="6">
                  <c:v>5.6000000000000005E-8</c:v>
                </c:pt>
                <c:pt idx="7">
                  <c:v>6.4000000000000004E-8</c:v>
                </c:pt>
                <c:pt idx="8">
                  <c:v>7.2000000000000009E-8</c:v>
                </c:pt>
                <c:pt idx="9">
                  <c:v>8.0000000000000002E-8</c:v>
                </c:pt>
                <c:pt idx="10">
                  <c:v>8.8000000000000007E-8</c:v>
                </c:pt>
                <c:pt idx="11">
                  <c:v>9.6000000000000013E-8</c:v>
                </c:pt>
                <c:pt idx="12">
                  <c:v>1.04E-7</c:v>
                </c:pt>
                <c:pt idx="13">
                  <c:v>1.1200000000000001E-7</c:v>
                </c:pt>
                <c:pt idx="14">
                  <c:v>1.2000000000000002E-7</c:v>
                </c:pt>
                <c:pt idx="15">
                  <c:v>1.2800000000000001E-7</c:v>
                </c:pt>
                <c:pt idx="16">
                  <c:v>1.36E-7</c:v>
                </c:pt>
                <c:pt idx="17">
                  <c:v>1.4400000000000002E-7</c:v>
                </c:pt>
                <c:pt idx="18">
                  <c:v>1.5200000000000001E-7</c:v>
                </c:pt>
                <c:pt idx="19">
                  <c:v>1.6E-7</c:v>
                </c:pt>
                <c:pt idx="20">
                  <c:v>1.6800000000000002E-7</c:v>
                </c:pt>
                <c:pt idx="21">
                  <c:v>1.7600000000000001E-7</c:v>
                </c:pt>
                <c:pt idx="22">
                  <c:v>1.8400000000000001E-7</c:v>
                </c:pt>
                <c:pt idx="23">
                  <c:v>1.9200000000000003E-7</c:v>
                </c:pt>
                <c:pt idx="24">
                  <c:v>2.0000000000000002E-7</c:v>
                </c:pt>
                <c:pt idx="25">
                  <c:v>2.0800000000000001E-7</c:v>
                </c:pt>
                <c:pt idx="26">
                  <c:v>2.16E-7</c:v>
                </c:pt>
                <c:pt idx="27">
                  <c:v>2.2400000000000002E-7</c:v>
                </c:pt>
                <c:pt idx="28">
                  <c:v>2.3200000000000001E-7</c:v>
                </c:pt>
                <c:pt idx="29">
                  <c:v>2.4000000000000003E-7</c:v>
                </c:pt>
              </c:numCache>
            </c:numRef>
          </c:yVal>
          <c:smooth val="1"/>
        </c:ser>
        <c:axId val="79177216"/>
        <c:axId val="79178752"/>
      </c:scatterChart>
      <c:valAx>
        <c:axId val="79177216"/>
        <c:scaling>
          <c:orientation val="minMax"/>
        </c:scaling>
        <c:axPos val="b"/>
        <c:numFmt formatCode="General" sourceLinked="1"/>
        <c:tickLblPos val="nextTo"/>
        <c:crossAx val="79178752"/>
        <c:crosses val="autoZero"/>
        <c:crossBetween val="midCat"/>
      </c:valAx>
      <c:valAx>
        <c:axId val="79178752"/>
        <c:scaling>
          <c:orientation val="minMax"/>
        </c:scaling>
        <c:axPos val="l"/>
        <c:majorGridlines/>
        <c:numFmt formatCode="General" sourceLinked="1"/>
        <c:tickLblPos val="nextTo"/>
        <c:crossAx val="79177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133350</xdr:rowOff>
    </xdr:from>
    <xdr:to>
      <xdr:col>14</xdr:col>
      <xdr:colOff>114300</xdr:colOff>
      <xdr:row>16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17</xdr:row>
      <xdr:rowOff>161925</xdr:rowOff>
    </xdr:from>
    <xdr:to>
      <xdr:col>14</xdr:col>
      <xdr:colOff>142875</xdr:colOff>
      <xdr:row>32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</xdr:row>
      <xdr:rowOff>38100</xdr:rowOff>
    </xdr:from>
    <xdr:to>
      <xdr:col>11</xdr:col>
      <xdr:colOff>228600</xdr:colOff>
      <xdr:row>20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76200</xdr:rowOff>
    </xdr:from>
    <xdr:to>
      <xdr:col>13</xdr:col>
      <xdr:colOff>9525</xdr:colOff>
      <xdr:row>14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9525</xdr:rowOff>
    </xdr:from>
    <xdr:to>
      <xdr:col>7</xdr:col>
      <xdr:colOff>342900</xdr:colOff>
      <xdr:row>29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15</xdr:row>
      <xdr:rowOff>66675</xdr:rowOff>
    </xdr:from>
    <xdr:to>
      <xdr:col>15</xdr:col>
      <xdr:colOff>504825</xdr:colOff>
      <xdr:row>29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C12" sqref="C12:C13"/>
    </sheetView>
  </sheetViews>
  <sheetFormatPr defaultRowHeight="15"/>
  <sheetData>
    <row r="1" spans="1:6">
      <c r="A1" s="2" t="s">
        <v>0</v>
      </c>
    </row>
    <row r="2" spans="1:6">
      <c r="A2" s="3">
        <v>0</v>
      </c>
      <c r="B2" s="3">
        <f t="shared" ref="B2:F2" si="0">B6+1/B6*SQRT(B6)</f>
        <v>2.7071067811865475</v>
      </c>
      <c r="C2" s="3">
        <f t="shared" si="0"/>
        <v>4.5</v>
      </c>
      <c r="D2" s="3">
        <f t="shared" si="0"/>
        <v>6.4082482904638631</v>
      </c>
      <c r="E2" s="3">
        <f t="shared" si="0"/>
        <v>8.3535533905932731</v>
      </c>
      <c r="F2" s="3">
        <f t="shared" si="0"/>
        <v>10.316227766016837</v>
      </c>
    </row>
    <row r="3" spans="1:6">
      <c r="A3" s="2" t="s">
        <v>1</v>
      </c>
    </row>
    <row r="4" spans="1:6">
      <c r="A4" s="3">
        <v>0</v>
      </c>
      <c r="B4" s="3">
        <f>(B6*B6/2)-2/SQRT(B6)</f>
        <v>0.58578643762690508</v>
      </c>
      <c r="C4" s="3">
        <f t="shared" ref="C4:F4" si="1">(C6*C6/2)-2/SQRT(C6)</f>
        <v>7</v>
      </c>
      <c r="D4" s="3">
        <f t="shared" si="1"/>
        <v>17.183503419072274</v>
      </c>
      <c r="E4" s="3">
        <f t="shared" si="1"/>
        <v>31.292893218813454</v>
      </c>
      <c r="F4" s="3">
        <f t="shared" si="1"/>
        <v>49.367544467966326</v>
      </c>
    </row>
    <row r="5" spans="1:6">
      <c r="A5" s="2" t="s">
        <v>2</v>
      </c>
    </row>
    <row r="6" spans="1:6">
      <c r="A6" s="3">
        <v>0</v>
      </c>
      <c r="B6" s="3">
        <v>2</v>
      </c>
      <c r="C6" s="3">
        <v>4</v>
      </c>
      <c r="D6" s="3">
        <v>6</v>
      </c>
      <c r="E6" s="3">
        <v>8</v>
      </c>
      <c r="F6" s="3">
        <v>10</v>
      </c>
    </row>
    <row r="7" spans="1:6">
      <c r="A7" s="1"/>
      <c r="B7" s="1"/>
      <c r="C7" s="1"/>
      <c r="D7" s="1"/>
      <c r="E7" s="1"/>
      <c r="F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30"/>
  <sheetViews>
    <sheetView workbookViewId="0">
      <selection activeCell="B16" sqref="B16"/>
    </sheetView>
  </sheetViews>
  <sheetFormatPr defaultRowHeight="15"/>
  <cols>
    <col min="2" max="2" width="10.28515625" bestFit="1" customWidth="1"/>
  </cols>
  <sheetData>
    <row r="1" spans="1:39">
      <c r="A1" s="2" t="s">
        <v>3</v>
      </c>
    </row>
    <row r="2" spans="1:39">
      <c r="A2" s="3">
        <v>0.15</v>
      </c>
    </row>
    <row r="3" spans="1:39">
      <c r="A3" s="5" t="s">
        <v>4</v>
      </c>
    </row>
    <row r="4" spans="1:39">
      <c r="A4" s="3">
        <v>0.25</v>
      </c>
    </row>
    <row r="5" spans="1:39">
      <c r="A5" s="5" t="s">
        <v>5</v>
      </c>
    </row>
    <row r="6" spans="1:39">
      <c r="A6" s="3">
        <v>40</v>
      </c>
      <c r="U6">
        <v>21</v>
      </c>
      <c r="V6">
        <v>20</v>
      </c>
      <c r="W6">
        <v>19</v>
      </c>
      <c r="X6">
        <v>18</v>
      </c>
      <c r="Y6">
        <v>17</v>
      </c>
      <c r="Z6">
        <v>16</v>
      </c>
      <c r="AA6">
        <v>15</v>
      </c>
      <c r="AB6">
        <v>14</v>
      </c>
      <c r="AC6">
        <v>13</v>
      </c>
      <c r="AD6">
        <v>12</v>
      </c>
      <c r="AE6">
        <v>11</v>
      </c>
      <c r="AF6">
        <v>10</v>
      </c>
      <c r="AG6">
        <v>9</v>
      </c>
      <c r="AH6">
        <v>8</v>
      </c>
      <c r="AI6">
        <v>7</v>
      </c>
      <c r="AJ6">
        <v>6</v>
      </c>
      <c r="AK6">
        <v>5</v>
      </c>
      <c r="AL6">
        <v>4</v>
      </c>
      <c r="AM6">
        <v>3</v>
      </c>
    </row>
    <row r="7" spans="1:39">
      <c r="A7" s="5" t="s">
        <v>6</v>
      </c>
    </row>
    <row r="8" spans="1:39">
      <c r="A8" s="3">
        <v>10</v>
      </c>
      <c r="U8">
        <v>29</v>
      </c>
      <c r="V8">
        <v>30</v>
      </c>
      <c r="W8">
        <v>31</v>
      </c>
      <c r="X8">
        <v>32</v>
      </c>
      <c r="Y8">
        <v>33</v>
      </c>
      <c r="Z8">
        <v>34</v>
      </c>
      <c r="AA8">
        <v>35</v>
      </c>
      <c r="AB8">
        <v>36</v>
      </c>
      <c r="AC8">
        <v>37</v>
      </c>
      <c r="AD8">
        <v>38</v>
      </c>
      <c r="AE8">
        <v>39</v>
      </c>
      <c r="AF8">
        <v>40</v>
      </c>
      <c r="AG8">
        <v>41</v>
      </c>
      <c r="AH8">
        <v>42</v>
      </c>
      <c r="AI8">
        <v>43</v>
      </c>
      <c r="AJ8">
        <v>44</v>
      </c>
      <c r="AK8">
        <v>45</v>
      </c>
      <c r="AL8">
        <v>46</v>
      </c>
    </row>
    <row r="10" spans="1:39">
      <c r="A10" s="2" t="s">
        <v>7</v>
      </c>
    </row>
    <row r="11" spans="1:39">
      <c r="A11" s="3">
        <v>4200</v>
      </c>
    </row>
    <row r="13" spans="1:39">
      <c r="A13" s="4" t="s">
        <v>8</v>
      </c>
    </row>
    <row r="14" spans="1:39">
      <c r="A14" s="3">
        <f>($A$2*A6+$A$4*A8)/($A$2+$A$4)</f>
        <v>21.25</v>
      </c>
    </row>
    <row r="16" spans="1:39">
      <c r="A16" s="2" t="s">
        <v>9</v>
      </c>
    </row>
    <row r="17" spans="1:31">
      <c r="A17" s="3">
        <f>$A$11*$A$2*(A6-$A$14)</f>
        <v>11812.5</v>
      </c>
    </row>
    <row r="19" spans="1:31">
      <c r="A19" s="2" t="s">
        <v>10</v>
      </c>
    </row>
    <row r="20" spans="1:31">
      <c r="A20" s="3">
        <f>$A$11*$A$4*($A$14-A8)</f>
        <v>11812.5</v>
      </c>
    </row>
    <row r="23" spans="1:31">
      <c r="A23" s="2" t="s">
        <v>2</v>
      </c>
    </row>
    <row r="24" spans="1:31">
      <c r="A24" s="3">
        <v>10</v>
      </c>
      <c r="B24" s="3">
        <v>11</v>
      </c>
      <c r="C24" s="3">
        <v>12</v>
      </c>
      <c r="D24" s="3">
        <v>13</v>
      </c>
      <c r="E24" s="3">
        <v>14</v>
      </c>
      <c r="F24" s="3">
        <v>15</v>
      </c>
      <c r="G24" s="3">
        <v>16</v>
      </c>
      <c r="H24" s="3">
        <v>17</v>
      </c>
      <c r="I24" s="3">
        <v>18</v>
      </c>
      <c r="J24" s="3">
        <v>19</v>
      </c>
      <c r="K24" s="3">
        <v>20</v>
      </c>
      <c r="L24" s="3">
        <v>21</v>
      </c>
      <c r="M24" s="3">
        <v>22</v>
      </c>
      <c r="N24" s="3">
        <v>23</v>
      </c>
      <c r="O24" s="3">
        <v>24</v>
      </c>
      <c r="P24" s="3">
        <v>25</v>
      </c>
      <c r="Q24" s="3">
        <v>26</v>
      </c>
      <c r="R24" s="3">
        <v>27</v>
      </c>
      <c r="S24" s="3">
        <v>28</v>
      </c>
      <c r="T24" s="3">
        <v>29</v>
      </c>
      <c r="U24" s="3">
        <v>30</v>
      </c>
      <c r="V24" s="3">
        <v>31</v>
      </c>
      <c r="W24" s="3">
        <v>32</v>
      </c>
      <c r="X24" s="3">
        <v>33</v>
      </c>
      <c r="Y24" s="3">
        <v>34</v>
      </c>
      <c r="Z24" s="3">
        <v>35</v>
      </c>
      <c r="AA24" s="3">
        <v>36</v>
      </c>
      <c r="AB24" s="3">
        <v>37</v>
      </c>
      <c r="AC24" s="3">
        <v>38</v>
      </c>
      <c r="AD24" s="3">
        <v>39</v>
      </c>
      <c r="AE24" s="3">
        <v>40</v>
      </c>
    </row>
    <row r="26" spans="1:31">
      <c r="A26" s="2" t="s">
        <v>9</v>
      </c>
    </row>
    <row r="27" spans="1:31">
      <c r="A27" s="3">
        <f>ABS($A$2*$A$11*($A$6-A24))</f>
        <v>18900</v>
      </c>
      <c r="B27" s="3">
        <f t="shared" ref="B27:AE27" si="0">ABS($A$2*$A$11*($A$6-B24))</f>
        <v>18270</v>
      </c>
      <c r="C27" s="3">
        <f t="shared" si="0"/>
        <v>17640</v>
      </c>
      <c r="D27" s="3">
        <f t="shared" si="0"/>
        <v>17010</v>
      </c>
      <c r="E27" s="3">
        <f t="shared" si="0"/>
        <v>16380</v>
      </c>
      <c r="F27" s="3">
        <f t="shared" si="0"/>
        <v>15750</v>
      </c>
      <c r="G27" s="3">
        <f t="shared" si="0"/>
        <v>15120</v>
      </c>
      <c r="H27" s="3">
        <f t="shared" si="0"/>
        <v>14490</v>
      </c>
      <c r="I27" s="3">
        <f t="shared" si="0"/>
        <v>13860</v>
      </c>
      <c r="J27" s="3">
        <f t="shared" si="0"/>
        <v>13230</v>
      </c>
      <c r="K27" s="3">
        <f t="shared" si="0"/>
        <v>12600</v>
      </c>
      <c r="L27" s="3">
        <f t="shared" si="0"/>
        <v>11970</v>
      </c>
      <c r="M27" s="3">
        <f t="shared" si="0"/>
        <v>11340</v>
      </c>
      <c r="N27" s="3">
        <f t="shared" si="0"/>
        <v>10710</v>
      </c>
      <c r="O27" s="3">
        <f t="shared" si="0"/>
        <v>10080</v>
      </c>
      <c r="P27" s="3">
        <f t="shared" si="0"/>
        <v>9450</v>
      </c>
      <c r="Q27" s="3">
        <f t="shared" si="0"/>
        <v>8820</v>
      </c>
      <c r="R27" s="3">
        <f t="shared" si="0"/>
        <v>8190</v>
      </c>
      <c r="S27" s="3">
        <f t="shared" si="0"/>
        <v>7560</v>
      </c>
      <c r="T27" s="3">
        <f t="shared" si="0"/>
        <v>6930</v>
      </c>
      <c r="U27" s="3">
        <f t="shared" si="0"/>
        <v>6300</v>
      </c>
      <c r="V27" s="3">
        <f t="shared" si="0"/>
        <v>5670</v>
      </c>
      <c r="W27" s="3">
        <f t="shared" si="0"/>
        <v>5040</v>
      </c>
      <c r="X27" s="3">
        <f t="shared" si="0"/>
        <v>4410</v>
      </c>
      <c r="Y27" s="3">
        <f t="shared" si="0"/>
        <v>3780</v>
      </c>
      <c r="Z27" s="3">
        <f t="shared" si="0"/>
        <v>3150</v>
      </c>
      <c r="AA27" s="3">
        <f t="shared" si="0"/>
        <v>2520</v>
      </c>
      <c r="AB27" s="3">
        <f t="shared" si="0"/>
        <v>1890</v>
      </c>
      <c r="AC27" s="3">
        <f t="shared" si="0"/>
        <v>1260</v>
      </c>
      <c r="AD27" s="3">
        <f t="shared" si="0"/>
        <v>630</v>
      </c>
      <c r="AE27" s="3">
        <f t="shared" si="0"/>
        <v>0</v>
      </c>
    </row>
    <row r="29" spans="1:31">
      <c r="A29" s="2" t="s">
        <v>10</v>
      </c>
    </row>
    <row r="30" spans="1:31">
      <c r="A30" s="3">
        <f>ABS($A$4*$A$11*($A$8-A24))</f>
        <v>0</v>
      </c>
      <c r="B30" s="3">
        <f>ABS($A$4*$A$11*($A$8-B24))</f>
        <v>1050</v>
      </c>
      <c r="C30" s="3">
        <f t="shared" ref="C30:AE30" si="1">ABS($A$4*$A$11*($A$8-C24))</f>
        <v>2100</v>
      </c>
      <c r="D30" s="3">
        <f t="shared" si="1"/>
        <v>3150</v>
      </c>
      <c r="E30" s="3">
        <f t="shared" si="1"/>
        <v>4200</v>
      </c>
      <c r="F30" s="3">
        <f t="shared" si="1"/>
        <v>5250</v>
      </c>
      <c r="G30" s="3">
        <f t="shared" si="1"/>
        <v>6300</v>
      </c>
      <c r="H30" s="3">
        <f t="shared" si="1"/>
        <v>7350</v>
      </c>
      <c r="I30" s="3">
        <f t="shared" si="1"/>
        <v>8400</v>
      </c>
      <c r="J30" s="3">
        <f t="shared" si="1"/>
        <v>9450</v>
      </c>
      <c r="K30" s="3">
        <f t="shared" si="1"/>
        <v>10500</v>
      </c>
      <c r="L30" s="3">
        <f t="shared" si="1"/>
        <v>11550</v>
      </c>
      <c r="M30" s="3">
        <f t="shared" si="1"/>
        <v>12600</v>
      </c>
      <c r="N30" s="3">
        <f t="shared" si="1"/>
        <v>13650</v>
      </c>
      <c r="O30" s="3">
        <f t="shared" si="1"/>
        <v>14700</v>
      </c>
      <c r="P30" s="3">
        <f t="shared" si="1"/>
        <v>15750</v>
      </c>
      <c r="Q30" s="3">
        <f t="shared" si="1"/>
        <v>16800</v>
      </c>
      <c r="R30" s="3">
        <f t="shared" si="1"/>
        <v>17850</v>
      </c>
      <c r="S30" s="3">
        <f t="shared" si="1"/>
        <v>18900</v>
      </c>
      <c r="T30" s="3">
        <f t="shared" si="1"/>
        <v>19950</v>
      </c>
      <c r="U30" s="3">
        <f t="shared" si="1"/>
        <v>21000</v>
      </c>
      <c r="V30" s="3">
        <f t="shared" si="1"/>
        <v>22050</v>
      </c>
      <c r="W30" s="3">
        <f t="shared" si="1"/>
        <v>23100</v>
      </c>
      <c r="X30" s="3">
        <f t="shared" si="1"/>
        <v>24150</v>
      </c>
      <c r="Y30" s="3">
        <f t="shared" si="1"/>
        <v>25200</v>
      </c>
      <c r="Z30" s="3">
        <f t="shared" si="1"/>
        <v>26250</v>
      </c>
      <c r="AA30" s="3">
        <f t="shared" si="1"/>
        <v>27300</v>
      </c>
      <c r="AB30" s="3">
        <f t="shared" si="1"/>
        <v>28350</v>
      </c>
      <c r="AC30" s="3">
        <f t="shared" si="1"/>
        <v>29400</v>
      </c>
      <c r="AD30" s="3">
        <f t="shared" si="1"/>
        <v>30450</v>
      </c>
      <c r="AE30" s="3">
        <f t="shared" si="1"/>
        <v>31500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D6" sqref="D6"/>
    </sheetView>
  </sheetViews>
  <sheetFormatPr defaultRowHeight="15"/>
  <cols>
    <col min="1" max="1" width="12" bestFit="1" customWidth="1"/>
  </cols>
  <sheetData>
    <row r="1" spans="1:19">
      <c r="A1" s="7" t="s">
        <v>11</v>
      </c>
    </row>
    <row r="2" spans="1:19">
      <c r="A2" s="6">
        <v>8.0000000000000005E-9</v>
      </c>
    </row>
    <row r="4" spans="1:19">
      <c r="A4" s="7" t="s">
        <v>12</v>
      </c>
    </row>
    <row r="5" spans="1:19">
      <c r="A5" s="6">
        <v>5.0000000000000001E-9</v>
      </c>
    </row>
    <row r="7" spans="1:19">
      <c r="A7" s="7" t="s">
        <v>13</v>
      </c>
    </row>
    <row r="8" spans="1:19">
      <c r="A8" s="6">
        <v>0.2</v>
      </c>
    </row>
    <row r="10" spans="1:19">
      <c r="A10" s="9" t="s">
        <v>14</v>
      </c>
      <c r="B10" s="10">
        <f>A8/(1+SQRT(A5/A2))</f>
        <v>0.11169631197754942</v>
      </c>
    </row>
    <row r="12" spans="1:19">
      <c r="A12" s="7" t="s">
        <v>14</v>
      </c>
    </row>
    <row r="13" spans="1:19">
      <c r="A13" s="8">
        <v>0.01</v>
      </c>
      <c r="B13" s="8">
        <v>0.02</v>
      </c>
      <c r="C13" s="8">
        <v>0.03</v>
      </c>
      <c r="D13" s="8">
        <v>0.04</v>
      </c>
      <c r="E13" s="8">
        <v>0.05</v>
      </c>
      <c r="F13" s="8">
        <v>0.06</v>
      </c>
      <c r="G13" s="8">
        <v>7.0000000000000007E-2</v>
      </c>
      <c r="H13" s="8">
        <v>0.08</v>
      </c>
      <c r="I13" s="8">
        <v>0.09</v>
      </c>
      <c r="J13" s="8">
        <v>0.1</v>
      </c>
      <c r="K13" s="8">
        <v>0.11</v>
      </c>
      <c r="L13" s="8">
        <v>0.12</v>
      </c>
      <c r="M13" s="8">
        <v>0.13</v>
      </c>
      <c r="N13" s="8">
        <v>0.14000000000000001</v>
      </c>
      <c r="O13" s="8">
        <v>0.15</v>
      </c>
      <c r="P13" s="8">
        <v>0.16</v>
      </c>
      <c r="Q13" s="8">
        <v>0.17</v>
      </c>
      <c r="R13" s="8">
        <v>0.18</v>
      </c>
      <c r="S13" s="8">
        <v>0.19</v>
      </c>
    </row>
    <row r="15" spans="1:19">
      <c r="A15" s="2" t="s">
        <v>15</v>
      </c>
    </row>
    <row r="16" spans="1:19">
      <c r="A16" s="3">
        <f>$A$2/A13^2</f>
        <v>8.0000000000000007E-5</v>
      </c>
      <c r="B16" s="3">
        <f t="shared" ref="B16:S16" si="0">$A$2/B13^2</f>
        <v>2.0000000000000002E-5</v>
      </c>
      <c r="C16" s="3">
        <f t="shared" si="0"/>
        <v>8.88888888888889E-6</v>
      </c>
      <c r="D16" s="3">
        <f t="shared" si="0"/>
        <v>5.0000000000000004E-6</v>
      </c>
      <c r="E16" s="3">
        <f t="shared" si="0"/>
        <v>3.1999999999999994E-6</v>
      </c>
      <c r="F16" s="3">
        <f t="shared" si="0"/>
        <v>2.2222222222222225E-6</v>
      </c>
      <c r="G16" s="3">
        <f t="shared" si="0"/>
        <v>1.6326530612244897E-6</v>
      </c>
      <c r="H16" s="3">
        <f t="shared" si="0"/>
        <v>1.2500000000000001E-6</v>
      </c>
      <c r="I16" s="3">
        <f t="shared" si="0"/>
        <v>9.8765432098765437E-7</v>
      </c>
      <c r="J16" s="3">
        <f t="shared" si="0"/>
        <v>7.9999999999999986E-7</v>
      </c>
      <c r="K16" s="3">
        <f t="shared" si="0"/>
        <v>6.6115702479338853E-7</v>
      </c>
      <c r="L16" s="3">
        <f t="shared" si="0"/>
        <v>5.5555555555555562E-7</v>
      </c>
      <c r="M16" s="3">
        <f t="shared" si="0"/>
        <v>4.7337278106508875E-7</v>
      </c>
      <c r="N16" s="3">
        <f t="shared" si="0"/>
        <v>4.0816326530612243E-7</v>
      </c>
      <c r="O16" s="3">
        <f t="shared" si="0"/>
        <v>3.5555555555555558E-7</v>
      </c>
      <c r="P16" s="3">
        <f t="shared" si="0"/>
        <v>3.1250000000000003E-7</v>
      </c>
      <c r="Q16" s="3">
        <f t="shared" si="0"/>
        <v>2.7681660899653976E-7</v>
      </c>
      <c r="R16" s="3">
        <f t="shared" si="0"/>
        <v>2.4691358024691359E-7</v>
      </c>
      <c r="S16" s="3">
        <f t="shared" si="0"/>
        <v>2.21606648199446E-7</v>
      </c>
    </row>
    <row r="18" spans="1:19">
      <c r="A18" s="7" t="s">
        <v>16</v>
      </c>
    </row>
    <row r="19" spans="1:19">
      <c r="A19" s="3">
        <f>$A$5/($A$8-A13)^2</f>
        <v>1.3850415512465375E-7</v>
      </c>
      <c r="B19" s="3">
        <f t="shared" ref="B19:S19" si="1">$A$5/($A$8-B13)^2</f>
        <v>1.5432098765432096E-7</v>
      </c>
      <c r="C19" s="3">
        <f t="shared" si="1"/>
        <v>1.7301038062283734E-7</v>
      </c>
      <c r="D19" s="3">
        <f t="shared" si="1"/>
        <v>1.9531249999999998E-7</v>
      </c>
      <c r="E19" s="3">
        <f t="shared" si="1"/>
        <v>2.2222222222222217E-7</v>
      </c>
      <c r="F19" s="3">
        <f t="shared" si="1"/>
        <v>2.5510204081632651E-7</v>
      </c>
      <c r="G19" s="3">
        <f t="shared" si="1"/>
        <v>2.9585798816568045E-7</v>
      </c>
      <c r="H19" s="3">
        <f t="shared" si="1"/>
        <v>3.4722222222222213E-7</v>
      </c>
      <c r="I19" s="3">
        <f t="shared" si="1"/>
        <v>4.1322314049586764E-7</v>
      </c>
      <c r="J19" s="3">
        <f t="shared" si="1"/>
        <v>4.9999999999999987E-7</v>
      </c>
      <c r="K19" s="3">
        <f t="shared" si="1"/>
        <v>6.1728395061728385E-7</v>
      </c>
      <c r="L19" s="3">
        <f t="shared" si="1"/>
        <v>7.8124999999999961E-7</v>
      </c>
      <c r="M19" s="3">
        <f t="shared" si="1"/>
        <v>1.020408163265306E-6</v>
      </c>
      <c r="N19" s="3">
        <f t="shared" si="1"/>
        <v>1.388888888888889E-6</v>
      </c>
      <c r="O19" s="3">
        <f t="shared" si="1"/>
        <v>1.9999999999999986E-6</v>
      </c>
      <c r="P19" s="3">
        <f t="shared" si="1"/>
        <v>3.1249999999999985E-6</v>
      </c>
      <c r="Q19" s="3">
        <f t="shared" si="1"/>
        <v>5.5555555555555558E-6</v>
      </c>
      <c r="R19" s="3">
        <f t="shared" si="1"/>
        <v>1.2499999999999977E-5</v>
      </c>
      <c r="S19" s="3">
        <f t="shared" si="1"/>
        <v>4.9999999999999908E-5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5"/>
  <sheetViews>
    <sheetView tabSelected="1" topLeftCell="A7" workbookViewId="0">
      <selection activeCell="F20" sqref="F20"/>
    </sheetView>
  </sheetViews>
  <sheetFormatPr defaultRowHeight="15"/>
  <cols>
    <col min="1" max="1" width="12" bestFit="1" customWidth="1"/>
  </cols>
  <sheetData>
    <row r="1" spans="1:30">
      <c r="A1" s="2" t="s">
        <v>18</v>
      </c>
    </row>
    <row r="2" spans="1:30">
      <c r="A2" s="10">
        <v>8.0000000000000005E-9</v>
      </c>
    </row>
    <row r="4" spans="1:30">
      <c r="A4" s="2" t="s">
        <v>17</v>
      </c>
    </row>
    <row r="5" spans="1:30">
      <c r="A5" s="10">
        <v>4.0000000000000001E-8</v>
      </c>
    </row>
    <row r="8" spans="1:30">
      <c r="A8" s="2" t="s">
        <v>19</v>
      </c>
    </row>
    <row r="9" spans="1:30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  <c r="J9" s="10">
        <v>10</v>
      </c>
      <c r="K9" s="10">
        <v>11</v>
      </c>
      <c r="L9" s="10">
        <v>12</v>
      </c>
      <c r="M9" s="10">
        <v>13</v>
      </c>
      <c r="N9" s="10">
        <v>14</v>
      </c>
      <c r="O9" s="10">
        <v>15</v>
      </c>
      <c r="P9" s="10">
        <v>16</v>
      </c>
      <c r="Q9" s="10">
        <v>17</v>
      </c>
      <c r="R9" s="10">
        <v>18</v>
      </c>
      <c r="S9" s="10">
        <v>19</v>
      </c>
      <c r="T9" s="10">
        <v>20</v>
      </c>
      <c r="U9" s="10">
        <v>21</v>
      </c>
      <c r="V9" s="10">
        <v>22</v>
      </c>
      <c r="W9" s="10">
        <v>23</v>
      </c>
      <c r="X9" s="10">
        <v>24</v>
      </c>
      <c r="Y9" s="10">
        <v>25</v>
      </c>
      <c r="Z9" s="10">
        <v>26</v>
      </c>
      <c r="AA9" s="10">
        <v>27</v>
      </c>
      <c r="AB9" s="10">
        <v>28</v>
      </c>
      <c r="AC9" s="10">
        <v>29</v>
      </c>
      <c r="AD9" s="10">
        <v>30</v>
      </c>
    </row>
    <row r="11" spans="1:30">
      <c r="A11" s="2" t="s">
        <v>7</v>
      </c>
    </row>
    <row r="12" spans="1:30">
      <c r="A12" s="10">
        <f>$A$5/A9</f>
        <v>4.0000000000000001E-8</v>
      </c>
      <c r="B12" s="10">
        <f t="shared" ref="B12:AD12" si="0">$A$5/B9</f>
        <v>2E-8</v>
      </c>
      <c r="C12" s="10">
        <f t="shared" si="0"/>
        <v>1.3333333333333334E-8</v>
      </c>
      <c r="D12" s="10">
        <f t="shared" si="0"/>
        <v>1E-8</v>
      </c>
      <c r="E12" s="10">
        <f t="shared" si="0"/>
        <v>8.0000000000000005E-9</v>
      </c>
      <c r="F12" s="10">
        <f t="shared" si="0"/>
        <v>6.6666666666666668E-9</v>
      </c>
      <c r="G12" s="10">
        <f t="shared" si="0"/>
        <v>5.7142857142857144E-9</v>
      </c>
      <c r="H12" s="10">
        <f t="shared" si="0"/>
        <v>5.0000000000000001E-9</v>
      </c>
      <c r="I12" s="10">
        <f t="shared" si="0"/>
        <v>4.4444444444444443E-9</v>
      </c>
      <c r="J12" s="10">
        <f t="shared" si="0"/>
        <v>4.0000000000000002E-9</v>
      </c>
      <c r="K12" s="10">
        <f t="shared" si="0"/>
        <v>3.6363636363636364E-9</v>
      </c>
      <c r="L12" s="10">
        <f t="shared" si="0"/>
        <v>3.3333333333333334E-9</v>
      </c>
      <c r="M12" s="10">
        <f t="shared" si="0"/>
        <v>3.076923076923077E-9</v>
      </c>
      <c r="N12" s="10">
        <f t="shared" si="0"/>
        <v>2.8571428571428572E-9</v>
      </c>
      <c r="O12" s="10">
        <f t="shared" si="0"/>
        <v>2.6666666666666666E-9</v>
      </c>
      <c r="P12" s="10">
        <f t="shared" si="0"/>
        <v>2.5000000000000001E-9</v>
      </c>
      <c r="Q12" s="10">
        <f t="shared" si="0"/>
        <v>2.3529411764705885E-9</v>
      </c>
      <c r="R12" s="10">
        <f t="shared" si="0"/>
        <v>2.2222222222222221E-9</v>
      </c>
      <c r="S12" s="10">
        <f t="shared" si="0"/>
        <v>2.1052631578947371E-9</v>
      </c>
      <c r="T12" s="10">
        <f t="shared" si="0"/>
        <v>2.0000000000000001E-9</v>
      </c>
      <c r="U12" s="10">
        <f t="shared" si="0"/>
        <v>1.9047619047619048E-9</v>
      </c>
      <c r="V12" s="10">
        <f t="shared" si="0"/>
        <v>1.8181818181818182E-9</v>
      </c>
      <c r="W12" s="10">
        <f t="shared" si="0"/>
        <v>1.7391304347826088E-9</v>
      </c>
      <c r="X12" s="10">
        <f t="shared" si="0"/>
        <v>1.6666666666666667E-9</v>
      </c>
      <c r="Y12" s="10">
        <f t="shared" si="0"/>
        <v>1.6000000000000001E-9</v>
      </c>
      <c r="Z12" s="10">
        <f t="shared" si="0"/>
        <v>1.5384615384615385E-9</v>
      </c>
      <c r="AA12" s="10">
        <f t="shared" si="0"/>
        <v>1.4814814814814814E-9</v>
      </c>
      <c r="AB12" s="10">
        <f t="shared" si="0"/>
        <v>1.4285714285714286E-9</v>
      </c>
      <c r="AC12" s="10">
        <f t="shared" si="0"/>
        <v>1.3793103448275863E-9</v>
      </c>
      <c r="AD12" s="10">
        <f t="shared" si="0"/>
        <v>1.3333333333333333E-9</v>
      </c>
    </row>
    <row r="14" spans="1:30">
      <c r="A14" s="2" t="s">
        <v>17</v>
      </c>
    </row>
    <row r="15" spans="1:30">
      <c r="A15" s="10">
        <f>$A$2*A9</f>
        <v>8.0000000000000005E-9</v>
      </c>
      <c r="B15" s="10">
        <f t="shared" ref="B15:AD15" si="1">$A$2*B9</f>
        <v>1.6000000000000001E-8</v>
      </c>
      <c r="C15" s="10">
        <f t="shared" si="1"/>
        <v>2.4000000000000003E-8</v>
      </c>
      <c r="D15" s="10">
        <f t="shared" si="1"/>
        <v>3.2000000000000002E-8</v>
      </c>
      <c r="E15" s="10">
        <f t="shared" si="1"/>
        <v>4.0000000000000001E-8</v>
      </c>
      <c r="F15" s="10">
        <f t="shared" si="1"/>
        <v>4.8000000000000006E-8</v>
      </c>
      <c r="G15" s="10">
        <f t="shared" si="1"/>
        <v>5.6000000000000005E-8</v>
      </c>
      <c r="H15" s="10">
        <f t="shared" si="1"/>
        <v>6.4000000000000004E-8</v>
      </c>
      <c r="I15" s="10">
        <f t="shared" si="1"/>
        <v>7.2000000000000009E-8</v>
      </c>
      <c r="J15" s="10">
        <f t="shared" si="1"/>
        <v>8.0000000000000002E-8</v>
      </c>
      <c r="K15" s="10">
        <f t="shared" si="1"/>
        <v>8.8000000000000007E-8</v>
      </c>
      <c r="L15" s="10">
        <f t="shared" si="1"/>
        <v>9.6000000000000013E-8</v>
      </c>
      <c r="M15" s="10">
        <f t="shared" si="1"/>
        <v>1.04E-7</v>
      </c>
      <c r="N15" s="10">
        <f t="shared" si="1"/>
        <v>1.1200000000000001E-7</v>
      </c>
      <c r="O15" s="10">
        <f t="shared" si="1"/>
        <v>1.2000000000000002E-7</v>
      </c>
      <c r="P15" s="10">
        <f t="shared" si="1"/>
        <v>1.2800000000000001E-7</v>
      </c>
      <c r="Q15" s="10">
        <f t="shared" si="1"/>
        <v>1.36E-7</v>
      </c>
      <c r="R15" s="10">
        <f t="shared" si="1"/>
        <v>1.4400000000000002E-7</v>
      </c>
      <c r="S15" s="10">
        <f t="shared" si="1"/>
        <v>1.5200000000000001E-7</v>
      </c>
      <c r="T15" s="10">
        <f t="shared" si="1"/>
        <v>1.6E-7</v>
      </c>
      <c r="U15" s="10">
        <f t="shared" si="1"/>
        <v>1.6800000000000002E-7</v>
      </c>
      <c r="V15" s="10">
        <f t="shared" si="1"/>
        <v>1.7600000000000001E-7</v>
      </c>
      <c r="W15" s="10">
        <f t="shared" si="1"/>
        <v>1.8400000000000001E-7</v>
      </c>
      <c r="X15" s="10">
        <f t="shared" si="1"/>
        <v>1.9200000000000003E-7</v>
      </c>
      <c r="Y15" s="10">
        <f t="shared" si="1"/>
        <v>2.0000000000000002E-7</v>
      </c>
      <c r="Z15" s="10">
        <f t="shared" si="1"/>
        <v>2.0800000000000001E-7</v>
      </c>
      <c r="AA15" s="10">
        <f t="shared" si="1"/>
        <v>2.16E-7</v>
      </c>
      <c r="AB15" s="10">
        <f t="shared" si="1"/>
        <v>2.2400000000000002E-7</v>
      </c>
      <c r="AC15" s="10">
        <f t="shared" si="1"/>
        <v>2.3200000000000001E-7</v>
      </c>
      <c r="AD15" s="10">
        <f t="shared" si="1"/>
        <v>2.4000000000000003E-7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Demented Jim</dc:creator>
  <cp:lastModifiedBy>Demented Jim</cp:lastModifiedBy>
  <dcterms:created xsi:type="dcterms:W3CDTF">2017-12-14T13:25:47Z</dcterms:created>
  <dcterms:modified xsi:type="dcterms:W3CDTF">2017-12-26T13:28:44Z</dcterms:modified>
</cp:coreProperties>
</file>