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Задача 1" sheetId="2" r:id="rId1"/>
    <sheet name="Задача 2" sheetId="1" r:id="rId2"/>
    <sheet name="Задача 3" sheetId="4" r:id="rId3"/>
    <sheet name="Задача 3(Тренд)" sheetId="3" r:id="rId4"/>
  </sheets>
  <calcPr calcId="145621"/>
</workbook>
</file>

<file path=xl/calcChain.xml><?xml version="1.0" encoding="utf-8"?>
<calcChain xmlns="http://schemas.openxmlformats.org/spreadsheetml/2006/main">
  <c r="K2" i="4" l="1"/>
  <c r="J2" i="4"/>
  <c r="I18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2" i="4"/>
  <c r="I2" i="4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H3" i="2"/>
  <c r="H4" i="2"/>
  <c r="H5" i="2"/>
  <c r="H6" i="2"/>
  <c r="H7" i="2"/>
  <c r="H8" i="2"/>
  <c r="H9" i="2"/>
  <c r="H10" i="2"/>
  <c r="H11" i="2"/>
  <c r="H12" i="2"/>
  <c r="H2" i="2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I2" i="1" s="1"/>
  <c r="G3" i="1"/>
  <c r="I3" i="1"/>
  <c r="G4" i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2" i="1"/>
  <c r="K2" i="1"/>
  <c r="K2" i="2"/>
  <c r="I3" i="2"/>
  <c r="I4" i="2"/>
  <c r="I5" i="2"/>
  <c r="I6" i="2"/>
  <c r="I7" i="2"/>
  <c r="I8" i="2"/>
  <c r="I9" i="2"/>
  <c r="I10" i="2"/>
  <c r="I11" i="2"/>
  <c r="I12" i="2"/>
  <c r="I2" i="2"/>
  <c r="I13" i="2" s="1"/>
  <c r="J2" i="2" s="1"/>
  <c r="G3" i="2"/>
  <c r="G4" i="2"/>
  <c r="G5" i="2"/>
  <c r="G6" i="2"/>
  <c r="G7" i="2"/>
  <c r="G8" i="2"/>
  <c r="G9" i="2"/>
  <c r="G10" i="2"/>
  <c r="G11" i="2"/>
  <c r="G12" i="2"/>
  <c r="G2" i="2"/>
  <c r="C19" i="4"/>
  <c r="B19" i="4"/>
  <c r="C18" i="4"/>
  <c r="B18" i="4"/>
  <c r="F3" i="4"/>
  <c r="F2" i="4"/>
  <c r="F19" i="4" s="1"/>
  <c r="E17" i="4"/>
  <c r="B21" i="4"/>
  <c r="B20" i="4"/>
  <c r="F17" i="4"/>
  <c r="D17" i="4"/>
  <c r="F16" i="4"/>
  <c r="E16" i="4"/>
  <c r="D16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E4" i="4"/>
  <c r="D4" i="4"/>
  <c r="E3" i="4"/>
  <c r="D3" i="4"/>
  <c r="E2" i="4"/>
  <c r="E19" i="4" s="1"/>
  <c r="D2" i="4"/>
  <c r="D19" i="4" s="1"/>
  <c r="L4" i="3"/>
  <c r="L5" i="3"/>
  <c r="L6" i="3"/>
  <c r="L7" i="3"/>
  <c r="L3" i="3"/>
  <c r="E9" i="2"/>
  <c r="D2" i="2"/>
  <c r="B17" i="2"/>
  <c r="B16" i="2"/>
  <c r="C13" i="2"/>
  <c r="B13" i="2"/>
  <c r="B14" i="2"/>
  <c r="C14" i="2"/>
  <c r="F12" i="2"/>
  <c r="E12" i="2"/>
  <c r="D12" i="2"/>
  <c r="F11" i="2"/>
  <c r="E11" i="2"/>
  <c r="D11" i="2"/>
  <c r="F10" i="2"/>
  <c r="E10" i="2"/>
  <c r="D10" i="2"/>
  <c r="F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E18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D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F18" i="1" s="1"/>
  <c r="C18" i="1"/>
  <c r="C17" i="1"/>
  <c r="B18" i="1"/>
  <c r="B17" i="1"/>
  <c r="B21" i="1"/>
  <c r="B20" i="1"/>
  <c r="I17" i="1" l="1"/>
  <c r="J2" i="1" s="1"/>
  <c r="B22" i="4"/>
  <c r="B23" i="4" s="1"/>
  <c r="B22" i="1"/>
  <c r="D25" i="1" s="1"/>
  <c r="B25" i="4"/>
  <c r="F14" i="2"/>
  <c r="E14" i="2"/>
  <c r="D14" i="2"/>
  <c r="D25" i="4" l="1"/>
  <c r="I27" i="4" s="1"/>
  <c r="B23" i="1"/>
  <c r="B18" i="2"/>
  <c r="D21" i="2" s="1"/>
  <c r="I28" i="4" l="1"/>
  <c r="I29" i="4"/>
  <c r="M24" i="1"/>
  <c r="B25" i="1"/>
  <c r="I25" i="4"/>
  <c r="I26" i="4"/>
  <c r="B19" i="2"/>
  <c r="B21" i="2" l="1"/>
  <c r="M20" i="2"/>
</calcChain>
</file>

<file path=xl/sharedStrings.xml><?xml version="1.0" encoding="utf-8"?>
<sst xmlns="http://schemas.openxmlformats.org/spreadsheetml/2006/main" count="72" uniqueCount="28">
  <si>
    <t>X</t>
  </si>
  <si>
    <t>Y</t>
  </si>
  <si>
    <t>h(x)</t>
  </si>
  <si>
    <t>h(y)</t>
  </si>
  <si>
    <t>№</t>
  </si>
  <si>
    <t>Итого</t>
  </si>
  <si>
    <t>Среднее</t>
  </si>
  <si>
    <t>XY</t>
  </si>
  <si>
    <t>b(1)</t>
  </si>
  <si>
    <t>b(0)</t>
  </si>
  <si>
    <t>Таким образом, уравнение регрессии имеет вид:</t>
  </si>
  <si>
    <t>y=</t>
  </si>
  <si>
    <t>+</t>
  </si>
  <si>
    <t>x</t>
  </si>
  <si>
    <t>a</t>
  </si>
  <si>
    <t>b</t>
  </si>
  <si>
    <t>Значение октанового числа для чистоты катализатора 87%:</t>
  </si>
  <si>
    <t>Рыночная стоимость квартиры, площадью 150 кв м:</t>
  </si>
  <si>
    <t>Месяцы</t>
  </si>
  <si>
    <t>Загрязнение</t>
  </si>
  <si>
    <t>Прогноз:</t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</si>
  <si>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</si>
  <si>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Y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</si>
  <si>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Y</t>
    </r>
    <r>
      <rPr>
        <vertAlign val="superscript"/>
        <sz val="11"/>
        <color theme="1"/>
        <rFont val="Calibri"/>
        <family val="2"/>
        <charset val="204"/>
        <scheme val="minor"/>
      </rPr>
      <t>~</t>
    </r>
  </si>
  <si>
    <t>A</t>
  </si>
  <si>
    <t>Э</t>
  </si>
  <si>
    <r>
      <t>Y</t>
    </r>
    <r>
      <rPr>
        <vertAlign val="superscript"/>
        <sz val="11"/>
        <color theme="1"/>
        <rFont val="Calibri"/>
        <family val="2"/>
        <charset val="204"/>
        <scheme val="minor"/>
      </rPr>
      <t>~</t>
    </r>
    <r>
      <rPr>
        <sz val="11"/>
        <color theme="1"/>
        <rFont val="Calibri"/>
        <family val="2"/>
        <charset val="204"/>
        <scheme val="minor"/>
      </rPr>
      <t>- Y</t>
    </r>
  </si>
  <si>
    <r>
      <t>|(Y-Y</t>
    </r>
    <r>
      <rPr>
        <vertAlign val="superscript"/>
        <sz val="11"/>
        <color theme="1"/>
        <rFont val="Calibri"/>
        <family val="2"/>
        <charset val="204"/>
        <scheme val="minor"/>
      </rPr>
      <t>~</t>
    </r>
    <r>
      <rPr>
        <sz val="11"/>
        <color theme="1"/>
        <rFont val="Calibri"/>
        <family val="2"/>
        <charset val="204"/>
        <scheme val="minor"/>
      </rPr>
      <t>)/Y|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</si>
</sst>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Y(X)</c:v>
          </c:tx>
          <c:spPr>
            <a:ln w="28575">
              <a:noFill/>
            </a:ln>
          </c:spPr>
          <c:xVal>
            <c:numRef>
              <c:f>'Задача 1'!$B$2:$B$12</c:f>
              <c:numCache>
                <c:formatCode>General</c:formatCode>
                <c:ptCount val="11"/>
                <c:pt idx="0">
                  <c:v>98.8</c:v>
                </c:pt>
                <c:pt idx="1">
                  <c:v>98.9</c:v>
                </c:pt>
                <c:pt idx="2">
                  <c:v>99</c:v>
                </c:pt>
                <c:pt idx="3">
                  <c:v>99.1</c:v>
                </c:pt>
                <c:pt idx="4">
                  <c:v>99.2</c:v>
                </c:pt>
                <c:pt idx="5">
                  <c:v>99.3</c:v>
                </c:pt>
                <c:pt idx="6">
                  <c:v>99.4</c:v>
                </c:pt>
                <c:pt idx="7">
                  <c:v>99.5</c:v>
                </c:pt>
                <c:pt idx="8">
                  <c:v>99.6</c:v>
                </c:pt>
                <c:pt idx="9">
                  <c:v>99.7</c:v>
                </c:pt>
                <c:pt idx="10">
                  <c:v>99.8</c:v>
                </c:pt>
              </c:numCache>
            </c:numRef>
          </c:xVal>
          <c:yVal>
            <c:numRef>
              <c:f>'Задача 1'!$C$2:$C$12</c:f>
              <c:numCache>
                <c:formatCode>General</c:formatCode>
                <c:ptCount val="11"/>
                <c:pt idx="0">
                  <c:v>87.1</c:v>
                </c:pt>
                <c:pt idx="1">
                  <c:v>86.1</c:v>
                </c:pt>
                <c:pt idx="2">
                  <c:v>86.4</c:v>
                </c:pt>
                <c:pt idx="3">
                  <c:v>87.3</c:v>
                </c:pt>
                <c:pt idx="4">
                  <c:v>86.1</c:v>
                </c:pt>
                <c:pt idx="5">
                  <c:v>86.8</c:v>
                </c:pt>
                <c:pt idx="6">
                  <c:v>87.2</c:v>
                </c:pt>
                <c:pt idx="7">
                  <c:v>88.4</c:v>
                </c:pt>
                <c:pt idx="8">
                  <c:v>87.2</c:v>
                </c:pt>
                <c:pt idx="9">
                  <c:v>86.4</c:v>
                </c:pt>
                <c:pt idx="10">
                  <c:v>88.6</c:v>
                </c:pt>
              </c:numCache>
            </c:numRef>
          </c:yVal>
          <c:smooth val="0"/>
        </c:ser>
        <c:ser>
          <c:idx val="0"/>
          <c:order val="0"/>
          <c:tx>
            <c:v>Среднее</c:v>
          </c:tx>
          <c:spPr>
            <a:ln w="28575">
              <a:noFill/>
            </a:ln>
          </c:spPr>
          <c:xVal>
            <c:numRef>
              <c:f>'Задача 1'!$B$2:$B$12</c:f>
              <c:numCache>
                <c:formatCode>General</c:formatCode>
                <c:ptCount val="11"/>
                <c:pt idx="0">
                  <c:v>98.8</c:v>
                </c:pt>
                <c:pt idx="1">
                  <c:v>98.9</c:v>
                </c:pt>
                <c:pt idx="2">
                  <c:v>99</c:v>
                </c:pt>
                <c:pt idx="3">
                  <c:v>99.1</c:v>
                </c:pt>
                <c:pt idx="4">
                  <c:v>99.2</c:v>
                </c:pt>
                <c:pt idx="5">
                  <c:v>99.3</c:v>
                </c:pt>
                <c:pt idx="6">
                  <c:v>99.4</c:v>
                </c:pt>
                <c:pt idx="7">
                  <c:v>99.5</c:v>
                </c:pt>
                <c:pt idx="8">
                  <c:v>99.6</c:v>
                </c:pt>
                <c:pt idx="9">
                  <c:v>99.7</c:v>
                </c:pt>
                <c:pt idx="10">
                  <c:v>99.8</c:v>
                </c:pt>
              </c:numCache>
            </c:numRef>
          </c:xVal>
          <c:yVal>
            <c:numRef>
              <c:f>'Задача 1'!$G$2:$G$12</c:f>
              <c:numCache>
                <c:formatCode>General</c:formatCode>
                <c:ptCount val="11"/>
                <c:pt idx="0">
                  <c:v>86.400000000000176</c:v>
                </c:pt>
                <c:pt idx="1">
                  <c:v>86.530909090909262</c:v>
                </c:pt>
                <c:pt idx="2">
                  <c:v>86.661818181818319</c:v>
                </c:pt>
                <c:pt idx="3">
                  <c:v>86.792727272727348</c:v>
                </c:pt>
                <c:pt idx="4">
                  <c:v>86.923636363636433</c:v>
                </c:pt>
                <c:pt idx="5">
                  <c:v>87.054545454545462</c:v>
                </c:pt>
                <c:pt idx="6">
                  <c:v>87.185454545454547</c:v>
                </c:pt>
                <c:pt idx="7">
                  <c:v>87.316363636363604</c:v>
                </c:pt>
                <c:pt idx="8">
                  <c:v>87.447272727272633</c:v>
                </c:pt>
                <c:pt idx="9">
                  <c:v>87.578181818181719</c:v>
                </c:pt>
                <c:pt idx="10">
                  <c:v>87.709090909090776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77376"/>
        <c:axId val="156879680"/>
      </c:scatterChart>
      <c:valAx>
        <c:axId val="15687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879680"/>
        <c:crosses val="autoZero"/>
        <c:crossBetween val="midCat"/>
      </c:valAx>
      <c:valAx>
        <c:axId val="15687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77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Y(X)</c:v>
          </c:tx>
          <c:spPr>
            <a:ln w="28575">
              <a:noFill/>
            </a:ln>
          </c:spPr>
          <c:xVal>
            <c:numRef>
              <c:f>'Задача 2'!$B$2:$B$16</c:f>
              <c:numCache>
                <c:formatCode>General</c:formatCode>
                <c:ptCount val="15"/>
                <c:pt idx="0">
                  <c:v>33</c:v>
                </c:pt>
                <c:pt idx="1">
                  <c:v>40</c:v>
                </c:pt>
                <c:pt idx="2">
                  <c:v>36</c:v>
                </c:pt>
                <c:pt idx="3">
                  <c:v>60</c:v>
                </c:pt>
                <c:pt idx="4">
                  <c:v>55</c:v>
                </c:pt>
                <c:pt idx="5">
                  <c:v>80</c:v>
                </c:pt>
                <c:pt idx="6">
                  <c:v>95</c:v>
                </c:pt>
                <c:pt idx="7">
                  <c:v>70</c:v>
                </c:pt>
                <c:pt idx="8">
                  <c:v>48</c:v>
                </c:pt>
                <c:pt idx="9">
                  <c:v>53</c:v>
                </c:pt>
                <c:pt idx="10">
                  <c:v>95</c:v>
                </c:pt>
                <c:pt idx="11">
                  <c:v>75</c:v>
                </c:pt>
                <c:pt idx="12">
                  <c:v>63</c:v>
                </c:pt>
                <c:pt idx="13">
                  <c:v>112</c:v>
                </c:pt>
                <c:pt idx="14">
                  <c:v>70</c:v>
                </c:pt>
              </c:numCache>
            </c:numRef>
          </c:xVal>
          <c:yVal>
            <c:numRef>
              <c:f>'Задача 2'!$C$2:$C$16</c:f>
              <c:numCache>
                <c:formatCode>General</c:formatCode>
                <c:ptCount val="15"/>
                <c:pt idx="0">
                  <c:v>13.8</c:v>
                </c:pt>
                <c:pt idx="1">
                  <c:v>13.8</c:v>
                </c:pt>
                <c:pt idx="2">
                  <c:v>14</c:v>
                </c:pt>
                <c:pt idx="3">
                  <c:v>22.5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20.9</c:v>
                </c:pt>
                <c:pt idx="8">
                  <c:v>22</c:v>
                </c:pt>
                <c:pt idx="9">
                  <c:v>21.5</c:v>
                </c:pt>
                <c:pt idx="10">
                  <c:v>32</c:v>
                </c:pt>
                <c:pt idx="11">
                  <c:v>35</c:v>
                </c:pt>
                <c:pt idx="12">
                  <c:v>24</c:v>
                </c:pt>
                <c:pt idx="13">
                  <c:v>37.9</c:v>
                </c:pt>
                <c:pt idx="14">
                  <c:v>27.5</c:v>
                </c:pt>
              </c:numCache>
            </c:numRef>
          </c:yVal>
          <c:smooth val="0"/>
        </c:ser>
        <c:ser>
          <c:idx val="0"/>
          <c:order val="0"/>
          <c:tx>
            <c:v>Среднее</c:v>
          </c:tx>
          <c:spPr>
            <a:ln w="28575">
              <a:noFill/>
            </a:ln>
          </c:spPr>
          <c:xVal>
            <c:numRef>
              <c:f>'Задача 2'!$B$2:$B$16</c:f>
              <c:numCache>
                <c:formatCode>General</c:formatCode>
                <c:ptCount val="15"/>
                <c:pt idx="0">
                  <c:v>33</c:v>
                </c:pt>
                <c:pt idx="1">
                  <c:v>40</c:v>
                </c:pt>
                <c:pt idx="2">
                  <c:v>36</c:v>
                </c:pt>
                <c:pt idx="3">
                  <c:v>60</c:v>
                </c:pt>
                <c:pt idx="4">
                  <c:v>55</c:v>
                </c:pt>
                <c:pt idx="5">
                  <c:v>80</c:v>
                </c:pt>
                <c:pt idx="6">
                  <c:v>95</c:v>
                </c:pt>
                <c:pt idx="7">
                  <c:v>70</c:v>
                </c:pt>
                <c:pt idx="8">
                  <c:v>48</c:v>
                </c:pt>
                <c:pt idx="9">
                  <c:v>53</c:v>
                </c:pt>
                <c:pt idx="10">
                  <c:v>95</c:v>
                </c:pt>
                <c:pt idx="11">
                  <c:v>75</c:v>
                </c:pt>
                <c:pt idx="12">
                  <c:v>63</c:v>
                </c:pt>
                <c:pt idx="13">
                  <c:v>112</c:v>
                </c:pt>
                <c:pt idx="14">
                  <c:v>70</c:v>
                </c:pt>
              </c:numCache>
            </c:numRef>
          </c:xVal>
          <c:yVal>
            <c:numRef>
              <c:f>'Задача 2'!$G$2:$G$16</c:f>
              <c:numCache>
                <c:formatCode>General</c:formatCode>
                <c:ptCount val="15"/>
                <c:pt idx="0">
                  <c:v>14.734120603015054</c:v>
                </c:pt>
                <c:pt idx="1">
                  <c:v>16.846809045226113</c:v>
                </c:pt>
                <c:pt idx="2">
                  <c:v>15.639558506819792</c:v>
                </c:pt>
                <c:pt idx="3">
                  <c:v>22.883061737257709</c:v>
                </c:pt>
                <c:pt idx="4">
                  <c:v>21.37399856424981</c:v>
                </c:pt>
                <c:pt idx="5">
                  <c:v>28.919314429289308</c:v>
                </c:pt>
                <c:pt idx="6">
                  <c:v>33.446503948313008</c:v>
                </c:pt>
                <c:pt idx="7">
                  <c:v>25.90118808327351</c:v>
                </c:pt>
                <c:pt idx="8">
                  <c:v>19.261310122038751</c:v>
                </c:pt>
                <c:pt idx="9">
                  <c:v>20.770373295046653</c:v>
                </c:pt>
                <c:pt idx="10">
                  <c:v>33.446503948313008</c:v>
                </c:pt>
                <c:pt idx="11">
                  <c:v>27.410251256281409</c:v>
                </c:pt>
                <c:pt idx="12">
                  <c:v>23.788499641062451</c:v>
                </c:pt>
                <c:pt idx="13">
                  <c:v>38.577318736539866</c:v>
                </c:pt>
                <c:pt idx="14">
                  <c:v>25.90118808327351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5616"/>
        <c:axId val="156877952"/>
      </c:scatterChart>
      <c:valAx>
        <c:axId val="4065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877952"/>
        <c:crosses val="autoZero"/>
        <c:crossBetween val="midCat"/>
      </c:valAx>
      <c:valAx>
        <c:axId val="15687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55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Y(X)</c:v>
          </c:tx>
          <c:spPr>
            <a:ln w="28575">
              <a:noFill/>
            </a:ln>
          </c:spPr>
          <c:xVal>
            <c:numRef>
              <c:f>'Задача 3'!$B$2:$B$17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'Задача 3'!$C$2:$C$17</c:f>
              <c:numCache>
                <c:formatCode>General</c:formatCode>
                <c:ptCount val="16"/>
                <c:pt idx="0">
                  <c:v>6.96</c:v>
                </c:pt>
                <c:pt idx="1">
                  <c:v>7.27</c:v>
                </c:pt>
                <c:pt idx="2">
                  <c:v>7.33</c:v>
                </c:pt>
                <c:pt idx="3">
                  <c:v>7.11</c:v>
                </c:pt>
                <c:pt idx="4">
                  <c:v>6.99</c:v>
                </c:pt>
                <c:pt idx="5">
                  <c:v>7.6</c:v>
                </c:pt>
                <c:pt idx="6">
                  <c:v>8.66</c:v>
                </c:pt>
                <c:pt idx="7">
                  <c:v>9.2799999999999994</c:v>
                </c:pt>
                <c:pt idx="8">
                  <c:v>11.15</c:v>
                </c:pt>
                <c:pt idx="9">
                  <c:v>11.48</c:v>
                </c:pt>
                <c:pt idx="10">
                  <c:v>11.49</c:v>
                </c:pt>
                <c:pt idx="11">
                  <c:v>12.33</c:v>
                </c:pt>
                <c:pt idx="12">
                  <c:v>12.74</c:v>
                </c:pt>
                <c:pt idx="13">
                  <c:v>13.26</c:v>
                </c:pt>
                <c:pt idx="14">
                  <c:v>13.54</c:v>
                </c:pt>
                <c:pt idx="15">
                  <c:v>13.95</c:v>
                </c:pt>
              </c:numCache>
            </c:numRef>
          </c:yVal>
          <c:smooth val="0"/>
        </c:ser>
        <c:ser>
          <c:idx val="0"/>
          <c:order val="0"/>
          <c:tx>
            <c:v>Среднее</c:v>
          </c:tx>
          <c:spPr>
            <a:ln w="28575">
              <a:noFill/>
            </a:ln>
          </c:spPr>
          <c:xVal>
            <c:numRef>
              <c:f>'Задача 3'!$B$2:$B$17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'Задача 3'!$G$2:$G$17</c:f>
              <c:numCache>
                <c:formatCode>General</c:formatCode>
                <c:ptCount val="16"/>
                <c:pt idx="0">
                  <c:v>5.9967647058823461</c:v>
                </c:pt>
                <c:pt idx="1">
                  <c:v>6.5400294117646993</c:v>
                </c:pt>
                <c:pt idx="2">
                  <c:v>7.0832941176470534</c:v>
                </c:pt>
                <c:pt idx="3">
                  <c:v>7.6265588235294075</c:v>
                </c:pt>
                <c:pt idx="4">
                  <c:v>8.1698235294117616</c:v>
                </c:pt>
                <c:pt idx="5">
                  <c:v>8.7130882352941157</c:v>
                </c:pt>
                <c:pt idx="6">
                  <c:v>9.256352941176468</c:v>
                </c:pt>
                <c:pt idx="7">
                  <c:v>9.7996176470588221</c:v>
                </c:pt>
                <c:pt idx="8">
                  <c:v>10.342882352941176</c:v>
                </c:pt>
                <c:pt idx="9">
                  <c:v>10.886147058823529</c:v>
                </c:pt>
                <c:pt idx="10">
                  <c:v>11.429411764705883</c:v>
                </c:pt>
                <c:pt idx="11">
                  <c:v>11.972676470588237</c:v>
                </c:pt>
                <c:pt idx="12">
                  <c:v>12.515941176470591</c:v>
                </c:pt>
                <c:pt idx="13">
                  <c:v>13.059205882352945</c:v>
                </c:pt>
                <c:pt idx="14">
                  <c:v>13.602470588235299</c:v>
                </c:pt>
                <c:pt idx="15">
                  <c:v>14.145735294117653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1584"/>
        <c:axId val="40652160"/>
      </c:scatterChart>
      <c:valAx>
        <c:axId val="4065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652160"/>
        <c:crosses val="autoZero"/>
        <c:crossBetween val="midCat"/>
      </c:valAx>
      <c:valAx>
        <c:axId val="4065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5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Y(X)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6.0330399876486031E-3"/>
                  <c:y val="-0.15216170895304754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-7.8515979620194534E-2"/>
                  <c:y val="-0.21234689413823271"/>
                </c:manualLayout>
              </c:layout>
              <c:numFmt formatCode="General" sourceLinked="0"/>
            </c:trendlineLbl>
          </c:trendline>
          <c:xVal>
            <c:numRef>
              <c:f>'Задача 3(Тренд)'!$A$2:$A$17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'Задача 3(Тренд)'!$B$2:$B$17</c:f>
              <c:numCache>
                <c:formatCode>General</c:formatCode>
                <c:ptCount val="16"/>
                <c:pt idx="0">
                  <c:v>6.96</c:v>
                </c:pt>
                <c:pt idx="1">
                  <c:v>7.27</c:v>
                </c:pt>
                <c:pt idx="2">
                  <c:v>7.33</c:v>
                </c:pt>
                <c:pt idx="3">
                  <c:v>7.11</c:v>
                </c:pt>
                <c:pt idx="4">
                  <c:v>6.99</c:v>
                </c:pt>
                <c:pt idx="5">
                  <c:v>7.6</c:v>
                </c:pt>
                <c:pt idx="6">
                  <c:v>8.66</c:v>
                </c:pt>
                <c:pt idx="7">
                  <c:v>9.2799999999999994</c:v>
                </c:pt>
                <c:pt idx="8">
                  <c:v>11.15</c:v>
                </c:pt>
                <c:pt idx="9">
                  <c:v>11.48</c:v>
                </c:pt>
                <c:pt idx="10">
                  <c:v>11.49</c:v>
                </c:pt>
                <c:pt idx="11">
                  <c:v>12.33</c:v>
                </c:pt>
                <c:pt idx="12">
                  <c:v>12.74</c:v>
                </c:pt>
                <c:pt idx="13">
                  <c:v>13.26</c:v>
                </c:pt>
                <c:pt idx="14">
                  <c:v>13.54</c:v>
                </c:pt>
                <c:pt idx="15">
                  <c:v>13.95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54944"/>
        <c:axId val="169355520"/>
      </c:scatterChart>
      <c:valAx>
        <c:axId val="1693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9355520"/>
        <c:crosses val="autoZero"/>
        <c:crossBetween val="midCat"/>
      </c:valAx>
      <c:valAx>
        <c:axId val="169355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9354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2</xdr:row>
      <xdr:rowOff>95250</xdr:rowOff>
    </xdr:from>
    <xdr:to>
      <xdr:col>19</xdr:col>
      <xdr:colOff>161925</xdr:colOff>
      <xdr:row>17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4</xdr:row>
      <xdr:rowOff>28575</xdr:rowOff>
    </xdr:from>
    <xdr:to>
      <xdr:col>17</xdr:col>
      <xdr:colOff>95250</xdr:colOff>
      <xdr:row>18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3</xdr:row>
      <xdr:rowOff>104775</xdr:rowOff>
    </xdr:from>
    <xdr:to>
      <xdr:col>17</xdr:col>
      <xdr:colOff>352425</xdr:colOff>
      <xdr:row>18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152400</xdr:rowOff>
    </xdr:from>
    <xdr:to>
      <xdr:col>11</xdr:col>
      <xdr:colOff>600075</xdr:colOff>
      <xdr:row>20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H17" sqref="H17"/>
    </sheetView>
  </sheetViews>
  <sheetFormatPr defaultRowHeight="15" x14ac:dyDescent="0.25"/>
  <sheetData>
    <row r="1" spans="1:12" ht="17.25" x14ac:dyDescent="0.25">
      <c r="A1" t="s">
        <v>4</v>
      </c>
      <c r="B1" s="1" t="s">
        <v>0</v>
      </c>
      <c r="C1" s="1" t="s">
        <v>1</v>
      </c>
      <c r="D1" s="1" t="s">
        <v>21</v>
      </c>
      <c r="E1" s="1" t="s">
        <v>22</v>
      </c>
      <c r="F1" s="3" t="s">
        <v>7</v>
      </c>
      <c r="G1" s="5" t="s">
        <v>23</v>
      </c>
      <c r="H1" s="5" t="s">
        <v>26</v>
      </c>
      <c r="I1" s="5" t="s">
        <v>27</v>
      </c>
      <c r="J1" s="5" t="s">
        <v>24</v>
      </c>
      <c r="K1" s="5" t="s">
        <v>25</v>
      </c>
      <c r="L1" s="5"/>
    </row>
    <row r="2" spans="1:12" x14ac:dyDescent="0.25">
      <c r="A2">
        <v>1</v>
      </c>
      <c r="B2" s="2">
        <v>98.8</v>
      </c>
      <c r="C2" s="2">
        <v>87.1</v>
      </c>
      <c r="D2" s="1">
        <f>B2^2</f>
        <v>9761.4399999999987</v>
      </c>
      <c r="E2" s="1">
        <f>C2^2</f>
        <v>7586.4099999999989</v>
      </c>
      <c r="F2" s="1">
        <f t="shared" ref="F2:F12" si="0">B2*C2</f>
        <v>8605.48</v>
      </c>
      <c r="G2">
        <f>$B$21+$D$21*B2</f>
        <v>86.400000000000176</v>
      </c>
      <c r="H2">
        <f>G2-C2</f>
        <v>-0.6999999999998181</v>
      </c>
      <c r="I2">
        <f>ABS(H2/C2)</f>
        <v>8.0367393800208735E-3</v>
      </c>
      <c r="J2" s="9">
        <f>1/$A$12*I13</f>
        <v>6.6666978112001609E-3</v>
      </c>
      <c r="K2">
        <f>$B$18*$B$14/$C$14</f>
        <v>1.4932330827063895</v>
      </c>
    </row>
    <row r="3" spans="1:12" x14ac:dyDescent="0.25">
      <c r="A3">
        <v>2</v>
      </c>
      <c r="B3" s="2">
        <v>98.9</v>
      </c>
      <c r="C3" s="2">
        <v>86.1</v>
      </c>
      <c r="D3" s="1">
        <f t="shared" ref="D3:E12" si="1">B3^2</f>
        <v>9781.2100000000009</v>
      </c>
      <c r="E3" s="1">
        <f t="shared" si="1"/>
        <v>7413.2099999999991</v>
      </c>
      <c r="F3" s="1">
        <f t="shared" si="0"/>
        <v>8515.2899999999991</v>
      </c>
      <c r="G3">
        <f t="shared" ref="G3:G12" si="2">$B$21+$D$21*B3</f>
        <v>86.530909090909262</v>
      </c>
      <c r="H3">
        <f t="shared" ref="H3:H12" si="3">G3-C3</f>
        <v>0.43090909090926743</v>
      </c>
      <c r="I3">
        <f t="shared" ref="I3:I12" si="4">ABS(H3/C3)</f>
        <v>5.0047513462168113E-3</v>
      </c>
    </row>
    <row r="4" spans="1:12" x14ac:dyDescent="0.25">
      <c r="A4">
        <v>3</v>
      </c>
      <c r="B4" s="2">
        <v>99</v>
      </c>
      <c r="C4" s="2">
        <v>86.4</v>
      </c>
      <c r="D4" s="1">
        <f t="shared" si="1"/>
        <v>9801</v>
      </c>
      <c r="E4" s="1">
        <f t="shared" si="1"/>
        <v>7464.9600000000009</v>
      </c>
      <c r="F4" s="1">
        <f t="shared" si="0"/>
        <v>8553.6</v>
      </c>
      <c r="G4">
        <f t="shared" si="2"/>
        <v>86.661818181818319</v>
      </c>
      <c r="H4">
        <f t="shared" si="3"/>
        <v>0.26181818181831318</v>
      </c>
      <c r="I4">
        <f t="shared" si="4"/>
        <v>3.0303030303045504E-3</v>
      </c>
    </row>
    <row r="5" spans="1:12" x14ac:dyDescent="0.25">
      <c r="A5">
        <v>4</v>
      </c>
      <c r="B5" s="2">
        <v>99.1</v>
      </c>
      <c r="C5" s="2">
        <v>87.3</v>
      </c>
      <c r="D5" s="1">
        <f t="shared" si="1"/>
        <v>9820.81</v>
      </c>
      <c r="E5" s="1">
        <f t="shared" si="1"/>
        <v>7621.2899999999991</v>
      </c>
      <c r="F5" s="1">
        <f t="shared" si="0"/>
        <v>8651.4299999999985</v>
      </c>
      <c r="G5">
        <f t="shared" si="2"/>
        <v>86.792727272727348</v>
      </c>
      <c r="H5">
        <f t="shared" si="3"/>
        <v>-0.5072727272726496</v>
      </c>
      <c r="I5">
        <f t="shared" si="4"/>
        <v>5.8106841611987358E-3</v>
      </c>
    </row>
    <row r="6" spans="1:12" x14ac:dyDescent="0.25">
      <c r="A6">
        <v>5</v>
      </c>
      <c r="B6" s="2">
        <v>99.2</v>
      </c>
      <c r="C6" s="2">
        <v>86.1</v>
      </c>
      <c r="D6" s="1">
        <f t="shared" si="1"/>
        <v>9840.6400000000012</v>
      </c>
      <c r="E6" s="1">
        <f t="shared" si="1"/>
        <v>7413.2099999999991</v>
      </c>
      <c r="F6" s="1">
        <f t="shared" si="0"/>
        <v>8541.119999999999</v>
      </c>
      <c r="G6">
        <f t="shared" si="2"/>
        <v>86.923636363636433</v>
      </c>
      <c r="H6">
        <f t="shared" si="3"/>
        <v>0.82363636363643877</v>
      </c>
      <c r="I6">
        <f t="shared" si="4"/>
        <v>9.5660437123860492E-3</v>
      </c>
    </row>
    <row r="7" spans="1:12" x14ac:dyDescent="0.25">
      <c r="A7">
        <v>6</v>
      </c>
      <c r="B7" s="2">
        <v>99.3</v>
      </c>
      <c r="C7" s="2">
        <v>86.8</v>
      </c>
      <c r="D7" s="1">
        <f t="shared" si="1"/>
        <v>9860.49</v>
      </c>
      <c r="E7" s="1">
        <f t="shared" si="1"/>
        <v>7534.24</v>
      </c>
      <c r="F7" s="1">
        <f t="shared" si="0"/>
        <v>8619.24</v>
      </c>
      <c r="G7">
        <f t="shared" si="2"/>
        <v>87.054545454545462</v>
      </c>
      <c r="H7">
        <f t="shared" si="3"/>
        <v>0.25454545454546462</v>
      </c>
      <c r="I7">
        <f t="shared" si="4"/>
        <v>2.9325513196482101E-3</v>
      </c>
    </row>
    <row r="8" spans="1:12" x14ac:dyDescent="0.25">
      <c r="A8">
        <v>7</v>
      </c>
      <c r="B8" s="2">
        <v>99.4</v>
      </c>
      <c r="C8" s="2">
        <v>87.2</v>
      </c>
      <c r="D8" s="1">
        <f t="shared" si="1"/>
        <v>9880.36</v>
      </c>
      <c r="E8" s="1">
        <f t="shared" si="1"/>
        <v>7603.84</v>
      </c>
      <c r="F8" s="1">
        <f t="shared" si="0"/>
        <v>8667.68</v>
      </c>
      <c r="G8">
        <f t="shared" si="2"/>
        <v>87.185454545454547</v>
      </c>
      <c r="H8">
        <f t="shared" si="3"/>
        <v>-1.4545454545455527E-2</v>
      </c>
      <c r="I8">
        <f t="shared" si="4"/>
        <v>1.6680567139283861E-4</v>
      </c>
    </row>
    <row r="9" spans="1:12" x14ac:dyDescent="0.25">
      <c r="A9">
        <v>8</v>
      </c>
      <c r="B9" s="2">
        <v>99.5</v>
      </c>
      <c r="C9" s="2">
        <v>88.4</v>
      </c>
      <c r="D9" s="1">
        <f t="shared" si="1"/>
        <v>9900.25</v>
      </c>
      <c r="E9" s="1">
        <f>C9^2</f>
        <v>7814.5600000000013</v>
      </c>
      <c r="F9" s="1">
        <f t="shared" si="0"/>
        <v>8795.8000000000011</v>
      </c>
      <c r="G9">
        <f t="shared" si="2"/>
        <v>87.316363636363604</v>
      </c>
      <c r="H9">
        <f t="shared" si="3"/>
        <v>-1.0836363636364013</v>
      </c>
      <c r="I9">
        <f t="shared" si="4"/>
        <v>1.2258329905389154E-2</v>
      </c>
    </row>
    <row r="10" spans="1:12" x14ac:dyDescent="0.25">
      <c r="A10">
        <v>9</v>
      </c>
      <c r="B10" s="2">
        <v>99.6</v>
      </c>
      <c r="C10" s="2">
        <v>87.2</v>
      </c>
      <c r="D10" s="1">
        <f t="shared" si="1"/>
        <v>9920.159999999998</v>
      </c>
      <c r="E10" s="1">
        <f t="shared" si="1"/>
        <v>7603.84</v>
      </c>
      <c r="F10" s="1">
        <f t="shared" si="0"/>
        <v>8685.119999999999</v>
      </c>
      <c r="G10">
        <f t="shared" si="2"/>
        <v>87.447272727272633</v>
      </c>
      <c r="H10">
        <f t="shared" si="3"/>
        <v>0.24727272727263028</v>
      </c>
      <c r="I10">
        <f t="shared" si="4"/>
        <v>2.8356964136769525E-3</v>
      </c>
    </row>
    <row r="11" spans="1:12" x14ac:dyDescent="0.25">
      <c r="A11">
        <v>10</v>
      </c>
      <c r="B11" s="2">
        <v>99.7</v>
      </c>
      <c r="C11" s="2">
        <v>86.4</v>
      </c>
      <c r="D11" s="1">
        <f t="shared" si="1"/>
        <v>9940.09</v>
      </c>
      <c r="E11" s="1">
        <f t="shared" si="1"/>
        <v>7464.9600000000009</v>
      </c>
      <c r="F11" s="1">
        <f t="shared" si="0"/>
        <v>8614.08</v>
      </c>
      <c r="G11">
        <f t="shared" si="2"/>
        <v>87.578181818181719</v>
      </c>
      <c r="H11">
        <f t="shared" si="3"/>
        <v>1.178181818181713</v>
      </c>
      <c r="I11">
        <f t="shared" si="4"/>
        <v>1.3636363636362418E-2</v>
      </c>
    </row>
    <row r="12" spans="1:12" x14ac:dyDescent="0.25">
      <c r="A12">
        <v>11</v>
      </c>
      <c r="B12" s="2">
        <v>99.8</v>
      </c>
      <c r="C12" s="2">
        <v>88.6</v>
      </c>
      <c r="D12" s="1">
        <f t="shared" si="1"/>
        <v>9960.0399999999991</v>
      </c>
      <c r="E12" s="1">
        <f t="shared" si="1"/>
        <v>7849.9599999999991</v>
      </c>
      <c r="F12" s="1">
        <f t="shared" si="0"/>
        <v>8842.2799999999988</v>
      </c>
      <c r="G12">
        <f t="shared" si="2"/>
        <v>87.709090909090776</v>
      </c>
      <c r="H12">
        <f t="shared" si="3"/>
        <v>-0.89090909090921855</v>
      </c>
      <c r="I12">
        <f t="shared" si="4"/>
        <v>1.0055407346605176E-2</v>
      </c>
    </row>
    <row r="13" spans="1:12" x14ac:dyDescent="0.25">
      <c r="A13" t="s">
        <v>5</v>
      </c>
      <c r="B13">
        <f>SUM(B2:B12)</f>
        <v>1092.3</v>
      </c>
      <c r="C13">
        <f>SUM(C2:C12)</f>
        <v>957.6</v>
      </c>
      <c r="E13" s="1"/>
      <c r="I13">
        <f>SUM(SUM(I2:I12))</f>
        <v>7.3333675923201766E-2</v>
      </c>
    </row>
    <row r="14" spans="1:12" x14ac:dyDescent="0.25">
      <c r="A14" t="s">
        <v>6</v>
      </c>
      <c r="B14">
        <f>AVERAGE(B2:B12)</f>
        <v>99.3</v>
      </c>
      <c r="C14">
        <f>AVERAGE(C2:C12)</f>
        <v>87.054545454545462</v>
      </c>
      <c r="D14" s="1">
        <f>AVERAGE(D2:D12)</f>
        <v>9860.5899999999983</v>
      </c>
      <c r="E14" s="1">
        <f>AVERAGE(E2:E12)</f>
        <v>7579.1345454545462</v>
      </c>
      <c r="F14" s="1">
        <f>AVERAGE(F2:F12)</f>
        <v>8644.6472727272721</v>
      </c>
    </row>
    <row r="15" spans="1:12" x14ac:dyDescent="0.25">
      <c r="C15" s="2"/>
      <c r="D15" s="1"/>
      <c r="E15" s="1"/>
      <c r="F15" s="1"/>
    </row>
    <row r="16" spans="1:12" x14ac:dyDescent="0.25">
      <c r="A16" s="1" t="s">
        <v>2</v>
      </c>
      <c r="B16" s="1">
        <f>CEILING((MAX(B2:B12)-MIN(B2:B12))/5,1)</f>
        <v>1</v>
      </c>
      <c r="C16" s="2"/>
      <c r="D16" s="1"/>
      <c r="E16" s="1"/>
      <c r="F16" s="1"/>
    </row>
    <row r="17" spans="1:13" x14ac:dyDescent="0.25">
      <c r="A17" s="1" t="s">
        <v>3</v>
      </c>
      <c r="B17" s="1">
        <f>CEILING((MAX(C2:C12)-MIN(C2:C12))/5,1)</f>
        <v>1</v>
      </c>
    </row>
    <row r="18" spans="1:13" x14ac:dyDescent="0.25">
      <c r="A18" s="1" t="s">
        <v>15</v>
      </c>
      <c r="B18" s="1">
        <f>(F14-B14*C14)/(D14-B14^2)</f>
        <v>1.3090909090905785</v>
      </c>
    </row>
    <row r="19" spans="1:13" x14ac:dyDescent="0.25">
      <c r="A19" s="1" t="s">
        <v>14</v>
      </c>
      <c r="B19" s="1">
        <f>C14-B18*B14</f>
        <v>-42.938181818148962</v>
      </c>
    </row>
    <row r="20" spans="1:13" x14ac:dyDescent="0.25">
      <c r="A20" s="8" t="s">
        <v>10</v>
      </c>
      <c r="B20" s="8"/>
      <c r="C20" s="8"/>
      <c r="D20" s="8"/>
      <c r="E20" s="8"/>
      <c r="G20" s="8" t="s">
        <v>16</v>
      </c>
      <c r="H20" s="8"/>
      <c r="I20" s="8"/>
      <c r="J20" s="8"/>
      <c r="K20" s="8"/>
      <c r="L20" s="8"/>
      <c r="M20">
        <f>B19+B18*87</f>
        <v>70.952727272731366</v>
      </c>
    </row>
    <row r="21" spans="1:13" x14ac:dyDescent="0.25">
      <c r="A21" s="5" t="s">
        <v>11</v>
      </c>
      <c r="B21">
        <f>B19</f>
        <v>-42.938181818148962</v>
      </c>
      <c r="C21" s="1" t="s">
        <v>12</v>
      </c>
      <c r="D21">
        <f>B18</f>
        <v>1.3090909090905785</v>
      </c>
      <c r="E21" t="s">
        <v>13</v>
      </c>
    </row>
    <row r="23" spans="1:13" x14ac:dyDescent="0.25">
      <c r="A23" s="5"/>
    </row>
  </sheetData>
  <mergeCells count="2">
    <mergeCell ref="A20:E20"/>
    <mergeCell ref="G20:L20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26" sqref="D26"/>
    </sheetView>
  </sheetViews>
  <sheetFormatPr defaultRowHeight="15" x14ac:dyDescent="0.25"/>
  <cols>
    <col min="4" max="4" width="10.5703125" bestFit="1" customWidth="1"/>
    <col min="6" max="6" width="12" bestFit="1" customWidth="1"/>
  </cols>
  <sheetData>
    <row r="1" spans="1:11" ht="17.25" x14ac:dyDescent="0.25">
      <c r="A1" t="s">
        <v>4</v>
      </c>
      <c r="B1" s="1" t="s">
        <v>0</v>
      </c>
      <c r="C1" s="1" t="s">
        <v>1</v>
      </c>
      <c r="D1" s="6" t="s">
        <v>21</v>
      </c>
      <c r="E1" s="6" t="s">
        <v>22</v>
      </c>
      <c r="F1" s="3" t="s">
        <v>7</v>
      </c>
      <c r="G1" s="5" t="s">
        <v>23</v>
      </c>
      <c r="H1" s="5" t="s">
        <v>26</v>
      </c>
      <c r="I1" s="5" t="s">
        <v>27</v>
      </c>
      <c r="J1" s="5" t="s">
        <v>24</v>
      </c>
      <c r="K1" s="5" t="s">
        <v>25</v>
      </c>
    </row>
    <row r="2" spans="1:11" x14ac:dyDescent="0.25">
      <c r="A2">
        <v>1</v>
      </c>
      <c r="B2" s="2">
        <v>33</v>
      </c>
      <c r="C2" s="2">
        <v>13.8</v>
      </c>
      <c r="D2" s="1">
        <f>B2^2</f>
        <v>1089</v>
      </c>
      <c r="E2" s="1">
        <f>C2^2</f>
        <v>190.44000000000003</v>
      </c>
      <c r="F2" s="1">
        <f t="shared" ref="F2:F16" si="0">B2*C2</f>
        <v>455.40000000000003</v>
      </c>
      <c r="G2">
        <f>$B$25+$D$25*B2</f>
        <v>14.734120603015054</v>
      </c>
      <c r="H2">
        <f>G2-C2</f>
        <v>0.93412060301505306</v>
      </c>
      <c r="I2">
        <f>ABS(H2/C2)</f>
        <v>6.7689898769206738E-2</v>
      </c>
      <c r="J2" s="9">
        <f>(1/$A$16)*I17</f>
        <v>9.031006390470267E-2</v>
      </c>
      <c r="K2">
        <f>$B$22*$B$18/$C$18</f>
        <v>0.80587000564531375</v>
      </c>
    </row>
    <row r="3" spans="1:11" x14ac:dyDescent="0.25">
      <c r="A3">
        <v>2</v>
      </c>
      <c r="B3" s="2">
        <v>40</v>
      </c>
      <c r="C3" s="2">
        <v>13.8</v>
      </c>
      <c r="D3" s="1">
        <f t="shared" ref="D3:D16" si="1">B3^2</f>
        <v>1600</v>
      </c>
      <c r="E3" s="1">
        <f t="shared" ref="E3:E16" si="2">C3^2</f>
        <v>190.44000000000003</v>
      </c>
      <c r="F3" s="1">
        <f t="shared" si="0"/>
        <v>552</v>
      </c>
      <c r="G3">
        <f t="shared" ref="G3:G16" si="3">$B$25+$D$25*B3</f>
        <v>16.846809045226113</v>
      </c>
      <c r="H3">
        <f t="shared" ref="H3:H16" si="4">G3-C3</f>
        <v>3.0468090452261123</v>
      </c>
      <c r="I3">
        <f t="shared" ref="I3:I16" si="5">ABS(H3/C3)</f>
        <v>0.22078326414681973</v>
      </c>
    </row>
    <row r="4" spans="1:11" x14ac:dyDescent="0.25">
      <c r="A4">
        <v>3</v>
      </c>
      <c r="B4" s="2">
        <v>36</v>
      </c>
      <c r="C4" s="2">
        <v>14</v>
      </c>
      <c r="D4" s="1">
        <f t="shared" si="1"/>
        <v>1296</v>
      </c>
      <c r="E4" s="1">
        <f t="shared" si="2"/>
        <v>196</v>
      </c>
      <c r="F4" s="1">
        <f t="shared" si="0"/>
        <v>504</v>
      </c>
      <c r="G4">
        <f t="shared" si="3"/>
        <v>15.639558506819792</v>
      </c>
      <c r="H4">
        <f t="shared" si="4"/>
        <v>1.6395585068197924</v>
      </c>
      <c r="I4">
        <f t="shared" si="5"/>
        <v>0.11711132191569947</v>
      </c>
    </row>
    <row r="5" spans="1:11" x14ac:dyDescent="0.25">
      <c r="A5">
        <v>4</v>
      </c>
      <c r="B5" s="2">
        <v>60</v>
      </c>
      <c r="C5" s="2">
        <v>22.5</v>
      </c>
      <c r="D5" s="1">
        <f t="shared" si="1"/>
        <v>3600</v>
      </c>
      <c r="E5" s="1">
        <f t="shared" si="2"/>
        <v>506.25</v>
      </c>
      <c r="F5" s="1">
        <f t="shared" si="0"/>
        <v>1350</v>
      </c>
      <c r="G5">
        <f t="shared" si="3"/>
        <v>22.883061737257709</v>
      </c>
      <c r="H5">
        <f t="shared" si="4"/>
        <v>0.38306173725770876</v>
      </c>
      <c r="I5">
        <f t="shared" si="5"/>
        <v>1.7024966100342612E-2</v>
      </c>
    </row>
    <row r="6" spans="1:11" x14ac:dyDescent="0.25">
      <c r="A6">
        <v>5</v>
      </c>
      <c r="B6" s="2">
        <v>55</v>
      </c>
      <c r="C6" s="2">
        <v>24</v>
      </c>
      <c r="D6" s="1">
        <f t="shared" si="1"/>
        <v>3025</v>
      </c>
      <c r="E6" s="1">
        <f t="shared" si="2"/>
        <v>576</v>
      </c>
      <c r="F6" s="1">
        <f t="shared" si="0"/>
        <v>1320</v>
      </c>
      <c r="G6">
        <f t="shared" si="3"/>
        <v>21.37399856424981</v>
      </c>
      <c r="H6">
        <f t="shared" si="4"/>
        <v>-2.6260014357501902</v>
      </c>
      <c r="I6">
        <f t="shared" si="5"/>
        <v>0.10941672648959126</v>
      </c>
    </row>
    <row r="7" spans="1:11" x14ac:dyDescent="0.25">
      <c r="A7">
        <v>6</v>
      </c>
      <c r="B7" s="2">
        <v>80</v>
      </c>
      <c r="C7" s="2">
        <v>28</v>
      </c>
      <c r="D7" s="1">
        <f t="shared" si="1"/>
        <v>6400</v>
      </c>
      <c r="E7" s="1">
        <f t="shared" si="2"/>
        <v>784</v>
      </c>
      <c r="F7" s="1">
        <f t="shared" si="0"/>
        <v>2240</v>
      </c>
      <c r="G7">
        <f t="shared" si="3"/>
        <v>28.919314429289308</v>
      </c>
      <c r="H7">
        <f t="shared" si="4"/>
        <v>0.91931442928930807</v>
      </c>
      <c r="I7">
        <f t="shared" si="5"/>
        <v>3.2832658188903859E-2</v>
      </c>
    </row>
    <row r="8" spans="1:11" x14ac:dyDescent="0.25">
      <c r="A8">
        <v>7</v>
      </c>
      <c r="B8" s="2">
        <v>95</v>
      </c>
      <c r="C8" s="2">
        <v>32</v>
      </c>
      <c r="D8" s="1">
        <f t="shared" si="1"/>
        <v>9025</v>
      </c>
      <c r="E8" s="1">
        <f t="shared" si="2"/>
        <v>1024</v>
      </c>
      <c r="F8" s="1">
        <f t="shared" si="0"/>
        <v>3040</v>
      </c>
      <c r="G8">
        <f t="shared" si="3"/>
        <v>33.446503948313008</v>
      </c>
      <c r="H8">
        <f t="shared" si="4"/>
        <v>1.4465039483130084</v>
      </c>
      <c r="I8">
        <f t="shared" si="5"/>
        <v>4.5203248384781514E-2</v>
      </c>
    </row>
    <row r="9" spans="1:11" x14ac:dyDescent="0.25">
      <c r="A9">
        <v>8</v>
      </c>
      <c r="B9" s="2">
        <v>70</v>
      </c>
      <c r="C9" s="2">
        <v>20.9</v>
      </c>
      <c r="D9" s="1">
        <f t="shared" si="1"/>
        <v>4900</v>
      </c>
      <c r="E9" s="1">
        <f t="shared" si="2"/>
        <v>436.80999999999995</v>
      </c>
      <c r="F9" s="1">
        <f t="shared" si="0"/>
        <v>1463</v>
      </c>
      <c r="G9">
        <f t="shared" si="3"/>
        <v>25.90118808327351</v>
      </c>
      <c r="H9">
        <f t="shared" si="4"/>
        <v>5.0011880832735116</v>
      </c>
      <c r="I9">
        <f t="shared" si="5"/>
        <v>0.23929129585040726</v>
      </c>
    </row>
    <row r="10" spans="1:11" x14ac:dyDescent="0.25">
      <c r="A10">
        <v>9</v>
      </c>
      <c r="B10" s="2">
        <v>48</v>
      </c>
      <c r="C10" s="2">
        <v>22</v>
      </c>
      <c r="D10" s="1">
        <f t="shared" si="1"/>
        <v>2304</v>
      </c>
      <c r="E10" s="1">
        <f t="shared" si="2"/>
        <v>484</v>
      </c>
      <c r="F10" s="1">
        <f t="shared" si="0"/>
        <v>1056</v>
      </c>
      <c r="G10">
        <f t="shared" si="3"/>
        <v>19.261310122038751</v>
      </c>
      <c r="H10">
        <f t="shared" si="4"/>
        <v>-2.7386898779612494</v>
      </c>
      <c r="I10">
        <f t="shared" si="5"/>
        <v>0.12448590354369315</v>
      </c>
    </row>
    <row r="11" spans="1:11" x14ac:dyDescent="0.25">
      <c r="A11">
        <v>10</v>
      </c>
      <c r="B11" s="2">
        <v>53</v>
      </c>
      <c r="C11" s="2">
        <v>21.5</v>
      </c>
      <c r="D11" s="1">
        <f t="shared" si="1"/>
        <v>2809</v>
      </c>
      <c r="E11" s="1">
        <f t="shared" si="2"/>
        <v>462.25</v>
      </c>
      <c r="F11" s="1">
        <f t="shared" si="0"/>
        <v>1139.5</v>
      </c>
      <c r="G11">
        <f t="shared" si="3"/>
        <v>20.770373295046653</v>
      </c>
      <c r="H11">
        <f t="shared" si="4"/>
        <v>-0.72962670495334692</v>
      </c>
      <c r="I11">
        <f t="shared" si="5"/>
        <v>3.3936125811783575E-2</v>
      </c>
    </row>
    <row r="12" spans="1:11" x14ac:dyDescent="0.25">
      <c r="A12">
        <v>11</v>
      </c>
      <c r="B12" s="2">
        <v>95</v>
      </c>
      <c r="C12" s="2">
        <v>32</v>
      </c>
      <c r="D12" s="1">
        <f t="shared" si="1"/>
        <v>9025</v>
      </c>
      <c r="E12" s="1">
        <f t="shared" si="2"/>
        <v>1024</v>
      </c>
      <c r="F12" s="1">
        <f t="shared" si="0"/>
        <v>3040</v>
      </c>
      <c r="G12">
        <f t="shared" si="3"/>
        <v>33.446503948313008</v>
      </c>
      <c r="H12">
        <f t="shared" si="4"/>
        <v>1.4465039483130084</v>
      </c>
      <c r="I12">
        <f t="shared" si="5"/>
        <v>4.5203248384781514E-2</v>
      </c>
    </row>
    <row r="13" spans="1:11" x14ac:dyDescent="0.25">
      <c r="A13">
        <v>12</v>
      </c>
      <c r="B13" s="2">
        <v>75</v>
      </c>
      <c r="C13" s="2">
        <v>35</v>
      </c>
      <c r="D13" s="1">
        <f t="shared" si="1"/>
        <v>5625</v>
      </c>
      <c r="E13" s="1">
        <f t="shared" si="2"/>
        <v>1225</v>
      </c>
      <c r="F13" s="1">
        <f t="shared" si="0"/>
        <v>2625</v>
      </c>
      <c r="G13">
        <f t="shared" si="3"/>
        <v>27.410251256281409</v>
      </c>
      <c r="H13">
        <f t="shared" si="4"/>
        <v>-7.5897487437185909</v>
      </c>
      <c r="I13">
        <f t="shared" si="5"/>
        <v>0.21684996410624546</v>
      </c>
    </row>
    <row r="14" spans="1:11" x14ac:dyDescent="0.25">
      <c r="A14">
        <v>13</v>
      </c>
      <c r="B14" s="2">
        <v>63</v>
      </c>
      <c r="C14" s="2">
        <v>24</v>
      </c>
      <c r="D14" s="1">
        <f t="shared" si="1"/>
        <v>3969</v>
      </c>
      <c r="E14" s="1">
        <f t="shared" si="2"/>
        <v>576</v>
      </c>
      <c r="F14" s="1">
        <f t="shared" si="0"/>
        <v>1512</v>
      </c>
      <c r="G14">
        <f t="shared" si="3"/>
        <v>23.788499641062451</v>
      </c>
      <c r="H14">
        <f t="shared" si="4"/>
        <v>-0.21150035893754904</v>
      </c>
      <c r="I14">
        <f t="shared" si="5"/>
        <v>8.8125149557312099E-3</v>
      </c>
    </row>
    <row r="15" spans="1:11" x14ac:dyDescent="0.25">
      <c r="A15">
        <v>14</v>
      </c>
      <c r="B15" s="2">
        <v>112</v>
      </c>
      <c r="C15" s="2">
        <v>37.9</v>
      </c>
      <c r="D15" s="1">
        <f t="shared" si="1"/>
        <v>12544</v>
      </c>
      <c r="E15" s="1">
        <f t="shared" si="2"/>
        <v>1436.4099999999999</v>
      </c>
      <c r="F15" s="1">
        <f t="shared" si="0"/>
        <v>4244.8</v>
      </c>
      <c r="G15">
        <f t="shared" si="3"/>
        <v>38.577318736539866</v>
      </c>
      <c r="H15">
        <f t="shared" si="4"/>
        <v>0.67731873653986696</v>
      </c>
      <c r="I15">
        <f t="shared" si="5"/>
        <v>1.7871206768861926E-2</v>
      </c>
    </row>
    <row r="16" spans="1:11" x14ac:dyDescent="0.25">
      <c r="A16">
        <v>15</v>
      </c>
      <c r="B16" s="2">
        <v>70</v>
      </c>
      <c r="C16" s="2">
        <v>27.5</v>
      </c>
      <c r="D16" s="1">
        <f t="shared" si="1"/>
        <v>4900</v>
      </c>
      <c r="E16" s="1">
        <f t="shared" si="2"/>
        <v>756.25</v>
      </c>
      <c r="F16" s="1">
        <f t="shared" si="0"/>
        <v>1925</v>
      </c>
      <c r="G16">
        <f t="shared" si="3"/>
        <v>25.90118808327351</v>
      </c>
      <c r="H16">
        <f t="shared" si="4"/>
        <v>-1.5988119167264898</v>
      </c>
      <c r="I16">
        <f t="shared" si="5"/>
        <v>5.8138615153690537E-2</v>
      </c>
    </row>
    <row r="17" spans="1:13" x14ac:dyDescent="0.25">
      <c r="A17" t="s">
        <v>5</v>
      </c>
      <c r="B17">
        <f>SUM(B2:B16)</f>
        <v>985</v>
      </c>
      <c r="C17">
        <f>SUM(C2:C16)</f>
        <v>368.9</v>
      </c>
      <c r="E17" s="1"/>
      <c r="I17">
        <f>SUM(I2:I16)</f>
        <v>1.35465095857054</v>
      </c>
    </row>
    <row r="18" spans="1:13" x14ac:dyDescent="0.25">
      <c r="A18" t="s">
        <v>6</v>
      </c>
      <c r="B18">
        <f>AVERAGE(B2:B16)</f>
        <v>65.666666666666671</v>
      </c>
      <c r="C18">
        <f>AVERAGE(C2:C16)</f>
        <v>24.59333333333333</v>
      </c>
      <c r="D18" s="1">
        <f>AVERAGE(D2:D16)</f>
        <v>4807.3999999999996</v>
      </c>
      <c r="E18" s="1">
        <f>AVERAGE(E2:E16)</f>
        <v>657.85666666666668</v>
      </c>
      <c r="F18" s="1">
        <f>AVERAGE(F2:F16)</f>
        <v>1764.4466666666667</v>
      </c>
    </row>
    <row r="20" spans="1:13" x14ac:dyDescent="0.25">
      <c r="A20" s="1" t="s">
        <v>2</v>
      </c>
      <c r="B20" s="1">
        <f>CEILING((MAX(B2:B16)-MIN(B2:B16))/5,1)</f>
        <v>16</v>
      </c>
    </row>
    <row r="21" spans="1:13" x14ac:dyDescent="0.25">
      <c r="A21" s="1" t="s">
        <v>3</v>
      </c>
      <c r="B21" s="1">
        <f>CEILING((MAX(C2:C16)-MIN(C2:C16))/5,1)</f>
        <v>5</v>
      </c>
    </row>
    <row r="22" spans="1:13" x14ac:dyDescent="0.25">
      <c r="A22" s="1" t="s">
        <v>8</v>
      </c>
      <c r="B22" s="1">
        <f>(F18-B18*C18)/(D18-B18^2)</f>
        <v>0.30181263460157987</v>
      </c>
    </row>
    <row r="23" spans="1:13" x14ac:dyDescent="0.25">
      <c r="A23" s="1" t="s">
        <v>9</v>
      </c>
      <c r="B23" s="1">
        <f>C18-B22*B18</f>
        <v>4.7743036611629179</v>
      </c>
    </row>
    <row r="24" spans="1:13" x14ac:dyDescent="0.25">
      <c r="A24" s="8" t="s">
        <v>10</v>
      </c>
      <c r="B24" s="8"/>
      <c r="C24" s="8"/>
      <c r="D24" s="8"/>
      <c r="E24" s="8"/>
      <c r="G24" s="8" t="s">
        <v>17</v>
      </c>
      <c r="H24" s="8"/>
      <c r="I24" s="8"/>
      <c r="J24" s="8"/>
      <c r="K24" s="8"/>
      <c r="L24" s="8"/>
      <c r="M24">
        <f>B23+B22*150</f>
        <v>50.0461988513999</v>
      </c>
    </row>
    <row r="25" spans="1:13" x14ac:dyDescent="0.25">
      <c r="A25" s="5" t="s">
        <v>11</v>
      </c>
      <c r="B25">
        <f>B23</f>
        <v>4.7743036611629179</v>
      </c>
      <c r="C25" s="1" t="s">
        <v>12</v>
      </c>
      <c r="D25">
        <f>B22</f>
        <v>0.30181263460157987</v>
      </c>
      <c r="E25" t="s">
        <v>13</v>
      </c>
    </row>
  </sheetData>
  <mergeCells count="2">
    <mergeCell ref="A24:E24"/>
    <mergeCell ref="G24:L24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K7" sqref="K7"/>
    </sheetView>
  </sheetViews>
  <sheetFormatPr defaultRowHeight="15" x14ac:dyDescent="0.25"/>
  <sheetData>
    <row r="1" spans="1:11" ht="17.25" x14ac:dyDescent="0.25">
      <c r="A1" t="s">
        <v>4</v>
      </c>
      <c r="B1" s="4" t="s">
        <v>0</v>
      </c>
      <c r="C1" s="4" t="s">
        <v>1</v>
      </c>
      <c r="D1" s="6" t="s">
        <v>21</v>
      </c>
      <c r="E1" s="6" t="s">
        <v>22</v>
      </c>
      <c r="F1" s="3" t="s">
        <v>7</v>
      </c>
      <c r="G1" s="5" t="s">
        <v>23</v>
      </c>
      <c r="H1" s="5" t="s">
        <v>26</v>
      </c>
      <c r="I1" s="5" t="s">
        <v>27</v>
      </c>
      <c r="J1" s="5" t="s">
        <v>24</v>
      </c>
      <c r="K1" s="5" t="s">
        <v>25</v>
      </c>
    </row>
    <row r="2" spans="1:11" x14ac:dyDescent="0.25">
      <c r="A2">
        <v>1</v>
      </c>
      <c r="B2">
        <v>1</v>
      </c>
      <c r="C2" s="2">
        <v>6.96</v>
      </c>
      <c r="D2" s="4">
        <f>B2^2</f>
        <v>1</v>
      </c>
      <c r="E2" s="4">
        <f>C2^2</f>
        <v>48.441600000000001</v>
      </c>
      <c r="F2" s="4">
        <f>B2*C2</f>
        <v>6.96</v>
      </c>
      <c r="G2">
        <f>$B$25+$D$25*B2</f>
        <v>5.9967647058823461</v>
      </c>
      <c r="H2">
        <f>G2-C2</f>
        <v>-0.96323529411765385</v>
      </c>
      <c r="I2">
        <f>ABS(H2/C2)</f>
        <v>0.13839587559161692</v>
      </c>
      <c r="J2" s="9">
        <f>1/A17*I18</f>
        <v>6.2185065295876953E-2</v>
      </c>
      <c r="K2">
        <f>$B$22*$B$19/$C$19</f>
        <v>0.45850812957676629</v>
      </c>
    </row>
    <row r="3" spans="1:11" x14ac:dyDescent="0.25">
      <c r="A3">
        <v>2</v>
      </c>
      <c r="B3">
        <v>2</v>
      </c>
      <c r="C3" s="2">
        <v>7.27</v>
      </c>
      <c r="D3" s="4">
        <f t="shared" ref="D3:E17" si="0">B3^2</f>
        <v>4</v>
      </c>
      <c r="E3" s="4">
        <f t="shared" si="0"/>
        <v>52.852899999999991</v>
      </c>
      <c r="F3" s="4">
        <f>B3*C3</f>
        <v>14.54</v>
      </c>
      <c r="G3">
        <f t="shared" ref="G3:G17" si="1">$B$25+$D$25*B3</f>
        <v>6.5400294117646993</v>
      </c>
      <c r="H3">
        <f t="shared" ref="H3:H17" si="2">G3-C3</f>
        <v>-0.72997058823530026</v>
      </c>
      <c r="I3">
        <f t="shared" ref="I3:I17" si="3">ABS(H3/C3)</f>
        <v>0.10040860911077033</v>
      </c>
    </row>
    <row r="4" spans="1:11" x14ac:dyDescent="0.25">
      <c r="A4">
        <v>3</v>
      </c>
      <c r="B4">
        <v>3</v>
      </c>
      <c r="C4" s="2">
        <v>7.33</v>
      </c>
      <c r="D4" s="4">
        <f t="shared" si="0"/>
        <v>9</v>
      </c>
      <c r="E4" s="4">
        <f t="shared" si="0"/>
        <v>53.728900000000003</v>
      </c>
      <c r="F4" s="4">
        <f t="shared" ref="F4:F17" si="4">B4*C4</f>
        <v>21.990000000000002</v>
      </c>
      <c r="G4">
        <f t="shared" si="1"/>
        <v>7.0832941176470534</v>
      </c>
      <c r="H4">
        <f t="shared" si="2"/>
        <v>-0.24670588235294666</v>
      </c>
      <c r="I4">
        <f t="shared" si="3"/>
        <v>3.3657009870797637E-2</v>
      </c>
    </row>
    <row r="5" spans="1:11" x14ac:dyDescent="0.25">
      <c r="A5">
        <v>4</v>
      </c>
      <c r="B5">
        <v>4</v>
      </c>
      <c r="C5" s="2">
        <v>7.11</v>
      </c>
      <c r="D5" s="4">
        <f t="shared" si="0"/>
        <v>16</v>
      </c>
      <c r="E5" s="4">
        <f t="shared" si="0"/>
        <v>50.552100000000003</v>
      </c>
      <c r="F5" s="4">
        <f t="shared" si="4"/>
        <v>28.44</v>
      </c>
      <c r="G5">
        <f t="shared" si="1"/>
        <v>7.6265588235294075</v>
      </c>
      <c r="H5">
        <f t="shared" si="2"/>
        <v>0.51655882352940719</v>
      </c>
      <c r="I5">
        <f t="shared" si="3"/>
        <v>7.2652436502026324E-2</v>
      </c>
    </row>
    <row r="6" spans="1:11" x14ac:dyDescent="0.25">
      <c r="A6">
        <v>5</v>
      </c>
      <c r="B6">
        <v>5</v>
      </c>
      <c r="C6" s="2">
        <v>6.99</v>
      </c>
      <c r="D6" s="4">
        <f t="shared" si="0"/>
        <v>25</v>
      </c>
      <c r="E6" s="4">
        <f t="shared" si="0"/>
        <v>48.860100000000003</v>
      </c>
      <c r="F6" s="4">
        <f t="shared" si="4"/>
        <v>34.950000000000003</v>
      </c>
      <c r="G6">
        <f t="shared" si="1"/>
        <v>8.1698235294117616</v>
      </c>
      <c r="H6">
        <f t="shared" si="2"/>
        <v>1.1798235294117614</v>
      </c>
      <c r="I6">
        <f t="shared" si="3"/>
        <v>0.16878734326348518</v>
      </c>
    </row>
    <row r="7" spans="1:11" x14ac:dyDescent="0.25">
      <c r="A7">
        <v>6</v>
      </c>
      <c r="B7">
        <v>6</v>
      </c>
      <c r="C7" s="2">
        <v>7.6</v>
      </c>
      <c r="D7" s="4">
        <f t="shared" si="0"/>
        <v>36</v>
      </c>
      <c r="E7" s="4">
        <f t="shared" si="0"/>
        <v>57.76</v>
      </c>
      <c r="F7" s="4">
        <f t="shared" si="4"/>
        <v>45.599999999999994</v>
      </c>
      <c r="G7">
        <f t="shared" si="1"/>
        <v>8.7130882352941157</v>
      </c>
      <c r="H7">
        <f t="shared" si="2"/>
        <v>1.113088235294116</v>
      </c>
      <c r="I7">
        <f t="shared" si="3"/>
        <v>0.14645897832817317</v>
      </c>
    </row>
    <row r="8" spans="1:11" x14ac:dyDescent="0.25">
      <c r="A8">
        <v>7</v>
      </c>
      <c r="B8">
        <v>7</v>
      </c>
      <c r="C8" s="2">
        <v>8.66</v>
      </c>
      <c r="D8" s="4">
        <f t="shared" si="0"/>
        <v>49</v>
      </c>
      <c r="E8" s="4">
        <f t="shared" si="0"/>
        <v>74.995599999999996</v>
      </c>
      <c r="F8" s="4">
        <f t="shared" si="4"/>
        <v>60.620000000000005</v>
      </c>
      <c r="G8">
        <f t="shared" si="1"/>
        <v>9.256352941176468</v>
      </c>
      <c r="H8">
        <f t="shared" si="2"/>
        <v>0.59635294117646787</v>
      </c>
      <c r="I8">
        <f t="shared" si="3"/>
        <v>6.8862926232848481E-2</v>
      </c>
    </row>
    <row r="9" spans="1:11" x14ac:dyDescent="0.25">
      <c r="A9">
        <v>8</v>
      </c>
      <c r="B9">
        <v>8</v>
      </c>
      <c r="C9" s="2">
        <v>9.2799999999999994</v>
      </c>
      <c r="D9" s="4">
        <f t="shared" si="0"/>
        <v>64</v>
      </c>
      <c r="E9" s="4">
        <f t="shared" si="0"/>
        <v>86.118399999999994</v>
      </c>
      <c r="F9" s="4">
        <f t="shared" si="4"/>
        <v>74.239999999999995</v>
      </c>
      <c r="G9">
        <f t="shared" si="1"/>
        <v>9.7996176470588221</v>
      </c>
      <c r="H9">
        <f t="shared" si="2"/>
        <v>0.51961764705882274</v>
      </c>
      <c r="I9">
        <f t="shared" si="3"/>
        <v>5.59932809330628E-2</v>
      </c>
    </row>
    <row r="10" spans="1:11" x14ac:dyDescent="0.25">
      <c r="A10">
        <v>9</v>
      </c>
      <c r="B10">
        <v>9</v>
      </c>
      <c r="C10" s="2">
        <v>11.15</v>
      </c>
      <c r="D10" s="4">
        <f t="shared" si="0"/>
        <v>81</v>
      </c>
      <c r="E10" s="4">
        <f t="shared" si="0"/>
        <v>124.32250000000001</v>
      </c>
      <c r="F10" s="4">
        <f t="shared" si="4"/>
        <v>100.35000000000001</v>
      </c>
      <c r="G10">
        <f t="shared" si="1"/>
        <v>10.342882352941176</v>
      </c>
      <c r="H10">
        <f t="shared" si="2"/>
        <v>-0.80711764705882416</v>
      </c>
      <c r="I10">
        <f t="shared" si="3"/>
        <v>7.2387232920073916E-2</v>
      </c>
    </row>
    <row r="11" spans="1:11" x14ac:dyDescent="0.25">
      <c r="A11">
        <v>10</v>
      </c>
      <c r="B11">
        <v>10</v>
      </c>
      <c r="C11" s="2">
        <v>11.48</v>
      </c>
      <c r="D11" s="4">
        <f t="shared" si="0"/>
        <v>100</v>
      </c>
      <c r="E11" s="4">
        <f t="shared" si="0"/>
        <v>131.79040000000001</v>
      </c>
      <c r="F11" s="4">
        <f t="shared" si="4"/>
        <v>114.80000000000001</v>
      </c>
      <c r="G11">
        <f t="shared" si="1"/>
        <v>10.886147058823529</v>
      </c>
      <c r="H11">
        <f t="shared" si="2"/>
        <v>-0.59385294117647192</v>
      </c>
      <c r="I11">
        <f t="shared" si="3"/>
        <v>5.1729350276696159E-2</v>
      </c>
    </row>
    <row r="12" spans="1:11" x14ac:dyDescent="0.25">
      <c r="A12">
        <v>11</v>
      </c>
      <c r="B12">
        <v>11</v>
      </c>
      <c r="C12" s="2">
        <v>11.49</v>
      </c>
      <c r="D12" s="4">
        <f t="shared" si="0"/>
        <v>121</v>
      </c>
      <c r="E12" s="4">
        <f t="shared" si="0"/>
        <v>132.02010000000001</v>
      </c>
      <c r="F12" s="4">
        <f t="shared" si="4"/>
        <v>126.39</v>
      </c>
      <c r="G12">
        <f t="shared" si="1"/>
        <v>11.429411764705883</v>
      </c>
      <c r="H12">
        <f t="shared" si="2"/>
        <v>-6.0588235294117609E-2</v>
      </c>
      <c r="I12">
        <f t="shared" si="3"/>
        <v>5.2731275277735079E-3</v>
      </c>
    </row>
    <row r="13" spans="1:11" x14ac:dyDescent="0.25">
      <c r="A13">
        <v>12</v>
      </c>
      <c r="B13">
        <v>12</v>
      </c>
      <c r="C13" s="2">
        <v>12.33</v>
      </c>
      <c r="D13" s="4">
        <f t="shared" si="0"/>
        <v>144</v>
      </c>
      <c r="E13" s="4">
        <f t="shared" si="0"/>
        <v>152.02889999999999</v>
      </c>
      <c r="F13" s="4">
        <f t="shared" si="4"/>
        <v>147.96</v>
      </c>
      <c r="G13">
        <f t="shared" si="1"/>
        <v>11.972676470588237</v>
      </c>
      <c r="H13">
        <f t="shared" si="2"/>
        <v>-0.35732352941176337</v>
      </c>
      <c r="I13">
        <f t="shared" si="3"/>
        <v>2.898001049568235E-2</v>
      </c>
    </row>
    <row r="14" spans="1:11" x14ac:dyDescent="0.25">
      <c r="A14">
        <v>13</v>
      </c>
      <c r="B14">
        <v>13</v>
      </c>
      <c r="C14" s="2">
        <v>12.74</v>
      </c>
      <c r="D14" s="4">
        <f t="shared" si="0"/>
        <v>169</v>
      </c>
      <c r="E14" s="4">
        <f t="shared" si="0"/>
        <v>162.30760000000001</v>
      </c>
      <c r="F14" s="4">
        <f t="shared" si="4"/>
        <v>165.62</v>
      </c>
      <c r="G14">
        <f t="shared" si="1"/>
        <v>12.515941176470591</v>
      </c>
      <c r="H14">
        <f t="shared" si="2"/>
        <v>-0.22405882352940942</v>
      </c>
      <c r="I14">
        <f t="shared" si="3"/>
        <v>1.7587034813925387E-2</v>
      </c>
    </row>
    <row r="15" spans="1:11" x14ac:dyDescent="0.25">
      <c r="A15">
        <v>14</v>
      </c>
      <c r="B15">
        <v>14</v>
      </c>
      <c r="C15" s="2">
        <v>13.26</v>
      </c>
      <c r="D15" s="4">
        <f t="shared" si="0"/>
        <v>196</v>
      </c>
      <c r="E15" s="4">
        <f t="shared" si="0"/>
        <v>175.82759999999999</v>
      </c>
      <c r="F15" s="4">
        <f t="shared" si="4"/>
        <v>185.64</v>
      </c>
      <c r="G15">
        <f t="shared" si="1"/>
        <v>13.059205882352945</v>
      </c>
      <c r="H15">
        <f t="shared" si="2"/>
        <v>-0.2007941176470549</v>
      </c>
      <c r="I15">
        <f t="shared" si="3"/>
        <v>1.5142844468103689E-2</v>
      </c>
    </row>
    <row r="16" spans="1:11" x14ac:dyDescent="0.25">
      <c r="A16">
        <v>15</v>
      </c>
      <c r="B16">
        <v>15</v>
      </c>
      <c r="C16" s="2">
        <v>13.54</v>
      </c>
      <c r="D16" s="4">
        <f t="shared" si="0"/>
        <v>225</v>
      </c>
      <c r="E16" s="4">
        <f t="shared" si="0"/>
        <v>183.33159999999998</v>
      </c>
      <c r="F16" s="4">
        <f t="shared" si="4"/>
        <v>203.1</v>
      </c>
      <c r="G16">
        <f t="shared" si="1"/>
        <v>13.602470588235299</v>
      </c>
      <c r="H16">
        <f t="shared" si="2"/>
        <v>6.2470588235299829E-2</v>
      </c>
      <c r="I16">
        <f t="shared" si="3"/>
        <v>4.6137805195937834E-3</v>
      </c>
    </row>
    <row r="17" spans="1:12" x14ac:dyDescent="0.25">
      <c r="A17">
        <v>16</v>
      </c>
      <c r="B17">
        <v>16</v>
      </c>
      <c r="C17" s="2">
        <v>13.95</v>
      </c>
      <c r="D17" s="4">
        <f t="shared" si="0"/>
        <v>256</v>
      </c>
      <c r="E17" s="4">
        <f>C17^2</f>
        <v>194.60249999999999</v>
      </c>
      <c r="F17" s="4">
        <f t="shared" si="4"/>
        <v>223.2</v>
      </c>
      <c r="G17">
        <f t="shared" si="1"/>
        <v>14.145735294117653</v>
      </c>
      <c r="H17">
        <f t="shared" si="2"/>
        <v>0.19573529411765378</v>
      </c>
      <c r="I17">
        <f t="shared" si="3"/>
        <v>1.4031203879401705E-2</v>
      </c>
    </row>
    <row r="18" spans="1:12" x14ac:dyDescent="0.25">
      <c r="A18" t="s">
        <v>5</v>
      </c>
      <c r="B18">
        <f>SUM(B2:B17)</f>
        <v>136</v>
      </c>
      <c r="C18">
        <f>SUM(C2:C17)</f>
        <v>161.13999999999999</v>
      </c>
      <c r="E18" s="4"/>
      <c r="I18">
        <f>SUM(I2:I17)</f>
        <v>0.99496104473403124</v>
      </c>
    </row>
    <row r="19" spans="1:12" x14ac:dyDescent="0.25">
      <c r="A19" t="s">
        <v>6</v>
      </c>
      <c r="B19">
        <f>AVERAGE(B2:B17)</f>
        <v>8.5</v>
      </c>
      <c r="C19">
        <f>AVERAGE(C2:C17)</f>
        <v>10.071249999999999</v>
      </c>
      <c r="D19" s="4">
        <f>AVERAGE(D2:D17)</f>
        <v>93.5</v>
      </c>
      <c r="E19" s="4">
        <f>AVERAGE(E2:E17)</f>
        <v>108.09630000000001</v>
      </c>
      <c r="F19" s="4">
        <f>AVERAGE(F2:F17)</f>
        <v>97.15</v>
      </c>
    </row>
    <row r="20" spans="1:12" x14ac:dyDescent="0.25">
      <c r="A20" s="4" t="s">
        <v>2</v>
      </c>
      <c r="B20" s="4">
        <f>CEILING((MAX(B2:B17)-MIN(B2:B17))/5,1)</f>
        <v>3</v>
      </c>
    </row>
    <row r="21" spans="1:12" x14ac:dyDescent="0.25">
      <c r="A21" s="4" t="s">
        <v>3</v>
      </c>
      <c r="B21" s="4">
        <f>CEILING((MAX(C2:C17)-MIN(C2:C17))/5,1)</f>
        <v>2</v>
      </c>
    </row>
    <row r="22" spans="1:12" x14ac:dyDescent="0.25">
      <c r="A22" s="4" t="s">
        <v>8</v>
      </c>
      <c r="B22" s="4">
        <f>(F19-B19*C19)/(D19-B19^2)</f>
        <v>0.54326470588235376</v>
      </c>
    </row>
    <row r="23" spans="1:12" x14ac:dyDescent="0.25">
      <c r="A23" s="4" t="s">
        <v>9</v>
      </c>
      <c r="B23" s="4">
        <f>C19-B22*B19</f>
        <v>5.453499999999992</v>
      </c>
    </row>
    <row r="24" spans="1:12" x14ac:dyDescent="0.25">
      <c r="A24" s="8" t="s">
        <v>10</v>
      </c>
      <c r="B24" s="8"/>
      <c r="C24" s="8"/>
      <c r="D24" s="8"/>
      <c r="E24" s="8"/>
      <c r="G24" s="7"/>
      <c r="H24" t="s">
        <v>18</v>
      </c>
      <c r="I24" t="s">
        <v>19</v>
      </c>
      <c r="J24" s="7"/>
      <c r="K24" s="7"/>
      <c r="L24" s="7"/>
    </row>
    <row r="25" spans="1:12" x14ac:dyDescent="0.25">
      <c r="A25" s="5" t="s">
        <v>11</v>
      </c>
      <c r="B25">
        <f>B23</f>
        <v>5.453499999999992</v>
      </c>
      <c r="C25" s="4" t="s">
        <v>12</v>
      </c>
      <c r="D25">
        <f>B22</f>
        <v>0.54326470588235376</v>
      </c>
      <c r="E25" t="s">
        <v>13</v>
      </c>
      <c r="H25">
        <v>17</v>
      </c>
      <c r="I25">
        <f>$B$25+$D$25*H25</f>
        <v>14.689000000000007</v>
      </c>
    </row>
    <row r="26" spans="1:12" x14ac:dyDescent="0.25">
      <c r="H26">
        <v>18</v>
      </c>
      <c r="I26">
        <f t="shared" ref="I26:I29" si="5">$B$25+$D$25*H26</f>
        <v>15.232264705882361</v>
      </c>
    </row>
    <row r="27" spans="1:12" x14ac:dyDescent="0.25">
      <c r="H27">
        <v>19</v>
      </c>
      <c r="I27">
        <f t="shared" si="5"/>
        <v>15.775529411764712</v>
      </c>
    </row>
    <row r="28" spans="1:12" x14ac:dyDescent="0.25">
      <c r="H28">
        <v>20</v>
      </c>
      <c r="I28">
        <f t="shared" si="5"/>
        <v>16.318794117647066</v>
      </c>
    </row>
    <row r="29" spans="1:12" x14ac:dyDescent="0.25">
      <c r="H29">
        <v>21</v>
      </c>
      <c r="I29">
        <f t="shared" si="5"/>
        <v>16.86205882352942</v>
      </c>
    </row>
  </sheetData>
  <mergeCells count="1">
    <mergeCell ref="A24:E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H21" sqref="H21"/>
    </sheetView>
  </sheetViews>
  <sheetFormatPr defaultRowHeight="15" x14ac:dyDescent="0.25"/>
  <cols>
    <col min="2" max="2" width="12.42578125" bestFit="1" customWidth="1"/>
    <col min="12" max="12" width="12.42578125" bestFit="1" customWidth="1"/>
  </cols>
  <sheetData>
    <row r="1" spans="1:12" x14ac:dyDescent="0.25">
      <c r="A1" t="s">
        <v>18</v>
      </c>
      <c r="B1" s="4" t="s">
        <v>19</v>
      </c>
      <c r="C1" s="1"/>
      <c r="D1" s="1"/>
      <c r="E1" s="1"/>
      <c r="F1" s="3"/>
      <c r="K1" t="s">
        <v>20</v>
      </c>
    </row>
    <row r="2" spans="1:12" x14ac:dyDescent="0.25">
      <c r="A2">
        <v>1</v>
      </c>
      <c r="B2" s="2">
        <v>6.96</v>
      </c>
      <c r="C2" s="2"/>
      <c r="D2" s="1"/>
      <c r="E2" s="1"/>
      <c r="F2" s="1"/>
      <c r="K2" t="s">
        <v>18</v>
      </c>
      <c r="L2" t="s">
        <v>19</v>
      </c>
    </row>
    <row r="3" spans="1:12" x14ac:dyDescent="0.25">
      <c r="A3">
        <v>2</v>
      </c>
      <c r="B3" s="2">
        <v>7.27</v>
      </c>
      <c r="C3" s="2"/>
      <c r="D3" s="1"/>
      <c r="E3" s="1"/>
      <c r="F3" s="1"/>
      <c r="K3">
        <v>17</v>
      </c>
      <c r="L3">
        <f>0.543*K3+5.453</f>
        <v>14.684000000000001</v>
      </c>
    </row>
    <row r="4" spans="1:12" x14ac:dyDescent="0.25">
      <c r="A4">
        <v>3</v>
      </c>
      <c r="B4" s="2">
        <v>7.33</v>
      </c>
      <c r="C4" s="2"/>
      <c r="D4" s="1"/>
      <c r="E4" s="1"/>
      <c r="F4" s="1"/>
      <c r="K4">
        <v>18</v>
      </c>
      <c r="L4">
        <f t="shared" ref="L4:L7" si="0">0.543*K4+5.453</f>
        <v>15.227</v>
      </c>
    </row>
    <row r="5" spans="1:12" x14ac:dyDescent="0.25">
      <c r="A5">
        <v>4</v>
      </c>
      <c r="B5" s="2">
        <v>7.11</v>
      </c>
      <c r="C5" s="2"/>
      <c r="D5" s="1"/>
      <c r="E5" s="1"/>
      <c r="F5" s="1"/>
      <c r="K5">
        <v>19</v>
      </c>
      <c r="L5">
        <f t="shared" si="0"/>
        <v>15.77</v>
      </c>
    </row>
    <row r="6" spans="1:12" x14ac:dyDescent="0.25">
      <c r="A6">
        <v>5</v>
      </c>
      <c r="B6" s="2">
        <v>6.99</v>
      </c>
      <c r="C6" s="2"/>
      <c r="D6" s="1"/>
      <c r="E6" s="1"/>
      <c r="F6" s="1"/>
      <c r="K6">
        <v>20</v>
      </c>
      <c r="L6">
        <f t="shared" si="0"/>
        <v>16.313000000000002</v>
      </c>
    </row>
    <row r="7" spans="1:12" x14ac:dyDescent="0.25">
      <c r="A7">
        <v>6</v>
      </c>
      <c r="B7" s="2">
        <v>7.6</v>
      </c>
      <c r="C7" s="2"/>
      <c r="D7" s="1"/>
      <c r="E7" s="1"/>
      <c r="F7" s="1"/>
      <c r="K7">
        <v>21</v>
      </c>
      <c r="L7">
        <f t="shared" si="0"/>
        <v>16.856000000000002</v>
      </c>
    </row>
    <row r="8" spans="1:12" x14ac:dyDescent="0.25">
      <c r="A8">
        <v>7</v>
      </c>
      <c r="B8" s="2">
        <v>8.66</v>
      </c>
      <c r="C8" s="2"/>
      <c r="D8" s="1"/>
      <c r="E8" s="1"/>
      <c r="F8" s="1"/>
    </row>
    <row r="9" spans="1:12" x14ac:dyDescent="0.25">
      <c r="A9">
        <v>8</v>
      </c>
      <c r="B9" s="2">
        <v>9.2799999999999994</v>
      </c>
      <c r="C9" s="2"/>
      <c r="D9" s="1"/>
      <c r="E9" s="1"/>
      <c r="F9" s="1"/>
    </row>
    <row r="10" spans="1:12" x14ac:dyDescent="0.25">
      <c r="A10">
        <v>9</v>
      </c>
      <c r="B10" s="2">
        <v>11.15</v>
      </c>
      <c r="C10" s="2"/>
      <c r="D10" s="1"/>
      <c r="E10" s="1"/>
      <c r="F10" s="1"/>
    </row>
    <row r="11" spans="1:12" x14ac:dyDescent="0.25">
      <c r="A11">
        <v>10</v>
      </c>
      <c r="B11" s="2">
        <v>11.48</v>
      </c>
      <c r="C11" s="2"/>
      <c r="D11" s="1"/>
      <c r="E11" s="1"/>
      <c r="F11" s="1"/>
    </row>
    <row r="12" spans="1:12" x14ac:dyDescent="0.25">
      <c r="A12">
        <v>11</v>
      </c>
      <c r="B12" s="2">
        <v>11.49</v>
      </c>
      <c r="C12" s="2"/>
      <c r="E12" s="1"/>
      <c r="F12" s="1"/>
      <c r="K12" s="1"/>
    </row>
    <row r="13" spans="1:12" x14ac:dyDescent="0.25">
      <c r="A13">
        <v>12</v>
      </c>
      <c r="B13" s="2">
        <v>12.33</v>
      </c>
      <c r="C13" s="2"/>
      <c r="D13" s="1"/>
      <c r="E13" s="1"/>
      <c r="F13" s="1"/>
    </row>
    <row r="14" spans="1:12" x14ac:dyDescent="0.25">
      <c r="A14">
        <v>13</v>
      </c>
      <c r="B14" s="2">
        <v>12.74</v>
      </c>
      <c r="C14" s="2"/>
      <c r="D14" s="1"/>
      <c r="E14" s="1"/>
      <c r="F14" s="1"/>
    </row>
    <row r="15" spans="1:12" x14ac:dyDescent="0.25">
      <c r="A15">
        <v>14</v>
      </c>
      <c r="B15" s="2">
        <v>13.26</v>
      </c>
      <c r="C15" s="2"/>
      <c r="D15" s="1"/>
      <c r="E15" s="1"/>
      <c r="F15" s="1"/>
    </row>
    <row r="16" spans="1:12" x14ac:dyDescent="0.25">
      <c r="A16">
        <v>15</v>
      </c>
      <c r="B16" s="2">
        <v>13.54</v>
      </c>
      <c r="C16" s="2"/>
      <c r="D16" s="1"/>
      <c r="E16" s="1"/>
      <c r="F16" s="1"/>
    </row>
    <row r="17" spans="1:12" x14ac:dyDescent="0.25">
      <c r="A17">
        <v>16</v>
      </c>
      <c r="B17" s="2">
        <v>13.95</v>
      </c>
    </row>
    <row r="18" spans="1:12" x14ac:dyDescent="0.25">
      <c r="E18" s="1"/>
    </row>
    <row r="19" spans="1:12" x14ac:dyDescent="0.25">
      <c r="D19" s="1"/>
      <c r="E19" s="1"/>
      <c r="F19" s="1"/>
    </row>
    <row r="20" spans="1:12" x14ac:dyDescent="0.25">
      <c r="A20" s="1"/>
      <c r="B20" s="1"/>
    </row>
    <row r="21" spans="1:12" x14ac:dyDescent="0.25">
      <c r="A21" s="1"/>
      <c r="B21" s="1"/>
    </row>
    <row r="22" spans="1:12" x14ac:dyDescent="0.25">
      <c r="A22" s="1"/>
      <c r="B22" s="1"/>
    </row>
    <row r="23" spans="1:12" x14ac:dyDescent="0.25">
      <c r="A23" s="1"/>
      <c r="B23" s="1"/>
    </row>
    <row r="24" spans="1:12" x14ac:dyDescent="0.25">
      <c r="A24" s="7"/>
      <c r="B24" s="7"/>
      <c r="C24" s="7"/>
      <c r="D24" s="7"/>
      <c r="E24" s="7"/>
      <c r="G24" s="7"/>
      <c r="H24" s="7"/>
      <c r="I24" s="7"/>
      <c r="J24" s="7"/>
      <c r="K24" s="7"/>
      <c r="L24" s="7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</vt:lpstr>
      <vt:lpstr>Задача 2</vt:lpstr>
      <vt:lpstr>Задача 3</vt:lpstr>
      <vt:lpstr>Задача 3(Тренд)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2019-04-01T09:59:52Z</dcterms:modified>
</cp:coreProperties>
</file>