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 Energy" sheetId="1" r:id="rId4"/>
    <sheet state="visible" name="Uncertainty Analysis" sheetId="2" r:id="rId5"/>
    <sheet state="visible" name="Solar Energy" sheetId="3" r:id="rId6"/>
    <sheet state="visible" name="Solar Energy - Chlor-Alkali" sheetId="4" r:id="rId7"/>
    <sheet state="visible" name="Market Energy - Chlor-Alkali" sheetId="5" r:id="rId8"/>
    <sheet state="visible" name="HCL Production" sheetId="6" r:id="rId9"/>
  </sheets>
  <definedNames/>
  <calcPr/>
  <extLst>
    <ext uri="GoogleSheetsCustomDataVersion1">
      <go:sheetsCustomData xmlns:go="http://customooxmlschemas.google.com/" r:id="rId10" roundtripDataSignature="AMtx7mj2VWyxMyVIa9UHYM0dWcerLeDZlQ=="/>
    </ext>
  </extLst>
</workbook>
</file>

<file path=xl/sharedStrings.xml><?xml version="1.0" encoding="utf-8"?>
<sst xmlns="http://schemas.openxmlformats.org/spreadsheetml/2006/main" count="482" uniqueCount="108">
  <si>
    <t>SimaPro 9.4.0.2</t>
  </si>
  <si>
    <t>Impact assessment</t>
  </si>
  <si>
    <t>Date:</t>
  </si>
  <si>
    <t>Time:</t>
  </si>
  <si>
    <t>Project</t>
  </si>
  <si>
    <t>Lithium-Brine Recovery</t>
  </si>
  <si>
    <t xml:space="preserve">Calculation: </t>
  </si>
  <si>
    <t>Analyze</t>
  </si>
  <si>
    <t xml:space="preserve">Results: </t>
  </si>
  <si>
    <t xml:space="preserve">Product: </t>
  </si>
  <si>
    <t>1000 kg HCl De MnMo (of project Lithium-Oil Field Brine Recovery)</t>
  </si>
  <si>
    <t xml:space="preserve">Method: </t>
  </si>
  <si>
    <t>IMPACT World+ Midpoint V1.02</t>
  </si>
  <si>
    <t xml:space="preserve">Indicator: </t>
  </si>
  <si>
    <t>Characterization</t>
  </si>
  <si>
    <t xml:space="preserve">Skip categories: </t>
  </si>
  <si>
    <t>Never</t>
  </si>
  <si>
    <t xml:space="preserve">Exclude infrastructure processes: </t>
  </si>
  <si>
    <t>No</t>
  </si>
  <si>
    <t xml:space="preserve">Exclude long-term emissions: </t>
  </si>
  <si>
    <t xml:space="preserve">Sorted on item: </t>
  </si>
  <si>
    <t>Impact category</t>
  </si>
  <si>
    <t xml:space="preserve">Sort order: </t>
  </si>
  <si>
    <t>Ascending</t>
  </si>
  <si>
    <t>Unit</t>
  </si>
  <si>
    <t>Total</t>
  </si>
  <si>
    <t>HCl - DE MnMo Market</t>
  </si>
  <si>
    <t xml:space="preserve">Steel, stainless 304, quarto plate/kg/RNA </t>
  </si>
  <si>
    <t>MnMo Electrode - Market</t>
  </si>
  <si>
    <t>Hydrochloric acid, at plant  /kg/RNA</t>
  </si>
  <si>
    <t xml:space="preserve">Sodium hydroxide, production mix, at plant/RNA </t>
  </si>
  <si>
    <t>Sodium chloride, at plant/RNA</t>
  </si>
  <si>
    <t xml:space="preserve">Water, deionised {RoW}| market for water, deionised | Conseq, S </t>
  </si>
  <si>
    <t xml:space="preserve">Electricity, high voltage {WECC, US only}| market for | Conseq, S </t>
  </si>
  <si>
    <t xml:space="preserve">Steel, stainless 304, scrap/kg/GLO </t>
  </si>
  <si>
    <t>Sodium hydroxide, chlor-alkali production mix, at plant</t>
  </si>
  <si>
    <t>Hydrogen, gaseous {GLO}| market for hydrogen, gaseous | Conseq, S</t>
  </si>
  <si>
    <t>Chlorine, gaseous {RER}| market for | Conseq, S</t>
  </si>
  <si>
    <t>Brine</t>
  </si>
  <si>
    <t>Climate change, short term</t>
  </si>
  <si>
    <t>kg CO2 eq</t>
  </si>
  <si>
    <t>x</t>
  </si>
  <si>
    <t>Climate change, long term</t>
  </si>
  <si>
    <t>Fossil and nuclear energy use</t>
  </si>
  <si>
    <t>MJ deprived</t>
  </si>
  <si>
    <t>Mineral resources use</t>
  </si>
  <si>
    <t>kg deprived</t>
  </si>
  <si>
    <t>Photochemical oxidant formation</t>
  </si>
  <si>
    <t>kg NMVOC eq</t>
  </si>
  <si>
    <t>Ozone layer depletion</t>
  </si>
  <si>
    <t>kg CFC-11 eq</t>
  </si>
  <si>
    <t>Freshwater ecotoxicity</t>
  </si>
  <si>
    <t>CTUe</t>
  </si>
  <si>
    <t>Human toxicity cancer</t>
  </si>
  <si>
    <t>CTUh</t>
  </si>
  <si>
    <t>Human toxicity non-cancer</t>
  </si>
  <si>
    <t>Freshwater acidification</t>
  </si>
  <si>
    <t>kg SO2 eq</t>
  </si>
  <si>
    <t>Terrestrial acidification</t>
  </si>
  <si>
    <t>Freshwater eutrophication</t>
  </si>
  <si>
    <t>kg PO4 eq</t>
  </si>
  <si>
    <t>Marine eutrophication</t>
  </si>
  <si>
    <t>kg N eq</t>
  </si>
  <si>
    <t>Particulate matter formation</t>
  </si>
  <si>
    <t>kg PM2.5 eq</t>
  </si>
  <si>
    <t>Ionizing radiation</t>
  </si>
  <si>
    <t>Bq C-14 eq</t>
  </si>
  <si>
    <t>Land transformation, biodiversity</t>
  </si>
  <si>
    <t>m2yr arable</t>
  </si>
  <si>
    <t>Land occupation, biodiversity</t>
  </si>
  <si>
    <t>Water scarcity</t>
  </si>
  <si>
    <t>m3 world eq</t>
  </si>
  <si>
    <t>Stainless Steel</t>
  </si>
  <si>
    <t>MnMo Electrode</t>
  </si>
  <si>
    <t>Hydrochloric acid</t>
  </si>
  <si>
    <t>Sodium hydroxide</t>
  </si>
  <si>
    <t>Sodium Chloride</t>
  </si>
  <si>
    <t>Deionised Water</t>
  </si>
  <si>
    <t>Electricity</t>
  </si>
  <si>
    <t>Recycled Steel</t>
  </si>
  <si>
    <t>Sodium Hydroxide Produced</t>
  </si>
  <si>
    <t>Hydrogen Gas</t>
  </si>
  <si>
    <t>Chlorine Gas</t>
  </si>
  <si>
    <t>GHG Emissions 
(kg CO₂ eq) 
Market</t>
  </si>
  <si>
    <t>GHG Emissions 
(kg CO₂ eq) 
Solar</t>
  </si>
  <si>
    <t>Sodium chloride</t>
  </si>
  <si>
    <t>Sodium hydroxide produced</t>
  </si>
  <si>
    <t>Hydrogen</t>
  </si>
  <si>
    <t>Chlorine</t>
  </si>
  <si>
    <t>Energy Use (MJ) 
Market</t>
  </si>
  <si>
    <t>Energy Use (MJ) 
Solar</t>
  </si>
  <si>
    <t>Water Usage (m³)
Market</t>
  </si>
  <si>
    <t>Water Usage (m³)
Solar</t>
  </si>
  <si>
    <t>Best Case</t>
  </si>
  <si>
    <t>Worst Case</t>
  </si>
  <si>
    <t>Average</t>
  </si>
  <si>
    <t>Stoochastic</t>
  </si>
  <si>
    <t>MnMo Electrode - Solar</t>
  </si>
  <si>
    <t>1000 kg Lithium Hydroxide (of project Lithium-Oil Field Brine Recovery)</t>
  </si>
  <si>
    <t>Lithium Hydroxide</t>
  </si>
  <si>
    <t>Oil Field Brine (Lithium System)</t>
  </si>
  <si>
    <t>HCl - DE MnMo Solar</t>
  </si>
  <si>
    <t>Electricity, high voltage {WECC, US only}| market for | Conseq, S</t>
  </si>
  <si>
    <t>Heat, district or industrial, other than natural gas {RoW}| market for | Conseq, S</t>
  </si>
  <si>
    <t>Heat</t>
  </si>
  <si>
    <t>Calcium Carbonate Offsets</t>
  </si>
  <si>
    <t>Market Energy</t>
  </si>
  <si>
    <t>Solar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</si>
</sst>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2.0"/>
      <color rgb="FF374151"/>
      <name val="Söhne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readingOrder="0"/>
    </xf>
    <xf borderId="0" fillId="0" fontId="2" numFmtId="20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11" xfId="0" applyAlignment="1" applyFont="1" applyNumberFormat="1">
      <alignment horizontal="righ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2" numFmtId="11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5" numFmtId="0" xfId="0" applyFont="1"/>
    <xf borderId="0" fillId="0" fontId="2" numFmtId="11" xfId="0" applyAlignment="1" applyFont="1" applyNumberFormat="1">
      <alignment horizontal="right" vertical="bottom"/>
    </xf>
    <xf borderId="0" fillId="0" fontId="1" numFmtId="3" xfId="0" applyFont="1" applyNumberFormat="1"/>
    <xf borderId="0" fillId="0" fontId="2" numFmtId="11" xfId="0" applyFont="1" applyNumberFormat="1"/>
    <xf borderId="0" fillId="0" fontId="2" numFmtId="14" xfId="0" applyFont="1" applyNumberFormat="1"/>
    <xf borderId="0" fillId="0" fontId="1" numFmtId="11" xfId="0" applyFont="1" applyNumberFormat="1"/>
    <xf borderId="0" fillId="0" fontId="2" numFmtId="0" xfId="0" applyAlignment="1" applyFont="1">
      <alignment vertical="bottom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+mn-lt"/>
              </a:defRPr>
            </a:pPr>
            <a:r>
              <a:rPr b="1" sz="3600">
                <a:solidFill>
                  <a:srgbClr val="757575"/>
                </a:solidFill>
                <a:latin typeface="+mn-lt"/>
              </a:rPr>
              <a:t>Life Cycle Impact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'Market Energy'!$B$37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Energy'!$B$38:$B$47</c:f>
              <c:numCache/>
            </c:numRef>
          </c:val>
        </c:ser>
        <c:ser>
          <c:idx val="1"/>
          <c:order val="1"/>
          <c:tx>
            <c:strRef>
              <c:f>'Market Energy'!$C$37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Energy'!$C$38:$C$47</c:f>
              <c:numCache/>
            </c:numRef>
          </c:val>
        </c:ser>
        <c:ser>
          <c:idx val="2"/>
          <c:order val="2"/>
          <c:tx>
            <c:strRef>
              <c:f>'Market Energy'!$D$37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Energy'!$D$38:$D$47</c:f>
              <c:numCache/>
            </c:numRef>
          </c:val>
        </c:ser>
        <c:ser>
          <c:idx val="3"/>
          <c:order val="3"/>
          <c:tx>
            <c:strRef>
              <c:f>'Market Energy'!$E$37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Energy'!$E$38:$E$47</c:f>
              <c:numCache/>
            </c:numRef>
          </c:val>
        </c:ser>
        <c:ser>
          <c:idx val="4"/>
          <c:order val="4"/>
          <c:tx>
            <c:strRef>
              <c:f>'Market Energy'!$F$37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Energy'!$F$38:$F$47</c:f>
              <c:numCache/>
            </c:numRef>
          </c:val>
        </c:ser>
        <c:ser>
          <c:idx val="5"/>
          <c:order val="5"/>
          <c:tx>
            <c:strRef>
              <c:f>'Market Energy'!$G$37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Energy'!$G$38:$G$47</c:f>
              <c:numCache/>
            </c:numRef>
          </c:val>
        </c:ser>
        <c:ser>
          <c:idx val="6"/>
          <c:order val="6"/>
          <c:tx>
            <c:strRef>
              <c:f>'Market Energy'!$H$37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Energy'!$H$38:$H$47</c:f>
              <c:numCache/>
            </c:numRef>
          </c:val>
        </c:ser>
        <c:ser>
          <c:idx val="7"/>
          <c:order val="7"/>
          <c:tx>
            <c:strRef>
              <c:f>'Market Energy'!$I$37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Energy'!$I$38:$I$47</c:f>
              <c:numCache/>
            </c:numRef>
          </c:val>
        </c:ser>
        <c:ser>
          <c:idx val="8"/>
          <c:order val="8"/>
          <c:tx>
            <c:strRef>
              <c:f>'Market Energy'!$J$37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Energy'!$J$38:$J$47</c:f>
              <c:numCache/>
            </c:numRef>
          </c:val>
        </c:ser>
        <c:ser>
          <c:idx val="9"/>
          <c:order val="9"/>
          <c:tx>
            <c:strRef>
              <c:f>'Market Energy'!$K$37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Energy'!$K$38:$K$47</c:f>
              <c:numCache/>
            </c:numRef>
          </c:val>
        </c:ser>
        <c:ser>
          <c:idx val="10"/>
          <c:order val="10"/>
          <c:tx>
            <c:strRef>
              <c:f>'Market Energy'!$L$37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'Market Energy'!$A$38:$A$47</c:f>
            </c:strRef>
          </c:cat>
          <c:val>
            <c:numRef>
              <c:f>'Market Energy'!$L$38:$L$47</c:f>
              <c:numCache/>
            </c:numRef>
          </c:val>
        </c:ser>
        <c:overlap val="100"/>
        <c:axId val="1594677958"/>
        <c:axId val="958479133"/>
      </c:barChart>
      <c:catAx>
        <c:axId val="1594677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58479133"/>
      </c:catAx>
      <c:valAx>
        <c:axId val="95847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677958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Life Cycle Carbon Impact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'Uncertainty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Analysis'!$C$2:$F$2</c:f>
              <c:numCache/>
            </c:numRef>
          </c:val>
        </c:ser>
        <c:ser>
          <c:idx val="1"/>
          <c:order val="1"/>
          <c:tx>
            <c:strRef>
              <c:f>'Uncertainty Analysis'!$B$3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Analysis'!$C$3:$F$3</c:f>
              <c:numCache/>
            </c:numRef>
          </c:val>
        </c:ser>
        <c:ser>
          <c:idx val="2"/>
          <c:order val="2"/>
          <c:tx>
            <c:strRef>
              <c:f>'Uncertainty Analysis'!$B$4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Analysis'!$C$4:$F$4</c:f>
              <c:numCache/>
            </c:numRef>
          </c:val>
        </c:ser>
        <c:ser>
          <c:idx val="3"/>
          <c:order val="3"/>
          <c:tx>
            <c:strRef>
              <c:f>'Uncertainty Analysis'!$B$5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Analysis'!$C$5:$F$5</c:f>
              <c:numCache/>
            </c:numRef>
          </c:val>
        </c:ser>
        <c:ser>
          <c:idx val="4"/>
          <c:order val="4"/>
          <c:tx>
            <c:strRef>
              <c:f>'Uncertainty Analysis'!$B$6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Analysis'!$C$6:$F$6</c:f>
              <c:numCache/>
            </c:numRef>
          </c:val>
        </c:ser>
        <c:ser>
          <c:idx val="5"/>
          <c:order val="5"/>
          <c:tx>
            <c:strRef>
              <c:f>'Uncertainty Analysis'!$B$7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Analysis'!$C$7:$F$7</c:f>
              <c:numCache/>
            </c:numRef>
          </c:val>
        </c:ser>
        <c:ser>
          <c:idx val="6"/>
          <c:order val="6"/>
          <c:tx>
            <c:strRef>
              <c:f>'Uncertainty Analysis'!$B$8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Analysis'!$C$8:$F$8</c:f>
              <c:numCache/>
            </c:numRef>
          </c:val>
        </c:ser>
        <c:ser>
          <c:idx val="7"/>
          <c:order val="7"/>
          <c:tx>
            <c:strRef>
              <c:f>'Uncertainty Analysis'!$B$9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Analysis'!$C$9:$F$9</c:f>
              <c:numCache/>
            </c:numRef>
          </c:val>
        </c:ser>
        <c:ser>
          <c:idx val="8"/>
          <c:order val="8"/>
          <c:tx>
            <c:strRef>
              <c:f>'Uncertainty Analysis'!$B$10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Analysis'!$C$10:$F$10</c:f>
              <c:numCache/>
            </c:numRef>
          </c:val>
        </c:ser>
        <c:ser>
          <c:idx val="9"/>
          <c:order val="9"/>
          <c:tx>
            <c:strRef>
              <c:f>'Uncertainty Analysis'!$B$11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Analysis'!$C$11:$F$11</c:f>
              <c:numCache/>
            </c:numRef>
          </c:val>
        </c:ser>
        <c:ser>
          <c:idx val="10"/>
          <c:order val="10"/>
          <c:tx>
            <c:strRef>
              <c:f>'Uncertainty Analysis'!$B$12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'Uncertainty Analysis'!$C$1:$F$1</c:f>
            </c:strRef>
          </c:cat>
          <c:val>
            <c:numRef>
              <c:f>'Uncertainty Analysis'!$C$12:$F$12</c:f>
              <c:numCache/>
            </c:numRef>
          </c:val>
        </c:ser>
        <c:overlap val="100"/>
        <c:axId val="1614812479"/>
        <c:axId val="196396660"/>
      </c:barChart>
      <c:catAx>
        <c:axId val="161481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96660"/>
      </c:catAx>
      <c:valAx>
        <c:axId val="196396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GHG Emissions (kg CO₂ eq)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81247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757575"/>
                </a:solidFill>
                <a:latin typeface="+mn-lt"/>
              </a:defRPr>
            </a:pPr>
            <a:r>
              <a:rPr b="1" i="0" sz="2400">
                <a:solidFill>
                  <a:srgbClr val="757575"/>
                </a:solidFill>
                <a:latin typeface="+mn-lt"/>
              </a:rPr>
              <a:t>Life Cycle Carbon Impact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'Solar Energy - Chlor-Alkali'!$B$37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Chlor-Alkali'!$A$38:$A$40</c:f>
            </c:strRef>
          </c:cat>
          <c:val>
            <c:numRef>
              <c:f>'Solar Energy - Chlor-Alkali'!$B$38:$B$40</c:f>
              <c:numCache/>
            </c:numRef>
          </c:val>
        </c:ser>
        <c:ser>
          <c:idx val="1"/>
          <c:order val="1"/>
          <c:tx>
            <c:strRef>
              <c:f>'Solar Energy - Chlor-Alkali'!$C$37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Chlor-Alkali'!$A$38:$A$40</c:f>
            </c:strRef>
          </c:cat>
          <c:val>
            <c:numRef>
              <c:f>'Solar Energy - Chlor-Alkali'!$C$38:$C$40</c:f>
              <c:numCache/>
            </c:numRef>
          </c:val>
        </c:ser>
        <c:ser>
          <c:idx val="2"/>
          <c:order val="2"/>
          <c:tx>
            <c:strRef>
              <c:f>'Solar Energy - Chlor-Alkali'!$D$37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Chlor-Alkali'!$A$38:$A$40</c:f>
            </c:strRef>
          </c:cat>
          <c:val>
            <c:numRef>
              <c:f>'Solar Energy - Chlor-Alkali'!$D$38:$D$40</c:f>
              <c:numCache/>
            </c:numRef>
          </c:val>
        </c:ser>
        <c:ser>
          <c:idx val="3"/>
          <c:order val="3"/>
          <c:tx>
            <c:strRef>
              <c:f>'Solar Energy - Chlor-Alkali'!$E$37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Chlor-Alkali'!$A$38:$A$40</c:f>
            </c:strRef>
          </c:cat>
          <c:val>
            <c:numRef>
              <c:f>'Solar Energy - Chlor-Alkali'!$E$38:$E$40</c:f>
              <c:numCache/>
            </c:numRef>
          </c:val>
        </c:ser>
        <c:overlap val="100"/>
        <c:axId val="1233588001"/>
        <c:axId val="274313952"/>
      </c:barChart>
      <c:catAx>
        <c:axId val="1233588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274313952"/>
      </c:catAx>
      <c:valAx>
        <c:axId val="274313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GHG Emissions (kg CO₂ eq)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233588001"/>
      </c:valAx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757575"/>
                </a:solidFill>
                <a:latin typeface="+mn-lt"/>
              </a:defRPr>
            </a:pPr>
            <a:r>
              <a:rPr b="1" i="0" sz="2400">
                <a:solidFill>
                  <a:srgbClr val="757575"/>
                </a:solidFill>
                <a:latin typeface="+mn-lt"/>
              </a:rPr>
              <a:t>Life Cycle Water Impact</a:t>
            </a:r>
          </a:p>
        </c:rich>
      </c:tx>
      <c:overlay val="0"/>
    </c:title>
    <c:plotArea>
      <c:layout>
        <c:manualLayout>
          <c:xMode val="edge"/>
          <c:yMode val="edge"/>
          <c:x val="0.1825"/>
          <c:y val="0.26819407008086255"/>
          <c:w val="0.7865833333333334"/>
          <c:h val="0.6332884097035039"/>
        </c:manualLayout>
      </c:layout>
      <c:barChart>
        <c:barDir val="col"/>
        <c:grouping val="stacked"/>
        <c:ser>
          <c:idx val="0"/>
          <c:order val="0"/>
          <c:tx>
            <c:strRef>
              <c:f>'Solar Energy - Chlor-Alkali'!$B$40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Chlor-Alkali'!$A$41:$A$42</c:f>
            </c:strRef>
          </c:cat>
          <c:val>
            <c:numRef>
              <c:f>'Solar Energy - Chlor-Alkali'!$B$41:$B$42</c:f>
              <c:numCache/>
            </c:numRef>
          </c:val>
        </c:ser>
        <c:ser>
          <c:idx val="1"/>
          <c:order val="1"/>
          <c:tx>
            <c:strRef>
              <c:f>'Solar Energy - Chlor-Alkali'!$C$40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Chlor-Alkali'!$A$41:$A$42</c:f>
            </c:strRef>
          </c:cat>
          <c:val>
            <c:numRef>
              <c:f>'Solar Energy - Chlor-Alkali'!$C$41:$C$42</c:f>
              <c:numCache/>
            </c:numRef>
          </c:val>
        </c:ser>
        <c:ser>
          <c:idx val="2"/>
          <c:order val="2"/>
          <c:tx>
            <c:strRef>
              <c:f>'Solar Energy - Chlor-Alkali'!$D$40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Chlor-Alkali'!$A$41:$A$42</c:f>
            </c:strRef>
          </c:cat>
          <c:val>
            <c:numRef>
              <c:f>'Solar Energy - Chlor-Alkali'!$D$41:$D$42</c:f>
              <c:numCache/>
            </c:numRef>
          </c:val>
        </c:ser>
        <c:overlap val="100"/>
        <c:axId val="1593236895"/>
        <c:axId val="1460451374"/>
      </c:barChart>
      <c:catAx>
        <c:axId val="159323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1460451374"/>
      </c:catAx>
      <c:valAx>
        <c:axId val="1460451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Water Usage (m³ eq)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593236895"/>
      </c:valAx>
    </c:plotArea>
    <c:legend>
      <c:legendPos val="t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757575"/>
                </a:solidFill>
                <a:latin typeface="+mn-lt"/>
              </a:defRPr>
            </a:pPr>
            <a:r>
              <a:rPr b="1" i="0" sz="2400">
                <a:solidFill>
                  <a:srgbClr val="757575"/>
                </a:solidFill>
                <a:latin typeface="+mn-lt"/>
              </a:rPr>
              <a:t>Life Cycle Energy Impact</a:t>
            </a:r>
          </a:p>
        </c:rich>
      </c:tx>
      <c:overlay val="0"/>
    </c:title>
    <c:plotArea>
      <c:layout>
        <c:manualLayout>
          <c:xMode val="edge"/>
          <c:yMode val="edge"/>
          <c:x val="0.18583333333333332"/>
          <c:y val="0.25202156334231807"/>
          <c:w val="0.7832499999999999"/>
          <c:h val="0.6494609164420483"/>
        </c:manualLayout>
      </c:layout>
      <c:barChart>
        <c:barDir val="col"/>
        <c:grouping val="stacked"/>
        <c:ser>
          <c:idx val="0"/>
          <c:order val="0"/>
          <c:tx>
            <c:strRef>
              <c:f>'Solar Energy - Chlor-Alkali'!$B$44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Chlor-Alkali'!$A$45:$A$46</c:f>
            </c:strRef>
          </c:cat>
          <c:val>
            <c:numRef>
              <c:f>'Solar Energy - Chlor-Alkali'!$B$45:$B$46</c:f>
              <c:numCache/>
            </c:numRef>
          </c:val>
        </c:ser>
        <c:ser>
          <c:idx val="1"/>
          <c:order val="1"/>
          <c:tx>
            <c:strRef>
              <c:f>'Solar Energy - Chlor-Alkali'!$C$44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Chlor-Alkali'!$A$45:$A$46</c:f>
            </c:strRef>
          </c:cat>
          <c:val>
            <c:numRef>
              <c:f>'Solar Energy - Chlor-Alkali'!$C$45:$C$46</c:f>
              <c:numCache/>
            </c:numRef>
          </c:val>
        </c:ser>
        <c:ser>
          <c:idx val="2"/>
          <c:order val="2"/>
          <c:tx>
            <c:strRef>
              <c:f>'Solar Energy - Chlor-Alkali'!$D$44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'Solar Energy - Chlor-Alkali'!$A$45:$A$46</c:f>
            </c:strRef>
          </c:cat>
          <c:val>
            <c:numRef>
              <c:f>'Solar Energy - Chlor-Alkali'!$D$45:$D$46</c:f>
              <c:numCache/>
            </c:numRef>
          </c:val>
        </c:ser>
        <c:overlap val="100"/>
        <c:axId val="888186259"/>
        <c:axId val="1786051364"/>
      </c:barChart>
      <c:catAx>
        <c:axId val="888186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1786051364"/>
      </c:catAx>
      <c:valAx>
        <c:axId val="1786051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Energy Usage (MJ)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888186259"/>
      </c:valAx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-419100</xdr:colOff>
      <xdr:row>48</xdr:row>
      <xdr:rowOff>95250</xdr:rowOff>
    </xdr:from>
    <xdr:ext cx="18002250" cy="7658100"/>
    <xdr:graphicFrame>
      <xdr:nvGraphicFramePr>
        <xdr:cNvPr id="19808021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4</xdr:row>
      <xdr:rowOff>38100</xdr:rowOff>
    </xdr:from>
    <xdr:ext cx="8458200" cy="5229225"/>
    <xdr:graphicFrame>
      <xdr:nvGraphicFramePr>
        <xdr:cNvPr id="207519526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13</xdr:row>
      <xdr:rowOff>28575</xdr:rowOff>
    </xdr:from>
    <xdr:ext cx="5715000" cy="3533775"/>
    <xdr:graphicFrame>
      <xdr:nvGraphicFramePr>
        <xdr:cNvPr id="14203452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333375</xdr:colOff>
      <xdr:row>32</xdr:row>
      <xdr:rowOff>133350</xdr:rowOff>
    </xdr:from>
    <xdr:ext cx="5715000" cy="3533775"/>
    <xdr:graphicFrame>
      <xdr:nvGraphicFramePr>
        <xdr:cNvPr id="144711522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333375</xdr:colOff>
      <xdr:row>51</xdr:row>
      <xdr:rowOff>161925</xdr:rowOff>
    </xdr:from>
    <xdr:ext cx="5715000" cy="3533775"/>
    <xdr:graphicFrame>
      <xdr:nvGraphicFramePr>
        <xdr:cNvPr id="159041863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6.71"/>
    <col customWidth="1" min="3" max="3" width="15.43"/>
    <col customWidth="1" min="4" max="4" width="14.86"/>
    <col customWidth="1" min="5" max="5" width="19.57"/>
    <col customWidth="1" min="6" max="15" width="15.43"/>
    <col customWidth="1" min="16" max="16" width="16.0"/>
    <col customWidth="1" min="17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2">
        <v>45021.0</v>
      </c>
      <c r="E1" s="1" t="s">
        <v>3</v>
      </c>
      <c r="F1" s="3">
        <v>0.536892002314815</v>
      </c>
      <c r="G1" s="3"/>
    </row>
    <row r="2" ht="14.25" customHeight="1">
      <c r="A2" s="1" t="s">
        <v>4</v>
      </c>
      <c r="B2" s="1" t="s">
        <v>5</v>
      </c>
    </row>
    <row r="3" ht="14.25" customHeight="1"/>
    <row r="4" ht="14.25" customHeight="1"/>
    <row r="5" ht="14.25" customHeight="1">
      <c r="A5" s="1" t="s">
        <v>6</v>
      </c>
      <c r="B5" s="1" t="s">
        <v>7</v>
      </c>
    </row>
    <row r="6" ht="14.25" customHeight="1">
      <c r="A6" s="1" t="s">
        <v>8</v>
      </c>
      <c r="B6" s="1" t="s">
        <v>1</v>
      </c>
    </row>
    <row r="7" ht="14.25" customHeight="1">
      <c r="A7" s="1" t="s">
        <v>9</v>
      </c>
      <c r="B7" s="4" t="s">
        <v>10</v>
      </c>
    </row>
    <row r="8" ht="14.25" customHeight="1">
      <c r="A8" s="1" t="s">
        <v>11</v>
      </c>
      <c r="B8" s="1" t="s">
        <v>12</v>
      </c>
    </row>
    <row r="9" ht="14.25" customHeight="1">
      <c r="A9" s="1" t="s">
        <v>13</v>
      </c>
      <c r="B9" s="1" t="s">
        <v>14</v>
      </c>
    </row>
    <row r="10" ht="14.25" customHeight="1">
      <c r="A10" s="1" t="s">
        <v>15</v>
      </c>
      <c r="B10" s="1" t="s">
        <v>16</v>
      </c>
    </row>
    <row r="11" ht="14.25" customHeight="1">
      <c r="A11" s="1" t="s">
        <v>17</v>
      </c>
      <c r="B11" s="1" t="s">
        <v>18</v>
      </c>
    </row>
    <row r="12" ht="14.25" customHeight="1">
      <c r="A12" s="1" t="s">
        <v>19</v>
      </c>
      <c r="B12" s="1" t="s">
        <v>18</v>
      </c>
    </row>
    <row r="13" ht="14.25" customHeight="1">
      <c r="A13" s="1" t="s">
        <v>20</v>
      </c>
      <c r="B13" s="1" t="s">
        <v>21</v>
      </c>
    </row>
    <row r="14" ht="14.25" customHeight="1">
      <c r="A14" s="1" t="s">
        <v>22</v>
      </c>
      <c r="B14" s="1" t="s">
        <v>23</v>
      </c>
    </row>
    <row r="15" ht="14.25" customHeight="1"/>
    <row r="16">
      <c r="A16" s="5" t="s">
        <v>21</v>
      </c>
      <c r="B16" s="5" t="s">
        <v>24</v>
      </c>
      <c r="C16" s="5" t="s">
        <v>25</v>
      </c>
      <c r="D16" s="6" t="s">
        <v>26</v>
      </c>
      <c r="E16" s="7" t="s">
        <v>27</v>
      </c>
      <c r="F16" s="8" t="s">
        <v>28</v>
      </c>
      <c r="G16" s="8" t="s">
        <v>29</v>
      </c>
      <c r="H16" s="6" t="s">
        <v>30</v>
      </c>
      <c r="I16" s="6" t="s">
        <v>31</v>
      </c>
      <c r="J16" s="9" t="s">
        <v>32</v>
      </c>
      <c r="K16" s="10" t="s">
        <v>33</v>
      </c>
      <c r="L16" s="6" t="s">
        <v>34</v>
      </c>
      <c r="M16" s="6" t="s">
        <v>35</v>
      </c>
      <c r="N16" s="6" t="s">
        <v>36</v>
      </c>
      <c r="O16" s="6" t="s">
        <v>37</v>
      </c>
      <c r="P16" s="6" t="s">
        <v>38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4.25" customHeight="1">
      <c r="A17" s="1" t="s">
        <v>39</v>
      </c>
      <c r="B17" s="1" t="s">
        <v>40</v>
      </c>
      <c r="C17" s="12">
        <v>-108.0</v>
      </c>
      <c r="D17" s="13" t="s">
        <v>41</v>
      </c>
      <c r="E17" s="12">
        <v>2.01E-5</v>
      </c>
      <c r="F17" s="12">
        <v>836.0</v>
      </c>
      <c r="G17" s="14">
        <v>325.0</v>
      </c>
      <c r="H17" s="13">
        <v>249.0</v>
      </c>
      <c r="I17" s="12">
        <v>49.3</v>
      </c>
      <c r="J17" s="14">
        <v>-0.0113</v>
      </c>
      <c r="K17" s="14">
        <v>0.405</v>
      </c>
      <c r="L17" s="14">
        <v>-1.16E-4</v>
      </c>
      <c r="M17" s="14">
        <v>-1600.0</v>
      </c>
      <c r="N17" s="14">
        <v>-1.8</v>
      </c>
      <c r="O17" s="14">
        <v>0.486</v>
      </c>
    </row>
    <row r="18" ht="14.25" customHeight="1">
      <c r="A18" s="1" t="s">
        <v>42</v>
      </c>
      <c r="B18" s="1" t="s">
        <v>40</v>
      </c>
      <c r="C18" s="13">
        <v>-108.0</v>
      </c>
      <c r="D18" s="12" t="s">
        <v>41</v>
      </c>
      <c r="E18" s="12">
        <v>2.01E-5</v>
      </c>
      <c r="F18" s="12">
        <v>836.0</v>
      </c>
      <c r="G18" s="12">
        <v>325.0</v>
      </c>
      <c r="H18" s="13">
        <v>231.0</v>
      </c>
      <c r="I18" s="12">
        <v>46.2</v>
      </c>
      <c r="J18" s="14">
        <v>0.031</v>
      </c>
      <c r="K18" s="14">
        <v>0.37</v>
      </c>
      <c r="L18" s="14">
        <v>-4.3E-5</v>
      </c>
      <c r="M18" s="14">
        <v>-1550.0</v>
      </c>
      <c r="N18" s="14">
        <v>-1.7</v>
      </c>
      <c r="O18" s="14">
        <v>0.458</v>
      </c>
    </row>
    <row r="19" ht="14.25" customHeight="1">
      <c r="A19" s="1" t="s">
        <v>43</v>
      </c>
      <c r="B19" s="1" t="s">
        <v>44</v>
      </c>
      <c r="C19" s="13">
        <v>-14700.0</v>
      </c>
      <c r="D19" s="15" t="s">
        <v>41</v>
      </c>
      <c r="E19" s="12">
        <v>1470.0</v>
      </c>
      <c r="F19" s="12">
        <v>5090.0</v>
      </c>
      <c r="G19" s="12">
        <v>2700.0</v>
      </c>
      <c r="H19" s="13">
        <v>3840.0</v>
      </c>
      <c r="I19" s="12">
        <v>731.0</v>
      </c>
      <c r="J19" s="14">
        <v>1.38</v>
      </c>
      <c r="K19" s="14">
        <v>6.58</v>
      </c>
      <c r="L19" s="14">
        <v>-2830.0</v>
      </c>
      <c r="M19" s="14">
        <v>-25500.0</v>
      </c>
      <c r="N19" s="14">
        <v>-165.0</v>
      </c>
      <c r="O19" s="14">
        <v>-9.9</v>
      </c>
    </row>
    <row r="20" ht="14.25" customHeight="1">
      <c r="A20" s="1" t="s">
        <v>45</v>
      </c>
      <c r="B20" s="1" t="s">
        <v>46</v>
      </c>
      <c r="C20" s="13">
        <v>343.0</v>
      </c>
      <c r="D20" s="12" t="s">
        <v>41</v>
      </c>
      <c r="E20" s="13">
        <v>20.2</v>
      </c>
      <c r="F20" s="12">
        <v>382.0</v>
      </c>
      <c r="G20" s="12" t="s">
        <v>41</v>
      </c>
      <c r="H20" s="12" t="s">
        <v>41</v>
      </c>
      <c r="I20" s="12" t="s">
        <v>41</v>
      </c>
      <c r="J20" s="14">
        <v>-0.0097</v>
      </c>
      <c r="K20" s="14">
        <v>0.0104</v>
      </c>
      <c r="L20" s="14">
        <v>-60.0</v>
      </c>
      <c r="M20" s="14">
        <v>-0.0204</v>
      </c>
      <c r="N20" s="14">
        <v>-0.0266</v>
      </c>
      <c r="O20" s="14">
        <v>-0.0104</v>
      </c>
    </row>
    <row r="21" ht="14.25" customHeight="1">
      <c r="A21" s="1" t="s">
        <v>47</v>
      </c>
      <c r="B21" s="1" t="s">
        <v>48</v>
      </c>
      <c r="C21" s="12">
        <v>2.05</v>
      </c>
      <c r="D21" s="12" t="s">
        <v>41</v>
      </c>
      <c r="E21" s="12">
        <v>6.27E-4</v>
      </c>
      <c r="F21" s="12">
        <v>3.1</v>
      </c>
      <c r="G21" s="12">
        <v>0.682</v>
      </c>
      <c r="H21" s="12">
        <v>0.732</v>
      </c>
      <c r="I21" s="12">
        <v>0.288</v>
      </c>
      <c r="J21" s="14">
        <v>-5.7E-4</v>
      </c>
      <c r="K21" s="14">
        <v>6.37E-4</v>
      </c>
      <c r="L21" s="14">
        <v>-9.12E-4</v>
      </c>
      <c r="M21" s="14">
        <v>-2.74</v>
      </c>
      <c r="N21" s="14">
        <v>-0.0105</v>
      </c>
      <c r="O21" s="14">
        <v>0.00192</v>
      </c>
    </row>
    <row r="22" ht="14.25" customHeight="1">
      <c r="A22" s="1" t="s">
        <v>49</v>
      </c>
      <c r="B22" s="1" t="s">
        <v>50</v>
      </c>
      <c r="C22" s="12">
        <v>-4.78E-4</v>
      </c>
      <c r="D22" s="12" t="s">
        <v>41</v>
      </c>
      <c r="E22" s="12">
        <v>1.1E-14</v>
      </c>
      <c r="F22" s="12">
        <v>6.41E-6</v>
      </c>
      <c r="G22" s="12">
        <v>2.76E-5</v>
      </c>
      <c r="H22" s="12">
        <v>3.06E-5</v>
      </c>
      <c r="I22" s="13">
        <v>2.25E-7</v>
      </c>
      <c r="J22" s="14">
        <v>2.85E-8</v>
      </c>
      <c r="K22" s="14">
        <v>5.52E-8</v>
      </c>
      <c r="L22" s="14">
        <v>-1.01E-13</v>
      </c>
      <c r="M22" s="14">
        <v>-5.39E-4</v>
      </c>
      <c r="N22" s="14">
        <v>-2.64E-6</v>
      </c>
      <c r="O22" s="14">
        <v>-2.07E-6</v>
      </c>
    </row>
    <row r="23" ht="14.25" customHeight="1">
      <c r="A23" s="1" t="s">
        <v>51</v>
      </c>
      <c r="B23" s="1" t="s">
        <v>52</v>
      </c>
      <c r="C23" s="13">
        <v>1.95E7</v>
      </c>
      <c r="D23" s="12" t="s">
        <v>41</v>
      </c>
      <c r="E23" s="12">
        <v>617.0</v>
      </c>
      <c r="F23" s="12">
        <v>1.98E7</v>
      </c>
      <c r="G23" s="12">
        <v>10600.0</v>
      </c>
      <c r="H23" s="13">
        <v>30000.0</v>
      </c>
      <c r="I23" s="13">
        <v>9200.0</v>
      </c>
      <c r="J23" s="14">
        <v>-103000.0</v>
      </c>
      <c r="K23" s="14">
        <v>6290.0</v>
      </c>
      <c r="L23" s="14">
        <v>-857.0</v>
      </c>
      <c r="M23" s="14">
        <v>-260000.0</v>
      </c>
      <c r="N23" s="14">
        <v>-6620.0</v>
      </c>
      <c r="O23" s="14">
        <v>19500.0</v>
      </c>
    </row>
    <row r="24" ht="14.25" customHeight="1">
      <c r="A24" s="1" t="s">
        <v>53</v>
      </c>
      <c r="B24" s="1" t="s">
        <v>54</v>
      </c>
      <c r="C24" s="12">
        <v>1.04E-4</v>
      </c>
      <c r="D24" s="12" t="s">
        <v>41</v>
      </c>
      <c r="E24" s="12">
        <v>9.44E-11</v>
      </c>
      <c r="F24" s="12">
        <v>1.16E-4</v>
      </c>
      <c r="G24" s="12">
        <v>1.02E-7</v>
      </c>
      <c r="H24" s="13">
        <v>2.63E-7</v>
      </c>
      <c r="I24" s="13">
        <v>3.7E-8</v>
      </c>
      <c r="J24" s="14">
        <v>-7.69E-8</v>
      </c>
      <c r="K24" s="14">
        <v>1.11E-8</v>
      </c>
      <c r="L24" s="14">
        <v>-1.8E-10</v>
      </c>
      <c r="M24" s="14">
        <v>-1.27E-5</v>
      </c>
      <c r="N24" s="14">
        <v>-1.43E-8</v>
      </c>
      <c r="O24" s="14">
        <v>1.45E-7</v>
      </c>
    </row>
    <row r="25" ht="14.25" customHeight="1">
      <c r="A25" s="1" t="s">
        <v>55</v>
      </c>
      <c r="B25" s="1" t="s">
        <v>54</v>
      </c>
      <c r="C25" s="12">
        <v>-5.09E-4</v>
      </c>
      <c r="D25" s="12" t="s">
        <v>41</v>
      </c>
      <c r="E25" s="12">
        <v>2.69E-9</v>
      </c>
      <c r="F25" s="12">
        <v>3.18E-4</v>
      </c>
      <c r="G25" s="12">
        <v>1.29E-5</v>
      </c>
      <c r="H25" s="12">
        <v>3.88E-5</v>
      </c>
      <c r="I25" s="13">
        <v>7.04E-6</v>
      </c>
      <c r="J25" s="14">
        <v>-6.74E-8</v>
      </c>
      <c r="K25" s="14">
        <v>4.9E-8</v>
      </c>
      <c r="L25" s="14">
        <v>-5.02E-9</v>
      </c>
      <c r="M25" s="14">
        <v>-8.87E-4</v>
      </c>
      <c r="N25" s="14">
        <v>-1.61E-7</v>
      </c>
      <c r="O25" s="14">
        <v>3.92E-7</v>
      </c>
    </row>
    <row r="26" ht="14.25" customHeight="1">
      <c r="A26" s="1" t="s">
        <v>56</v>
      </c>
      <c r="B26" s="1" t="s">
        <v>57</v>
      </c>
      <c r="C26" s="12">
        <v>1.71E-5</v>
      </c>
      <c r="D26" s="12" t="s">
        <v>41</v>
      </c>
      <c r="E26" s="12">
        <v>4.68E-9</v>
      </c>
      <c r="F26" s="12">
        <v>1.62E-5</v>
      </c>
      <c r="G26" s="12">
        <v>3.35E-6</v>
      </c>
      <c r="H26" s="13">
        <v>5.28E-6</v>
      </c>
      <c r="I26" s="13">
        <v>1.02E-6</v>
      </c>
      <c r="J26" s="14">
        <v>4.16E-9</v>
      </c>
      <c r="K26" s="14">
        <v>1.39E-9</v>
      </c>
      <c r="L26" s="14">
        <v>-2.66E-10</v>
      </c>
      <c r="M26" s="14">
        <v>-8.75E-6</v>
      </c>
      <c r="N26" s="14">
        <v>-4.18E-8</v>
      </c>
      <c r="O26" s="14">
        <v>2.17E-8</v>
      </c>
    </row>
    <row r="27" ht="14.25" customHeight="1">
      <c r="A27" s="1" t="s">
        <v>58</v>
      </c>
      <c r="B27" s="1" t="s">
        <v>57</v>
      </c>
      <c r="C27" s="12">
        <v>0.0136</v>
      </c>
      <c r="D27" s="12" t="s">
        <v>41</v>
      </c>
      <c r="E27" s="12">
        <v>1.28E-6</v>
      </c>
      <c r="F27" s="12">
        <v>0.0131</v>
      </c>
      <c r="G27" s="12">
        <v>0.00266</v>
      </c>
      <c r="H27" s="12">
        <v>0.00416</v>
      </c>
      <c r="I27" s="13">
        <v>8.23E-4</v>
      </c>
      <c r="J27" s="14">
        <v>2.76E-6</v>
      </c>
      <c r="K27" s="14">
        <v>1.14E-6</v>
      </c>
      <c r="L27" s="14">
        <v>-2.35E-7</v>
      </c>
      <c r="M27" s="14">
        <v>-0.00711</v>
      </c>
      <c r="N27" s="14">
        <v>-3.32E-5</v>
      </c>
      <c r="O27" s="14">
        <v>2.45E-5</v>
      </c>
    </row>
    <row r="28" ht="14.25" customHeight="1">
      <c r="A28" s="1" t="s">
        <v>59</v>
      </c>
      <c r="B28" s="1" t="s">
        <v>60</v>
      </c>
      <c r="C28" s="12">
        <v>-0.0675</v>
      </c>
      <c r="D28" s="12" t="s">
        <v>41</v>
      </c>
      <c r="E28" s="12" t="s">
        <v>41</v>
      </c>
      <c r="F28" s="12">
        <v>0.00424</v>
      </c>
      <c r="G28" s="12">
        <v>4.08E-4</v>
      </c>
      <c r="H28" s="12">
        <v>0.00107</v>
      </c>
      <c r="I28" s="13">
        <v>1.41E-4</v>
      </c>
      <c r="J28" s="14">
        <v>-1.4E-5</v>
      </c>
      <c r="K28" s="14">
        <v>1.54E-6</v>
      </c>
      <c r="L28" s="14" t="s">
        <v>41</v>
      </c>
      <c r="M28" s="14">
        <v>-0.073</v>
      </c>
      <c r="N28" s="14">
        <v>-4.16E-4</v>
      </c>
      <c r="O28" s="14">
        <v>7.33E-5</v>
      </c>
    </row>
    <row r="29" ht="14.25" customHeight="1">
      <c r="A29" s="1" t="s">
        <v>61</v>
      </c>
      <c r="B29" s="1" t="s">
        <v>62</v>
      </c>
      <c r="C29" s="12">
        <v>-0.0156</v>
      </c>
      <c r="D29" s="12" t="s">
        <v>41</v>
      </c>
      <c r="E29" s="12">
        <v>0.00178</v>
      </c>
      <c r="F29" s="12">
        <v>0.0612</v>
      </c>
      <c r="G29" s="12">
        <v>0.0109</v>
      </c>
      <c r="H29" s="12">
        <v>0.012</v>
      </c>
      <c r="I29" s="12">
        <v>0.00537</v>
      </c>
      <c r="J29" s="14">
        <v>-8.71E-5</v>
      </c>
      <c r="K29" s="14">
        <v>1.13E-5</v>
      </c>
      <c r="L29" s="14">
        <v>-0.00489</v>
      </c>
      <c r="M29" s="14">
        <v>-0.102</v>
      </c>
      <c r="N29" s="14">
        <v>-1.36E-4</v>
      </c>
      <c r="O29" s="14">
        <v>2.02E-4</v>
      </c>
    </row>
    <row r="30" ht="14.25" customHeight="1">
      <c r="A30" s="1" t="s">
        <v>63</v>
      </c>
      <c r="B30" s="1" t="s">
        <v>64</v>
      </c>
      <c r="C30" s="12">
        <v>1.13</v>
      </c>
      <c r="D30" s="12" t="s">
        <v>41</v>
      </c>
      <c r="E30" s="12">
        <v>2.87E-4</v>
      </c>
      <c r="F30" s="12">
        <v>1.12</v>
      </c>
      <c r="G30" s="12">
        <v>0.145</v>
      </c>
      <c r="H30" s="12">
        <v>0.144</v>
      </c>
      <c r="I30" s="12">
        <v>0.0251</v>
      </c>
      <c r="J30" s="14">
        <v>7.13E-5</v>
      </c>
      <c r="K30" s="14">
        <v>4.37E-5</v>
      </c>
      <c r="L30" s="14">
        <v>-5.71E-4</v>
      </c>
      <c r="M30" s="14">
        <v>-0.304</v>
      </c>
      <c r="N30" s="14">
        <v>-0.00116</v>
      </c>
      <c r="O30" s="14">
        <v>0.00146</v>
      </c>
    </row>
    <row r="31" ht="14.25" customHeight="1">
      <c r="A31" s="1" t="s">
        <v>65</v>
      </c>
      <c r="B31" s="1" t="s">
        <v>66</v>
      </c>
      <c r="C31" s="13">
        <v>-34300.0</v>
      </c>
      <c r="D31" s="12" t="s">
        <v>41</v>
      </c>
      <c r="E31" s="12">
        <v>17.0</v>
      </c>
      <c r="F31" s="12">
        <v>-12900.0</v>
      </c>
      <c r="G31" s="12" t="s">
        <v>41</v>
      </c>
      <c r="H31" s="12" t="s">
        <v>41</v>
      </c>
      <c r="I31" s="12" t="s">
        <v>41</v>
      </c>
      <c r="J31" s="14">
        <v>0.679</v>
      </c>
      <c r="K31" s="14">
        <v>-0.276</v>
      </c>
      <c r="L31" s="14">
        <v>-32.1</v>
      </c>
      <c r="M31" s="14">
        <v>-21200.0</v>
      </c>
      <c r="N31" s="14">
        <v>-67.2</v>
      </c>
      <c r="O31" s="14">
        <v>-57.1</v>
      </c>
    </row>
    <row r="32" ht="14.25" customHeight="1">
      <c r="A32" s="1" t="s">
        <v>67</v>
      </c>
      <c r="B32" s="1" t="s">
        <v>68</v>
      </c>
      <c r="C32" s="12">
        <v>0.0861</v>
      </c>
      <c r="D32" s="12" t="s">
        <v>41</v>
      </c>
      <c r="E32" s="12" t="s">
        <v>41</v>
      </c>
      <c r="F32" s="12">
        <v>0.0882</v>
      </c>
      <c r="G32" s="12" t="s">
        <v>41</v>
      </c>
      <c r="H32" s="12" t="s">
        <v>41</v>
      </c>
      <c r="I32" s="12" t="s">
        <v>41</v>
      </c>
      <c r="J32" s="14">
        <v>-1.53E-5</v>
      </c>
      <c r="K32" s="14">
        <v>5.23E-5</v>
      </c>
      <c r="L32" s="14" t="s">
        <v>41</v>
      </c>
      <c r="M32" s="14">
        <v>-2.09E-4</v>
      </c>
      <c r="N32" s="14">
        <v>-0.00187</v>
      </c>
      <c r="O32" s="14">
        <v>8.45E-6</v>
      </c>
    </row>
    <row r="33" ht="14.25" customHeight="1">
      <c r="A33" s="1" t="s">
        <v>69</v>
      </c>
      <c r="B33" s="1" t="s">
        <v>68</v>
      </c>
      <c r="C33" s="12">
        <v>241.0</v>
      </c>
      <c r="D33" s="12" t="s">
        <v>41</v>
      </c>
      <c r="E33" s="12" t="s">
        <v>41</v>
      </c>
      <c r="F33" s="12">
        <v>255.0</v>
      </c>
      <c r="G33" s="12" t="s">
        <v>41</v>
      </c>
      <c r="H33" s="12" t="s">
        <v>41</v>
      </c>
      <c r="I33" s="12" t="s">
        <v>41</v>
      </c>
      <c r="J33" s="14">
        <v>0.0722</v>
      </c>
      <c r="K33" s="14">
        <v>0.00297</v>
      </c>
      <c r="L33" s="14" t="s">
        <v>41</v>
      </c>
      <c r="M33" s="14">
        <v>-15.0</v>
      </c>
      <c r="N33" s="14">
        <v>-0.0232</v>
      </c>
      <c r="O33" s="14">
        <v>0.334</v>
      </c>
    </row>
    <row r="34" ht="14.25" customHeight="1">
      <c r="A34" s="1" t="s">
        <v>70</v>
      </c>
      <c r="B34" s="1" t="s">
        <v>71</v>
      </c>
      <c r="C34" s="13">
        <v>-16700.0</v>
      </c>
      <c r="D34" s="12" t="s">
        <v>41</v>
      </c>
      <c r="E34" s="13">
        <v>8470.0</v>
      </c>
      <c r="F34" s="13">
        <v>581.0</v>
      </c>
      <c r="G34" s="13">
        <v>89.2</v>
      </c>
      <c r="H34" s="12">
        <v>31.5</v>
      </c>
      <c r="I34" s="12" t="s">
        <v>41</v>
      </c>
      <c r="J34" s="14">
        <v>13.5</v>
      </c>
      <c r="K34" s="14">
        <v>0.0996</v>
      </c>
      <c r="L34" s="14">
        <v>-17600.0</v>
      </c>
      <c r="M34" s="14">
        <v>-8200.0</v>
      </c>
      <c r="N34" s="14">
        <v>-0.0821</v>
      </c>
      <c r="O34" s="14">
        <v>1.15</v>
      </c>
    </row>
    <row r="35" ht="14.25" customHeight="1"/>
    <row r="36" ht="14.25" customHeight="1"/>
    <row r="37" ht="14.25" customHeight="1">
      <c r="A37" s="5" t="s">
        <v>21</v>
      </c>
      <c r="B37" s="7" t="s">
        <v>72</v>
      </c>
      <c r="C37" s="8" t="s">
        <v>73</v>
      </c>
      <c r="D37" s="8" t="s">
        <v>74</v>
      </c>
      <c r="E37" s="6" t="s">
        <v>75</v>
      </c>
      <c r="F37" s="6" t="s">
        <v>76</v>
      </c>
      <c r="G37" s="9" t="s">
        <v>77</v>
      </c>
      <c r="H37" s="10" t="s">
        <v>78</v>
      </c>
      <c r="I37" s="6" t="s">
        <v>79</v>
      </c>
      <c r="J37" s="6" t="s">
        <v>80</v>
      </c>
      <c r="K37" s="6" t="s">
        <v>81</v>
      </c>
      <c r="L37" s="6" t="s">
        <v>82</v>
      </c>
    </row>
    <row r="38" ht="14.25" customHeight="1">
      <c r="A38" s="4" t="s">
        <v>83</v>
      </c>
      <c r="B38" s="12">
        <v>2.01E-5</v>
      </c>
      <c r="C38" s="12">
        <v>836.0</v>
      </c>
      <c r="D38" s="14">
        <v>325.0</v>
      </c>
      <c r="E38" s="13">
        <v>249.0</v>
      </c>
      <c r="F38" s="12">
        <v>49.3</v>
      </c>
      <c r="G38" s="14">
        <v>-0.0113</v>
      </c>
      <c r="H38" s="14">
        <v>0.405</v>
      </c>
      <c r="I38" s="14">
        <v>-1.16E-4</v>
      </c>
      <c r="J38" s="14">
        <v>-1600.0</v>
      </c>
      <c r="K38" s="14">
        <v>-1.8</v>
      </c>
      <c r="L38" s="14">
        <v>0.486</v>
      </c>
    </row>
    <row r="39" ht="14.25" customHeight="1">
      <c r="A39" s="4" t="s">
        <v>84</v>
      </c>
      <c r="B39" s="12">
        <v>5.44E-5</v>
      </c>
      <c r="C39" s="12">
        <v>36.6</v>
      </c>
      <c r="D39" s="14">
        <v>346.0</v>
      </c>
      <c r="E39" s="13">
        <v>249.0</v>
      </c>
      <c r="F39" s="12">
        <v>49.3</v>
      </c>
      <c r="G39" s="14">
        <v>-0.0113</v>
      </c>
      <c r="H39" s="14">
        <v>0.227</v>
      </c>
      <c r="I39" s="14">
        <v>-1.16E-4</v>
      </c>
      <c r="J39" s="14">
        <v>-1600.0</v>
      </c>
      <c r="K39" s="14">
        <v>-1.8</v>
      </c>
      <c r="L39" s="14">
        <v>0.486</v>
      </c>
    </row>
    <row r="40" ht="14.25" customHeight="1">
      <c r="B40" s="1"/>
    </row>
    <row r="41" ht="14.25" customHeight="1">
      <c r="A41" s="5"/>
      <c r="B41" s="7" t="s">
        <v>72</v>
      </c>
      <c r="C41" s="8" t="s">
        <v>28</v>
      </c>
      <c r="D41" s="8" t="s">
        <v>74</v>
      </c>
      <c r="E41" s="6" t="s">
        <v>75</v>
      </c>
      <c r="F41" s="6" t="s">
        <v>85</v>
      </c>
      <c r="G41" s="9" t="s">
        <v>77</v>
      </c>
      <c r="H41" s="10" t="s">
        <v>78</v>
      </c>
      <c r="I41" s="6" t="s">
        <v>79</v>
      </c>
      <c r="J41" s="6" t="s">
        <v>86</v>
      </c>
      <c r="K41" s="6" t="s">
        <v>87</v>
      </c>
      <c r="L41" s="6" t="s">
        <v>88</v>
      </c>
    </row>
    <row r="42" ht="14.25" customHeight="1">
      <c r="A42" s="4" t="s">
        <v>89</v>
      </c>
      <c r="B42" s="12">
        <v>1470.0</v>
      </c>
      <c r="C42" s="12">
        <v>5090.0</v>
      </c>
      <c r="D42" s="12">
        <v>2700.0</v>
      </c>
      <c r="E42" s="13">
        <v>3840.0</v>
      </c>
      <c r="F42" s="12">
        <v>731.0</v>
      </c>
      <c r="G42" s="14">
        <v>1.38</v>
      </c>
      <c r="H42" s="14">
        <v>6.58</v>
      </c>
      <c r="I42" s="14">
        <v>-2830.0</v>
      </c>
      <c r="J42" s="14">
        <v>-25500.0</v>
      </c>
      <c r="K42" s="14">
        <v>-165.0</v>
      </c>
      <c r="L42" s="14">
        <v>-9.9</v>
      </c>
    </row>
    <row r="43" ht="14.25" customHeight="1">
      <c r="A43" s="4" t="s">
        <v>90</v>
      </c>
      <c r="B43" s="12">
        <v>1470.0</v>
      </c>
      <c r="C43" s="12">
        <v>481.0</v>
      </c>
      <c r="D43" s="12">
        <v>2700.0</v>
      </c>
      <c r="E43" s="13">
        <v>3840.0</v>
      </c>
      <c r="F43" s="12">
        <v>731.0</v>
      </c>
      <c r="G43" s="14">
        <v>1.38</v>
      </c>
      <c r="H43" s="14">
        <v>2.96</v>
      </c>
      <c r="I43" s="16">
        <v>-2830.0</v>
      </c>
      <c r="J43" s="14">
        <v>-25500.0</v>
      </c>
      <c r="K43" s="14">
        <v>-165.0</v>
      </c>
      <c r="L43" s="14">
        <v>-9.9</v>
      </c>
    </row>
    <row r="44" ht="14.25" customHeight="1"/>
    <row r="45" ht="14.25" customHeight="1">
      <c r="A45" s="5"/>
      <c r="B45" s="7" t="s">
        <v>72</v>
      </c>
      <c r="C45" s="8" t="s">
        <v>28</v>
      </c>
      <c r="D45" s="8" t="s">
        <v>74</v>
      </c>
      <c r="E45" s="6" t="s">
        <v>75</v>
      </c>
      <c r="F45" s="6" t="s">
        <v>85</v>
      </c>
      <c r="G45" s="9" t="s">
        <v>77</v>
      </c>
      <c r="H45" s="10" t="s">
        <v>78</v>
      </c>
      <c r="I45" s="6" t="s">
        <v>79</v>
      </c>
      <c r="J45" s="6" t="s">
        <v>86</v>
      </c>
      <c r="K45" s="6" t="s">
        <v>87</v>
      </c>
      <c r="L45" s="6" t="s">
        <v>88</v>
      </c>
    </row>
    <row r="46" ht="14.25" customHeight="1">
      <c r="A46" s="4" t="s">
        <v>91</v>
      </c>
      <c r="B46" s="13">
        <v>8470.0</v>
      </c>
      <c r="C46" s="13">
        <v>581.0</v>
      </c>
      <c r="D46" s="13">
        <v>89.2</v>
      </c>
      <c r="E46" s="12">
        <v>31.5</v>
      </c>
      <c r="F46" s="12" t="s">
        <v>41</v>
      </c>
      <c r="G46" s="14">
        <v>13.5</v>
      </c>
      <c r="H46" s="14">
        <v>0.0996</v>
      </c>
      <c r="I46" s="14">
        <v>-17600.0</v>
      </c>
      <c r="J46" s="14">
        <v>-8200.0</v>
      </c>
      <c r="K46" s="14">
        <v>-0.0821</v>
      </c>
      <c r="L46" s="14">
        <v>1.15</v>
      </c>
    </row>
    <row r="47" ht="14.25" customHeight="1">
      <c r="A47" s="4" t="s">
        <v>92</v>
      </c>
      <c r="B47" s="13">
        <v>8470.0</v>
      </c>
      <c r="C47" s="13">
        <v>19.3</v>
      </c>
      <c r="D47" s="13">
        <v>89.2</v>
      </c>
      <c r="E47" s="12">
        <v>31.5</v>
      </c>
      <c r="F47" s="12" t="s">
        <v>41</v>
      </c>
      <c r="G47" s="14">
        <v>13.5</v>
      </c>
      <c r="H47" s="14">
        <v>0.182</v>
      </c>
      <c r="I47" s="14">
        <v>-17600.0</v>
      </c>
      <c r="J47" s="14">
        <v>-8200.0</v>
      </c>
      <c r="K47" s="14">
        <v>-0.0821</v>
      </c>
      <c r="L47" s="14">
        <v>1.15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rintOptions/>
  <pageMargins bottom="0.75" footer="0.0" header="0.0" left="0.7" right="0.7" top="0.75"/>
  <pageSetup paperSize="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/>
      <c r="C1" s="18" t="s">
        <v>93</v>
      </c>
      <c r="D1" s="18" t="s">
        <v>94</v>
      </c>
      <c r="E1" s="18" t="s">
        <v>95</v>
      </c>
      <c r="F1" s="18" t="s">
        <v>96</v>
      </c>
    </row>
    <row r="2">
      <c r="A2" s="17"/>
      <c r="B2" s="19" t="s">
        <v>72</v>
      </c>
      <c r="C2" s="19">
        <v>1.90959919064631E-5</v>
      </c>
      <c r="D2" s="20">
        <v>2.10982505758009E-5</v>
      </c>
      <c r="E2" s="20">
        <v>2.00947934174906E-5</v>
      </c>
      <c r="F2" s="20">
        <v>2.01080392861055E-5</v>
      </c>
    </row>
    <row r="3">
      <c r="B3" s="19" t="s">
        <v>73</v>
      </c>
      <c r="C3" s="19">
        <v>794.249326713239</v>
      </c>
      <c r="D3" s="18">
        <v>877.797785282061</v>
      </c>
      <c r="E3" s="18">
        <v>836.727485362459</v>
      </c>
      <c r="F3" s="18">
        <v>834.379577876722</v>
      </c>
    </row>
    <row r="4">
      <c r="B4" s="19" t="s">
        <v>74</v>
      </c>
      <c r="C4" s="19">
        <v>308.755671405254</v>
      </c>
      <c r="D4" s="18">
        <v>341.234355709225</v>
      </c>
      <c r="E4" s="18">
        <v>325.201081563432</v>
      </c>
      <c r="F4" s="18">
        <v>325.905759039875</v>
      </c>
    </row>
    <row r="5">
      <c r="B5" s="19" t="s">
        <v>75</v>
      </c>
      <c r="C5" s="19">
        <v>236.553676495995</v>
      </c>
      <c r="D5" s="18">
        <v>261.413076583657</v>
      </c>
      <c r="E5" s="18">
        <v>248.995486334668</v>
      </c>
      <c r="F5" s="18">
        <v>248.818279415431</v>
      </c>
    </row>
    <row r="6">
      <c r="B6" s="19" t="s">
        <v>76</v>
      </c>
      <c r="C6" s="19">
        <v>46.8355179291337</v>
      </c>
      <c r="D6" s="18">
        <v>51.764034196537</v>
      </c>
      <c r="E6" s="18">
        <v>49.3216312783272</v>
      </c>
      <c r="F6" s="18">
        <v>49.276459633354</v>
      </c>
    </row>
    <row r="7">
      <c r="B7" s="19" t="s">
        <v>77</v>
      </c>
      <c r="C7" s="19">
        <v>-0.0118638778235447</v>
      </c>
      <c r="D7" s="18">
        <v>-0.0107351670461532</v>
      </c>
      <c r="E7" s="18">
        <v>-0.0112867376617502</v>
      </c>
      <c r="F7" s="18">
        <v>-0.0112745512747276</v>
      </c>
    </row>
    <row r="8">
      <c r="B8" s="19" t="s">
        <v>78</v>
      </c>
      <c r="C8" s="19">
        <v>0.384762729952545</v>
      </c>
      <c r="D8" s="18">
        <v>0.425230755736672</v>
      </c>
      <c r="E8" s="18">
        <v>0.405067164948899</v>
      </c>
      <c r="F8" s="18">
        <v>0.40398375661487</v>
      </c>
    </row>
    <row r="9">
      <c r="B9" s="19" t="s">
        <v>79</v>
      </c>
      <c r="C9" s="19">
        <v>-1.21793492773287E-4</v>
      </c>
      <c r="D9" s="18">
        <v>-1.10215083107916E-4</v>
      </c>
      <c r="E9" s="18">
        <v>-1.15978099743959E-4</v>
      </c>
      <c r="F9" s="18">
        <v>-1.15951627129737E-4</v>
      </c>
    </row>
    <row r="10">
      <c r="B10" s="19" t="s">
        <v>80</v>
      </c>
      <c r="C10" s="19">
        <v>-1679.80455598974</v>
      </c>
      <c r="D10" s="18">
        <v>-1520.02807960993</v>
      </c>
      <c r="E10" s="18">
        <v>-1599.5357061076</v>
      </c>
      <c r="F10" s="18">
        <v>-1598.13232685312</v>
      </c>
    </row>
    <row r="11">
      <c r="B11" s="19" t="s">
        <v>81</v>
      </c>
      <c r="C11" s="19">
        <v>-1.88973553357402</v>
      </c>
      <c r="D11" s="18">
        <v>-1.7100232371718</v>
      </c>
      <c r="E11" s="18">
        <v>-1.80088639301744</v>
      </c>
      <c r="F11" s="18">
        <v>-1.79628118260758</v>
      </c>
    </row>
    <row r="12">
      <c r="B12" s="19" t="s">
        <v>82</v>
      </c>
      <c r="C12" s="19">
        <v>0.461749365091033</v>
      </c>
      <c r="D12" s="18">
        <v>0.510268097855742</v>
      </c>
      <c r="E12" s="18">
        <v>0.486277412132782</v>
      </c>
      <c r="F12" s="18">
        <v>0.48465643292892</v>
      </c>
    </row>
    <row r="13">
      <c r="C13" s="19">
        <v>-294.4655534599732</v>
      </c>
      <c r="D13" s="19">
        <v>11.395823494092136</v>
      </c>
      <c r="E13" s="19">
        <v>-140.2109460056176</v>
      </c>
      <c r="F13" s="19">
        <v>-140.67126227566402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6.71"/>
    <col customWidth="1" min="3" max="3" width="15.43"/>
    <col customWidth="1" min="4" max="4" width="14.86"/>
    <col customWidth="1" min="5" max="5" width="19.57"/>
    <col customWidth="1" min="6" max="15" width="15.43"/>
    <col customWidth="1" min="16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2">
        <v>45021.0</v>
      </c>
      <c r="E1" s="1" t="s">
        <v>3</v>
      </c>
      <c r="F1" s="3">
        <v>0.536892002314815</v>
      </c>
      <c r="G1" s="3"/>
    </row>
    <row r="2" ht="14.25" customHeight="1">
      <c r="A2" s="1" t="s">
        <v>4</v>
      </c>
      <c r="B2" s="1" t="s">
        <v>5</v>
      </c>
    </row>
    <row r="3" ht="14.25" customHeight="1"/>
    <row r="4" ht="14.25" customHeight="1"/>
    <row r="5" ht="14.25" customHeight="1">
      <c r="A5" s="1" t="s">
        <v>6</v>
      </c>
      <c r="B5" s="1" t="s">
        <v>7</v>
      </c>
    </row>
    <row r="6" ht="14.25" customHeight="1">
      <c r="A6" s="1" t="s">
        <v>8</v>
      </c>
      <c r="B6" s="1" t="s">
        <v>1</v>
      </c>
    </row>
    <row r="7" ht="14.25" customHeight="1">
      <c r="A7" s="1" t="s">
        <v>9</v>
      </c>
      <c r="B7" s="4" t="s">
        <v>10</v>
      </c>
    </row>
    <row r="8" ht="14.25" customHeight="1">
      <c r="A8" s="1" t="s">
        <v>11</v>
      </c>
      <c r="B8" s="1" t="s">
        <v>12</v>
      </c>
    </row>
    <row r="9" ht="14.25" customHeight="1">
      <c r="A9" s="1" t="s">
        <v>13</v>
      </c>
      <c r="B9" s="1" t="s">
        <v>14</v>
      </c>
    </row>
    <row r="10" ht="14.25" customHeight="1">
      <c r="A10" s="1" t="s">
        <v>15</v>
      </c>
      <c r="B10" s="1" t="s">
        <v>16</v>
      </c>
    </row>
    <row r="11" ht="14.25" customHeight="1">
      <c r="A11" s="1" t="s">
        <v>17</v>
      </c>
      <c r="B11" s="1" t="s">
        <v>18</v>
      </c>
    </row>
    <row r="12" ht="14.25" customHeight="1">
      <c r="A12" s="1" t="s">
        <v>19</v>
      </c>
      <c r="B12" s="1" t="s">
        <v>18</v>
      </c>
    </row>
    <row r="13" ht="14.25" customHeight="1">
      <c r="A13" s="1" t="s">
        <v>20</v>
      </c>
      <c r="B13" s="1" t="s">
        <v>21</v>
      </c>
    </row>
    <row r="14" ht="14.25" customHeight="1">
      <c r="A14" s="1" t="s">
        <v>22</v>
      </c>
      <c r="B14" s="1" t="s">
        <v>23</v>
      </c>
    </row>
    <row r="15" ht="14.25" customHeight="1"/>
    <row r="16">
      <c r="A16" s="5" t="s">
        <v>21</v>
      </c>
      <c r="B16" s="5" t="s">
        <v>24</v>
      </c>
      <c r="C16" s="5" t="s">
        <v>25</v>
      </c>
      <c r="D16" s="6" t="s">
        <v>26</v>
      </c>
      <c r="E16" s="7" t="s">
        <v>27</v>
      </c>
      <c r="F16" s="8" t="s">
        <v>97</v>
      </c>
      <c r="G16" s="8" t="s">
        <v>29</v>
      </c>
      <c r="H16" s="6" t="s">
        <v>30</v>
      </c>
      <c r="I16" s="6" t="s">
        <v>31</v>
      </c>
      <c r="J16" s="9" t="s">
        <v>32</v>
      </c>
      <c r="K16" s="10" t="s">
        <v>33</v>
      </c>
      <c r="L16" s="6" t="s">
        <v>34</v>
      </c>
      <c r="M16" s="6" t="s">
        <v>35</v>
      </c>
      <c r="N16" s="6" t="s">
        <v>36</v>
      </c>
      <c r="O16" s="6" t="s">
        <v>37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4.25" customHeight="1">
      <c r="A17" s="1" t="s">
        <v>39</v>
      </c>
      <c r="B17" s="1" t="s">
        <v>40</v>
      </c>
      <c r="C17" s="12">
        <v>-922.0</v>
      </c>
      <c r="D17" s="13" t="s">
        <v>41</v>
      </c>
      <c r="E17" s="12">
        <v>5.44E-5</v>
      </c>
      <c r="F17" s="12">
        <v>36.6</v>
      </c>
      <c r="G17" s="14">
        <v>346.0</v>
      </c>
      <c r="H17" s="13">
        <v>249.0</v>
      </c>
      <c r="I17" s="12">
        <v>49.3</v>
      </c>
      <c r="J17" s="14">
        <v>-0.0113</v>
      </c>
      <c r="K17" s="14">
        <v>0.227</v>
      </c>
      <c r="L17" s="14">
        <v>-1.16E-4</v>
      </c>
      <c r="M17" s="14">
        <v>-1600.0</v>
      </c>
      <c r="N17" s="14">
        <v>-1.8</v>
      </c>
      <c r="O17" s="14">
        <v>0.486</v>
      </c>
    </row>
    <row r="18" ht="14.25" customHeight="1">
      <c r="A18" s="1" t="s">
        <v>42</v>
      </c>
      <c r="B18" s="1" t="s">
        <v>40</v>
      </c>
      <c r="C18" s="13">
        <v>-910.0</v>
      </c>
      <c r="D18" s="12" t="s">
        <v>41</v>
      </c>
      <c r="E18" s="12">
        <v>2.01E-5</v>
      </c>
      <c r="F18" s="12">
        <v>34.3</v>
      </c>
      <c r="G18" s="12">
        <v>325.0</v>
      </c>
      <c r="H18" s="13">
        <v>231.0</v>
      </c>
      <c r="I18" s="12">
        <v>46.2</v>
      </c>
      <c r="J18" s="14">
        <v>0.031</v>
      </c>
      <c r="K18" s="14">
        <v>0.211</v>
      </c>
      <c r="L18" s="14">
        <v>-4.3E-5</v>
      </c>
      <c r="M18" s="14">
        <v>-1550.0</v>
      </c>
      <c r="N18" s="14">
        <v>-1.7</v>
      </c>
      <c r="O18" s="14">
        <v>0.458</v>
      </c>
    </row>
    <row r="19" ht="14.25" customHeight="1">
      <c r="A19" s="1" t="s">
        <v>43</v>
      </c>
      <c r="B19" s="1" t="s">
        <v>44</v>
      </c>
      <c r="C19" s="13">
        <v>-19300.0</v>
      </c>
      <c r="D19" s="12" t="s">
        <v>41</v>
      </c>
      <c r="E19" s="12">
        <v>1470.0</v>
      </c>
      <c r="F19" s="12">
        <v>481.0</v>
      </c>
      <c r="G19" s="12">
        <v>2700.0</v>
      </c>
      <c r="H19" s="13">
        <v>3840.0</v>
      </c>
      <c r="I19" s="12">
        <v>731.0</v>
      </c>
      <c r="J19" s="14">
        <v>1.38</v>
      </c>
      <c r="K19" s="14">
        <v>2.96</v>
      </c>
      <c r="L19" s="16">
        <v>-2830.0</v>
      </c>
      <c r="M19" s="14">
        <v>-25500.0</v>
      </c>
      <c r="N19" s="14">
        <v>-165.0</v>
      </c>
      <c r="O19" s="14">
        <v>-9.9</v>
      </c>
    </row>
    <row r="20" ht="14.25" customHeight="1">
      <c r="A20" s="1" t="s">
        <v>45</v>
      </c>
      <c r="B20" s="1" t="s">
        <v>46</v>
      </c>
      <c r="C20" s="13">
        <v>343.0</v>
      </c>
      <c r="D20" s="15" t="s">
        <v>41</v>
      </c>
      <c r="E20" s="13">
        <v>20.2</v>
      </c>
      <c r="F20" s="12">
        <v>383.0</v>
      </c>
      <c r="G20" s="12" t="s">
        <v>41</v>
      </c>
      <c r="H20" s="12" t="s">
        <v>41</v>
      </c>
      <c r="I20" s="12" t="s">
        <v>41</v>
      </c>
      <c r="J20" s="14">
        <v>-0.0097</v>
      </c>
      <c r="K20" s="14">
        <v>0.0102</v>
      </c>
      <c r="L20" s="14">
        <v>-60.0</v>
      </c>
      <c r="M20" s="14">
        <v>-0.0204</v>
      </c>
      <c r="N20" s="14">
        <v>-0.0266</v>
      </c>
      <c r="O20" s="14">
        <v>-0.0104</v>
      </c>
    </row>
    <row r="21" ht="14.25" customHeight="1">
      <c r="A21" s="1" t="s">
        <v>47</v>
      </c>
      <c r="B21" s="1" t="s">
        <v>48</v>
      </c>
      <c r="C21" s="12">
        <v>-0.887</v>
      </c>
      <c r="D21" s="12" t="s">
        <v>41</v>
      </c>
      <c r="E21" s="12">
        <v>6.27E-4</v>
      </c>
      <c r="F21" s="12">
        <v>0.16</v>
      </c>
      <c r="G21" s="12">
        <v>0.682</v>
      </c>
      <c r="H21" s="12">
        <v>0.732</v>
      </c>
      <c r="I21" s="12">
        <v>0.288</v>
      </c>
      <c r="J21" s="14">
        <v>-5.7E-4</v>
      </c>
      <c r="K21" s="14">
        <v>9.3E-4</v>
      </c>
      <c r="L21" s="14">
        <v>-9.12E-4</v>
      </c>
      <c r="M21" s="14">
        <v>-2.74</v>
      </c>
      <c r="N21" s="14">
        <v>-0.0105</v>
      </c>
      <c r="O21" s="14">
        <v>0.00192</v>
      </c>
    </row>
    <row r="22" ht="14.25" customHeight="1">
      <c r="A22" s="1" t="s">
        <v>49</v>
      </c>
      <c r="B22" s="1" t="s">
        <v>50</v>
      </c>
      <c r="C22" s="12">
        <v>-4.81E-4</v>
      </c>
      <c r="D22" s="12" t="s">
        <v>41</v>
      </c>
      <c r="E22" s="12">
        <v>1.1E-14</v>
      </c>
      <c r="F22" s="12">
        <v>3.56E-6</v>
      </c>
      <c r="G22" s="12">
        <v>2.76E-5</v>
      </c>
      <c r="H22" s="12">
        <v>3.06E-5</v>
      </c>
      <c r="I22" s="13">
        <v>2.25E-7</v>
      </c>
      <c r="J22" s="14">
        <v>2.85E-8</v>
      </c>
      <c r="K22" s="14">
        <v>2.65E-8</v>
      </c>
      <c r="L22" s="14">
        <v>-1.01E-13</v>
      </c>
      <c r="M22" s="14">
        <v>-5.39E-4</v>
      </c>
      <c r="N22" s="14">
        <v>-2.64E-6</v>
      </c>
      <c r="O22" s="14">
        <v>-2.07E-6</v>
      </c>
    </row>
    <row r="23" ht="14.25" customHeight="1">
      <c r="A23" s="1" t="s">
        <v>51</v>
      </c>
      <c r="B23" s="1" t="s">
        <v>52</v>
      </c>
      <c r="C23" s="13">
        <v>5440000.0</v>
      </c>
      <c r="D23" s="12" t="s">
        <v>41</v>
      </c>
      <c r="E23" s="12">
        <v>617.0</v>
      </c>
      <c r="F23" s="12">
        <v>5730000.0</v>
      </c>
      <c r="G23" s="12">
        <v>10600.0</v>
      </c>
      <c r="H23" s="13">
        <v>30000.0</v>
      </c>
      <c r="I23" s="13">
        <v>9200.0</v>
      </c>
      <c r="J23" s="14">
        <v>-103000.0</v>
      </c>
      <c r="K23" s="14">
        <v>10900.0</v>
      </c>
      <c r="L23" s="14">
        <v>-857.0</v>
      </c>
      <c r="M23" s="14">
        <v>-260000.0</v>
      </c>
      <c r="N23" s="14">
        <v>-6620.0</v>
      </c>
      <c r="O23" s="14">
        <v>19500.0</v>
      </c>
    </row>
    <row r="24" ht="14.25" customHeight="1">
      <c r="A24" s="1" t="s">
        <v>53</v>
      </c>
      <c r="B24" s="1" t="s">
        <v>54</v>
      </c>
      <c r="C24" s="12">
        <v>1.06E-6</v>
      </c>
      <c r="D24" s="12" t="s">
        <v>41</v>
      </c>
      <c r="E24" s="12">
        <v>9.44E-11</v>
      </c>
      <c r="F24" s="12">
        <v>1.33E-5</v>
      </c>
      <c r="G24" s="12">
        <v>1.02E-7</v>
      </c>
      <c r="H24" s="13">
        <v>2.63E-7</v>
      </c>
      <c r="I24" s="13">
        <v>3.7E-8</v>
      </c>
      <c r="J24" s="14">
        <v>-7.69E-8</v>
      </c>
      <c r="K24" s="14">
        <v>2.88E-8</v>
      </c>
      <c r="L24" s="14">
        <v>-1.8E-10</v>
      </c>
      <c r="M24" s="14">
        <v>-1.27E-5</v>
      </c>
      <c r="N24" s="14">
        <v>-1.43E-8</v>
      </c>
      <c r="O24" s="14">
        <v>1.45E-7</v>
      </c>
    </row>
    <row r="25" ht="14.25" customHeight="1">
      <c r="A25" s="1" t="s">
        <v>55</v>
      </c>
      <c r="B25" s="1" t="s">
        <v>54</v>
      </c>
      <c r="C25" s="12">
        <v>-7.84E-4</v>
      </c>
      <c r="D25" s="12" t="s">
        <v>41</v>
      </c>
      <c r="E25" s="12">
        <v>2.69E-9</v>
      </c>
      <c r="F25" s="12">
        <v>4.36E-5</v>
      </c>
      <c r="G25" s="12">
        <v>1.29E-5</v>
      </c>
      <c r="H25" s="12">
        <v>3.88E-5</v>
      </c>
      <c r="I25" s="13">
        <v>7.04E-6</v>
      </c>
      <c r="J25" s="14">
        <v>-6.74E-8</v>
      </c>
      <c r="K25" s="14">
        <v>9.06E-8</v>
      </c>
      <c r="L25" s="14">
        <v>-5.02E-9</v>
      </c>
      <c r="M25" s="14">
        <v>-8.87E-4</v>
      </c>
      <c r="N25" s="14">
        <v>-1.61E-7</v>
      </c>
      <c r="O25" s="14">
        <v>3.92E-7</v>
      </c>
    </row>
    <row r="26" ht="14.25" customHeight="1">
      <c r="A26" s="1" t="s">
        <v>56</v>
      </c>
      <c r="B26" s="1" t="s">
        <v>57</v>
      </c>
      <c r="C26" s="12">
        <v>1.72E-6</v>
      </c>
      <c r="D26" s="12" t="s">
        <v>41</v>
      </c>
      <c r="E26" s="12">
        <v>4.68E-9</v>
      </c>
      <c r="F26" s="12">
        <v>8.25E-7</v>
      </c>
      <c r="G26" s="12">
        <v>3.35E-6</v>
      </c>
      <c r="H26" s="13">
        <v>5.28E-6</v>
      </c>
      <c r="I26" s="13">
        <v>1.02E-6</v>
      </c>
      <c r="J26" s="14">
        <v>4.16E-9</v>
      </c>
      <c r="K26" s="14">
        <v>1.7E-9</v>
      </c>
      <c r="L26" s="14">
        <v>-2.66E-10</v>
      </c>
      <c r="M26" s="14">
        <v>-8.75E-6</v>
      </c>
      <c r="N26" s="14">
        <v>-4.18E-8</v>
      </c>
      <c r="O26" s="14">
        <v>2.17E-8</v>
      </c>
    </row>
    <row r="27" ht="14.25" customHeight="1">
      <c r="A27" s="1" t="s">
        <v>58</v>
      </c>
      <c r="B27" s="1" t="s">
        <v>57</v>
      </c>
      <c r="C27" s="12">
        <v>0.0012</v>
      </c>
      <c r="D27" s="12" t="s">
        <v>41</v>
      </c>
      <c r="E27" s="12">
        <v>1.28E-6</v>
      </c>
      <c r="F27" s="12">
        <v>6.68E-4</v>
      </c>
      <c r="G27" s="12">
        <v>0.00266</v>
      </c>
      <c r="H27" s="12">
        <v>0.00416</v>
      </c>
      <c r="I27" s="13">
        <v>8.23E-4</v>
      </c>
      <c r="J27" s="14">
        <v>2.76E-6</v>
      </c>
      <c r="K27" s="14">
        <v>1.44E-6</v>
      </c>
      <c r="L27" s="14">
        <v>-2.35E-7</v>
      </c>
      <c r="M27" s="14">
        <v>-0.00711</v>
      </c>
      <c r="N27" s="14">
        <v>-3.32E-5</v>
      </c>
      <c r="O27" s="14">
        <v>2.45E-5</v>
      </c>
    </row>
    <row r="28" ht="14.25" customHeight="1">
      <c r="A28" s="1" t="s">
        <v>59</v>
      </c>
      <c r="B28" s="1" t="s">
        <v>60</v>
      </c>
      <c r="C28" s="12">
        <v>-0.0692</v>
      </c>
      <c r="D28" s="12" t="s">
        <v>41</v>
      </c>
      <c r="E28" s="12" t="s">
        <v>41</v>
      </c>
      <c r="F28" s="12">
        <v>0.00256</v>
      </c>
      <c r="G28" s="12">
        <v>4.08E-4</v>
      </c>
      <c r="H28" s="12">
        <v>0.00107</v>
      </c>
      <c r="I28" s="13">
        <v>1.41E-4</v>
      </c>
      <c r="J28" s="14">
        <v>-1.4E-5</v>
      </c>
      <c r="K28" s="14">
        <v>3.43E-6</v>
      </c>
      <c r="L28" s="14" t="s">
        <v>41</v>
      </c>
      <c r="M28" s="14">
        <v>-0.073</v>
      </c>
      <c r="N28" s="14">
        <v>-4.16E-4</v>
      </c>
      <c r="O28" s="14">
        <v>7.33E-5</v>
      </c>
    </row>
    <row r="29" ht="14.25" customHeight="1">
      <c r="A29" s="1" t="s">
        <v>61</v>
      </c>
      <c r="B29" s="1" t="s">
        <v>62</v>
      </c>
      <c r="C29" s="12">
        <v>-0.0722</v>
      </c>
      <c r="D29" s="12" t="s">
        <v>41</v>
      </c>
      <c r="E29" s="12">
        <v>0.00178</v>
      </c>
      <c r="F29" s="12">
        <v>0.00455</v>
      </c>
      <c r="G29" s="12">
        <v>0.0109</v>
      </c>
      <c r="H29" s="12">
        <v>0.012</v>
      </c>
      <c r="I29" s="12">
        <v>0.00537</v>
      </c>
      <c r="J29" s="14">
        <v>-8.71E-5</v>
      </c>
      <c r="K29" s="14">
        <v>3.02E-5</v>
      </c>
      <c r="L29" s="14">
        <v>-0.00489</v>
      </c>
      <c r="M29" s="14">
        <v>-0.102</v>
      </c>
      <c r="N29" s="14">
        <v>-1.36E-4</v>
      </c>
      <c r="O29" s="14">
        <v>2.02E-4</v>
      </c>
    </row>
    <row r="30" ht="14.25" customHeight="1">
      <c r="A30" s="1" t="s">
        <v>63</v>
      </c>
      <c r="B30" s="1" t="s">
        <v>64</v>
      </c>
      <c r="C30" s="12">
        <v>0.0406</v>
      </c>
      <c r="D30" s="12" t="s">
        <v>41</v>
      </c>
      <c r="E30" s="12">
        <v>2.87E-4</v>
      </c>
      <c r="F30" s="12">
        <v>0.0307</v>
      </c>
      <c r="G30" s="12">
        <v>0.145</v>
      </c>
      <c r="H30" s="12">
        <v>0.144</v>
      </c>
      <c r="I30" s="12">
        <v>0.0251</v>
      </c>
      <c r="J30" s="14">
        <v>7.13E-5</v>
      </c>
      <c r="K30" s="14">
        <v>1.2E-4</v>
      </c>
      <c r="L30" s="14">
        <v>-5.71E-4</v>
      </c>
      <c r="M30" s="14">
        <v>-0.304</v>
      </c>
      <c r="N30" s="14">
        <v>-0.00116</v>
      </c>
      <c r="O30" s="14">
        <v>0.00146</v>
      </c>
    </row>
    <row r="31" ht="14.25" customHeight="1">
      <c r="A31" s="1" t="s">
        <v>65</v>
      </c>
      <c r="B31" s="1" t="s">
        <v>66</v>
      </c>
      <c r="C31" s="13">
        <v>-21000.0</v>
      </c>
      <c r="D31" s="12" t="s">
        <v>41</v>
      </c>
      <c r="E31" s="12">
        <v>17.0</v>
      </c>
      <c r="F31" s="12">
        <v>317.0</v>
      </c>
      <c r="G31" s="12" t="s">
        <v>41</v>
      </c>
      <c r="H31" s="12" t="s">
        <v>41</v>
      </c>
      <c r="I31" s="12" t="s">
        <v>41</v>
      </c>
      <c r="J31" s="14">
        <v>0.679</v>
      </c>
      <c r="K31" s="14">
        <v>0.772</v>
      </c>
      <c r="L31" s="14">
        <v>-32.1</v>
      </c>
      <c r="M31" s="14">
        <v>-21200.0</v>
      </c>
      <c r="N31" s="14">
        <v>-67.2</v>
      </c>
      <c r="O31" s="14">
        <v>-57.1</v>
      </c>
    </row>
    <row r="32" ht="14.25" customHeight="1">
      <c r="A32" s="1" t="s">
        <v>67</v>
      </c>
      <c r="B32" s="1" t="s">
        <v>68</v>
      </c>
      <c r="C32" s="12">
        <v>0.0745</v>
      </c>
      <c r="D32" s="12" t="s">
        <v>41</v>
      </c>
      <c r="E32" s="12" t="s">
        <v>41</v>
      </c>
      <c r="F32" s="12">
        <v>0.0751</v>
      </c>
      <c r="G32" s="12" t="s">
        <v>41</v>
      </c>
      <c r="H32" s="12" t="s">
        <v>41</v>
      </c>
      <c r="I32" s="12" t="s">
        <v>41</v>
      </c>
      <c r="J32" s="14">
        <v>-1.53E-5</v>
      </c>
      <c r="K32" s="14">
        <v>0.00152</v>
      </c>
      <c r="L32" s="14" t="s">
        <v>41</v>
      </c>
      <c r="M32" s="14">
        <v>-2.09E-4</v>
      </c>
      <c r="N32" s="14">
        <v>-0.00187</v>
      </c>
      <c r="O32" s="14">
        <v>8.45E-6</v>
      </c>
    </row>
    <row r="33" ht="14.25" customHeight="1">
      <c r="A33" s="1" t="s">
        <v>69</v>
      </c>
      <c r="B33" s="1" t="s">
        <v>68</v>
      </c>
      <c r="C33" s="12">
        <v>-10.9</v>
      </c>
      <c r="D33" s="12" t="s">
        <v>41</v>
      </c>
      <c r="E33" s="12" t="s">
        <v>41</v>
      </c>
      <c r="F33" s="12">
        <v>3.68</v>
      </c>
      <c r="G33" s="12" t="s">
        <v>41</v>
      </c>
      <c r="H33" s="12" t="s">
        <v>41</v>
      </c>
      <c r="I33" s="12" t="s">
        <v>41</v>
      </c>
      <c r="J33" s="14">
        <v>0.0722</v>
      </c>
      <c r="K33" s="14">
        <v>0.0575</v>
      </c>
      <c r="L33" s="14" t="s">
        <v>41</v>
      </c>
      <c r="M33" s="14">
        <v>-15.0</v>
      </c>
      <c r="N33" s="14">
        <v>-0.0232</v>
      </c>
      <c r="O33" s="14">
        <v>0.334</v>
      </c>
    </row>
    <row r="34" ht="14.25" customHeight="1">
      <c r="A34" s="1" t="s">
        <v>70</v>
      </c>
      <c r="B34" s="1" t="s">
        <v>71</v>
      </c>
      <c r="C34" s="13">
        <v>-17200.0</v>
      </c>
      <c r="D34" s="12" t="s">
        <v>41</v>
      </c>
      <c r="E34" s="13">
        <v>8470.0</v>
      </c>
      <c r="F34" s="13">
        <v>19.3</v>
      </c>
      <c r="G34" s="13">
        <v>89.2</v>
      </c>
      <c r="H34" s="12">
        <v>31.5</v>
      </c>
      <c r="I34" s="12" t="s">
        <v>41</v>
      </c>
      <c r="J34" s="14">
        <v>13.5</v>
      </c>
      <c r="K34" s="14">
        <v>0.182</v>
      </c>
      <c r="L34" s="14">
        <v>-17600.0</v>
      </c>
      <c r="M34" s="14">
        <v>-8200.0</v>
      </c>
      <c r="N34" s="14">
        <v>-0.0821</v>
      </c>
      <c r="O34" s="14">
        <v>1.15</v>
      </c>
    </row>
    <row r="35" ht="14.25" customHeight="1"/>
    <row r="36" ht="14.25" customHeight="1"/>
    <row r="37" ht="14.25" customHeight="1">
      <c r="C37" s="1"/>
      <c r="D37" s="1"/>
      <c r="E37" s="1"/>
    </row>
    <row r="38" ht="14.25" customHeight="1"/>
    <row r="39" ht="14.25" customHeight="1">
      <c r="C39" s="21"/>
      <c r="D39" s="22"/>
      <c r="E39" s="23"/>
    </row>
    <row r="40" ht="14.25" customHeight="1">
      <c r="C40" s="1"/>
      <c r="D40" s="1"/>
      <c r="E40" s="1"/>
    </row>
    <row r="41" ht="14.25" customHeight="1">
      <c r="C41" s="24"/>
      <c r="D41" s="22"/>
      <c r="E41" s="22"/>
      <c r="F41" s="25"/>
      <c r="G41" s="25"/>
    </row>
    <row r="42" ht="14.25" customHeight="1">
      <c r="C42" s="26"/>
      <c r="D42" s="1"/>
      <c r="E42" s="1"/>
      <c r="F42" s="25"/>
      <c r="G42" s="25"/>
    </row>
    <row r="43" ht="14.25" customHeight="1"/>
    <row r="44" ht="14.25" customHeight="1">
      <c r="C44" s="1"/>
      <c r="D44" s="1"/>
    </row>
    <row r="45" ht="14.25" customHeight="1">
      <c r="C45" s="26"/>
      <c r="D45" s="1"/>
    </row>
    <row r="46" ht="14.25" customHeight="1">
      <c r="C46" s="24"/>
      <c r="D46" s="22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rintOptions/>
  <pageMargins bottom="0.75" footer="0.0" header="0.0" left="0.7" right="0.7" top="0.75"/>
  <pageSetup paperSize="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6.71"/>
    <col customWidth="1" min="3" max="3" width="15.43"/>
    <col customWidth="1" min="4" max="4" width="22.14"/>
    <col customWidth="1" min="5" max="5" width="24.43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7">
        <v>45018.0</v>
      </c>
      <c r="E1" s="1" t="s">
        <v>3</v>
      </c>
      <c r="F1" s="3">
        <v>0.536892002314815</v>
      </c>
    </row>
    <row r="2" ht="14.25" customHeight="1">
      <c r="A2" s="1" t="s">
        <v>4</v>
      </c>
      <c r="B2" s="1" t="s">
        <v>5</v>
      </c>
    </row>
    <row r="3" ht="14.25" customHeight="1"/>
    <row r="4" ht="14.25" customHeight="1"/>
    <row r="5" ht="14.25" customHeight="1">
      <c r="A5" s="1" t="s">
        <v>6</v>
      </c>
      <c r="B5" s="1" t="s">
        <v>7</v>
      </c>
    </row>
    <row r="6" ht="14.25" customHeight="1">
      <c r="A6" s="1" t="s">
        <v>8</v>
      </c>
      <c r="B6" s="1" t="s">
        <v>1</v>
      </c>
    </row>
    <row r="7" ht="14.25" customHeight="1">
      <c r="A7" s="1" t="s">
        <v>9</v>
      </c>
      <c r="B7" s="1" t="s">
        <v>98</v>
      </c>
    </row>
    <row r="8" ht="14.25" customHeight="1">
      <c r="A8" s="1" t="s">
        <v>11</v>
      </c>
      <c r="B8" s="1" t="s">
        <v>12</v>
      </c>
    </row>
    <row r="9" ht="14.25" customHeight="1">
      <c r="A9" s="1" t="s">
        <v>13</v>
      </c>
      <c r="B9" s="1" t="s">
        <v>14</v>
      </c>
    </row>
    <row r="10" ht="14.25" customHeight="1">
      <c r="A10" s="1" t="s">
        <v>15</v>
      </c>
      <c r="B10" s="1" t="s">
        <v>16</v>
      </c>
    </row>
    <row r="11" ht="14.25" customHeight="1">
      <c r="A11" s="1" t="s">
        <v>17</v>
      </c>
      <c r="B11" s="1" t="s">
        <v>18</v>
      </c>
    </row>
    <row r="12" ht="14.25" customHeight="1">
      <c r="A12" s="1" t="s">
        <v>19</v>
      </c>
      <c r="B12" s="1" t="s">
        <v>18</v>
      </c>
    </row>
    <row r="13" ht="14.25" customHeight="1">
      <c r="A13" s="1" t="s">
        <v>20</v>
      </c>
      <c r="B13" s="1" t="s">
        <v>21</v>
      </c>
    </row>
    <row r="14" ht="14.25" customHeight="1">
      <c r="A14" s="1" t="s">
        <v>22</v>
      </c>
      <c r="B14" s="1" t="s">
        <v>23</v>
      </c>
    </row>
    <row r="15" ht="14.25" customHeight="1">
      <c r="C15" s="1">
        <f>14300-10800</f>
        <v>3500</v>
      </c>
    </row>
    <row r="16" ht="14.25" customHeight="1">
      <c r="A16" s="1" t="s">
        <v>21</v>
      </c>
      <c r="B16" s="1" t="s">
        <v>24</v>
      </c>
      <c r="C16" s="1" t="s">
        <v>25</v>
      </c>
      <c r="D16" s="1" t="s">
        <v>99</v>
      </c>
      <c r="E16" s="1" t="s">
        <v>100</v>
      </c>
      <c r="F16" s="1" t="s">
        <v>101</v>
      </c>
      <c r="G16" s="1" t="s">
        <v>102</v>
      </c>
      <c r="H16" s="1" t="s">
        <v>103</v>
      </c>
    </row>
    <row r="17" ht="14.25" customHeight="1">
      <c r="A17" s="1" t="s">
        <v>39</v>
      </c>
      <c r="B17" s="1" t="s">
        <v>40</v>
      </c>
      <c r="C17" s="26">
        <f t="shared" ref="C17:C34" si="1">SUM(D17:H17)</f>
        <v>-10864.075</v>
      </c>
      <c r="D17" s="1">
        <v>0.0</v>
      </c>
      <c r="E17" s="1">
        <v>0.0</v>
      </c>
      <c r="F17" s="1">
        <f>-1.16*10^4</f>
        <v>-11600</v>
      </c>
      <c r="G17" s="26">
        <v>735.0</v>
      </c>
      <c r="H17" s="1">
        <v>0.925</v>
      </c>
    </row>
    <row r="18" ht="14.25" customHeight="1">
      <c r="A18" s="1" t="s">
        <v>42</v>
      </c>
      <c r="B18" s="1" t="s">
        <v>40</v>
      </c>
      <c r="C18" s="26">
        <f t="shared" si="1"/>
        <v>-10814.133</v>
      </c>
      <c r="D18" s="1">
        <v>0.0</v>
      </c>
      <c r="E18" s="1">
        <v>0.0</v>
      </c>
      <c r="F18" s="28">
        <f>-11500</f>
        <v>-11500</v>
      </c>
      <c r="G18" s="26">
        <v>685.0</v>
      </c>
      <c r="H18" s="1">
        <v>0.867</v>
      </c>
    </row>
    <row r="19" ht="14.25" customHeight="1">
      <c r="A19" s="1" t="s">
        <v>43</v>
      </c>
      <c r="B19" s="1" t="s">
        <v>44</v>
      </c>
      <c r="C19" s="26">
        <f t="shared" si="1"/>
        <v>-233407.7</v>
      </c>
      <c r="D19" s="1">
        <v>0.0</v>
      </c>
      <c r="E19" s="1">
        <v>0.0</v>
      </c>
      <c r="F19" s="28">
        <v>-243000.0</v>
      </c>
      <c r="G19" s="26">
        <v>9580.0</v>
      </c>
      <c r="H19" s="1">
        <v>12.3</v>
      </c>
    </row>
    <row r="20" ht="14.25" customHeight="1">
      <c r="A20" s="1" t="s">
        <v>45</v>
      </c>
      <c r="B20" s="1" t="s">
        <v>46</v>
      </c>
      <c r="C20" s="26">
        <f t="shared" si="1"/>
        <v>1904352.961</v>
      </c>
      <c r="D20" s="1">
        <v>0.0</v>
      </c>
      <c r="E20" s="26">
        <f>1900000</f>
        <v>1900000</v>
      </c>
      <c r="F20" s="28">
        <v>4320.0</v>
      </c>
      <c r="G20" s="1">
        <v>32.9</v>
      </c>
      <c r="H20" s="1">
        <v>0.0606</v>
      </c>
    </row>
    <row r="21" ht="14.25" customHeight="1">
      <c r="A21" s="1" t="s">
        <v>47</v>
      </c>
      <c r="B21" s="1" t="s">
        <v>48</v>
      </c>
      <c r="C21" s="26">
        <f t="shared" si="1"/>
        <v>-8.18682</v>
      </c>
      <c r="D21" s="1">
        <v>0.0</v>
      </c>
      <c r="E21" s="1">
        <v>0.0</v>
      </c>
      <c r="F21" s="1">
        <v>-11.2</v>
      </c>
      <c r="G21" s="1">
        <v>3.01</v>
      </c>
      <c r="H21" s="1">
        <v>0.00318</v>
      </c>
    </row>
    <row r="22" ht="14.25" customHeight="1">
      <c r="A22" s="1" t="s">
        <v>49</v>
      </c>
      <c r="B22" s="1" t="s">
        <v>50</v>
      </c>
      <c r="C22" s="26">
        <f t="shared" si="1"/>
        <v>-0.005974253</v>
      </c>
      <c r="D22" s="1">
        <v>0.0</v>
      </c>
      <c r="E22" s="1">
        <v>0.0</v>
      </c>
      <c r="F22" s="1">
        <v>-0.00606</v>
      </c>
      <c r="G22" s="28">
        <v>8.57E-5</v>
      </c>
      <c r="H22" s="26">
        <f>0.000000047</f>
        <v>0.000000047</v>
      </c>
    </row>
    <row r="23" ht="14.25" customHeight="1">
      <c r="A23" s="1" t="s">
        <v>51</v>
      </c>
      <c r="B23" s="1" t="s">
        <v>52</v>
      </c>
      <c r="C23" s="26">
        <f t="shared" si="1"/>
        <v>104067200</v>
      </c>
      <c r="D23" s="1">
        <v>0.0</v>
      </c>
      <c r="E23" s="1">
        <v>0.0</v>
      </c>
      <c r="F23" s="28">
        <v>6.85E7</v>
      </c>
      <c r="G23" s="26">
        <v>3.55E7</v>
      </c>
      <c r="H23" s="26">
        <v>67200.0</v>
      </c>
    </row>
    <row r="24" ht="14.25" customHeight="1">
      <c r="A24" s="1" t="s">
        <v>53</v>
      </c>
      <c r="B24" s="1" t="s">
        <v>54</v>
      </c>
      <c r="C24" s="26">
        <f t="shared" si="1"/>
        <v>0.000107137</v>
      </c>
      <c r="D24" s="1">
        <v>0.0</v>
      </c>
      <c r="E24" s="1">
        <v>0.0</v>
      </c>
      <c r="F24" s="28">
        <v>1.33E-5</v>
      </c>
      <c r="G24" s="26">
        <v>9.34E-5</v>
      </c>
      <c r="H24" s="26">
        <f>0.000000437</f>
        <v>0.000000437</v>
      </c>
    </row>
    <row r="25" ht="14.25" customHeight="1">
      <c r="A25" s="1" t="s">
        <v>55</v>
      </c>
      <c r="B25" s="1" t="s">
        <v>54</v>
      </c>
      <c r="C25" s="26">
        <f t="shared" si="1"/>
        <v>-0.009585437</v>
      </c>
      <c r="D25" s="1">
        <v>0.0</v>
      </c>
      <c r="E25" s="1">
        <v>0.0</v>
      </c>
      <c r="F25" s="1">
        <v>-0.00988</v>
      </c>
      <c r="G25" s="1">
        <v>2.94E-4</v>
      </c>
      <c r="H25" s="26">
        <v>5.63E-7</v>
      </c>
    </row>
    <row r="26" ht="14.25" customHeight="1">
      <c r="A26" s="1" t="s">
        <v>56</v>
      </c>
      <c r="B26" s="1" t="s">
        <v>57</v>
      </c>
      <c r="C26" s="26">
        <f t="shared" si="1"/>
        <v>0.0000272144</v>
      </c>
      <c r="D26" s="1">
        <v>0.0</v>
      </c>
      <c r="E26" s="1">
        <v>0.0</v>
      </c>
      <c r="F26" s="28">
        <v>2.17E-5</v>
      </c>
      <c r="G26" s="26">
        <v>5.5E-6</v>
      </c>
      <c r="H26" s="26">
        <v>1.44E-8</v>
      </c>
    </row>
    <row r="27" ht="14.25" customHeight="1">
      <c r="A27" s="1" t="s">
        <v>58</v>
      </c>
      <c r="B27" s="1" t="s">
        <v>57</v>
      </c>
      <c r="C27" s="26">
        <f t="shared" si="1"/>
        <v>0.0197916</v>
      </c>
      <c r="D27" s="1">
        <v>0.0</v>
      </c>
      <c r="E27" s="1">
        <v>0.0</v>
      </c>
      <c r="F27" s="1">
        <v>0.0151</v>
      </c>
      <c r="G27" s="1">
        <v>0.00468</v>
      </c>
      <c r="H27" s="26">
        <v>1.16E-5</v>
      </c>
    </row>
    <row r="28" ht="14.25" customHeight="1">
      <c r="A28" s="1" t="s">
        <v>59</v>
      </c>
      <c r="B28" s="1" t="s">
        <v>60</v>
      </c>
      <c r="C28" s="26">
        <f t="shared" si="1"/>
        <v>-0.8608749</v>
      </c>
      <c r="D28" s="1">
        <v>0.0</v>
      </c>
      <c r="E28" s="1">
        <v>0.0</v>
      </c>
      <c r="F28" s="1">
        <v>-0.872</v>
      </c>
      <c r="G28" s="1">
        <v>0.0111</v>
      </c>
      <c r="H28" s="26">
        <v>2.51E-5</v>
      </c>
    </row>
    <row r="29" ht="14.25" customHeight="1">
      <c r="A29" s="1" t="s">
        <v>61</v>
      </c>
      <c r="B29" s="1" t="s">
        <v>62</v>
      </c>
      <c r="C29" s="26">
        <f t="shared" si="1"/>
        <v>-0.8121236</v>
      </c>
      <c r="D29" s="1">
        <v>0.0</v>
      </c>
      <c r="E29" s="1">
        <v>0.0</v>
      </c>
      <c r="F29" s="1">
        <v>-0.91</v>
      </c>
      <c r="G29" s="1">
        <v>0.0978</v>
      </c>
      <c r="H29" s="28">
        <v>7.64E-5</v>
      </c>
    </row>
    <row r="30" ht="14.25" customHeight="1">
      <c r="A30" s="1" t="s">
        <v>63</v>
      </c>
      <c r="B30" s="1" t="s">
        <v>64</v>
      </c>
      <c r="C30" s="26">
        <f t="shared" si="1"/>
        <v>0.900655</v>
      </c>
      <c r="D30" s="1">
        <v>0.0</v>
      </c>
      <c r="E30" s="1">
        <v>0.0</v>
      </c>
      <c r="F30" s="1">
        <v>0.512</v>
      </c>
      <c r="G30" s="1">
        <v>0.388</v>
      </c>
      <c r="H30" s="1">
        <v>6.55E-4</v>
      </c>
    </row>
    <row r="31" ht="14.25" customHeight="1">
      <c r="A31" s="1" t="s">
        <v>65</v>
      </c>
      <c r="B31" s="1" t="s">
        <v>66</v>
      </c>
      <c r="C31" s="26">
        <f t="shared" si="1"/>
        <v>-262489.6</v>
      </c>
      <c r="D31" s="1">
        <v>0.0</v>
      </c>
      <c r="E31" s="1">
        <v>0.0</v>
      </c>
      <c r="F31" s="28">
        <v>-265000.0</v>
      </c>
      <c r="G31" s="28">
        <v>2500.0</v>
      </c>
      <c r="H31" s="1">
        <v>10.4</v>
      </c>
    </row>
    <row r="32" ht="14.25" customHeight="1">
      <c r="A32" s="1" t="s">
        <v>67</v>
      </c>
      <c r="B32" s="1" t="s">
        <v>68</v>
      </c>
      <c r="C32" s="26">
        <f t="shared" si="1"/>
        <v>5.87918</v>
      </c>
      <c r="D32" s="1">
        <v>0.0</v>
      </c>
      <c r="E32" s="1">
        <v>0.0</v>
      </c>
      <c r="F32" s="1">
        <v>0.939</v>
      </c>
      <c r="G32" s="1">
        <v>4.94</v>
      </c>
      <c r="H32" s="1">
        <v>1.8E-4</v>
      </c>
    </row>
    <row r="33" ht="14.25" customHeight="1">
      <c r="A33" s="1" t="s">
        <v>69</v>
      </c>
      <c r="B33" s="1" t="s">
        <v>68</v>
      </c>
      <c r="C33" s="26">
        <f t="shared" si="1"/>
        <v>49.0258</v>
      </c>
      <c r="D33" s="1">
        <v>0.0</v>
      </c>
      <c r="E33" s="1">
        <v>0.0</v>
      </c>
      <c r="F33" s="1">
        <v>-137.0</v>
      </c>
      <c r="G33" s="1">
        <v>186.0</v>
      </c>
      <c r="H33" s="1">
        <v>0.0258</v>
      </c>
    </row>
    <row r="34" ht="14.25" customHeight="1">
      <c r="A34" s="1" t="s">
        <v>70</v>
      </c>
      <c r="B34" s="1" t="s">
        <v>71</v>
      </c>
      <c r="C34" s="26">
        <f t="shared" si="1"/>
        <v>-216408.754</v>
      </c>
      <c r="D34" s="1">
        <v>0.0</v>
      </c>
      <c r="E34" s="1">
        <v>0.0</v>
      </c>
      <c r="F34" s="26">
        <v>-217000.0</v>
      </c>
      <c r="G34" s="1">
        <v>591.0</v>
      </c>
      <c r="H34" s="1">
        <v>0.246</v>
      </c>
    </row>
    <row r="35" ht="14.25" customHeight="1"/>
    <row r="36" ht="14.25" customHeight="1"/>
    <row r="37" ht="14.25" customHeight="1">
      <c r="B37" s="1" t="s">
        <v>74</v>
      </c>
      <c r="C37" s="1" t="s">
        <v>78</v>
      </c>
      <c r="D37" s="1" t="s">
        <v>104</v>
      </c>
      <c r="E37" s="1" t="s">
        <v>105</v>
      </c>
      <c r="F37" s="1" t="s">
        <v>25</v>
      </c>
    </row>
    <row r="38" ht="14.25" customHeight="1">
      <c r="A38" s="1" t="s">
        <v>106</v>
      </c>
      <c r="B38" s="1">
        <f>-1.34*10^3</f>
        <v>-1340</v>
      </c>
      <c r="C38" s="26">
        <v>735.0</v>
      </c>
      <c r="D38" s="1">
        <v>0.925</v>
      </c>
      <c r="E38" s="1">
        <f t="shared" ref="E38:E39" si="2">-14.45596217*1000</f>
        <v>-14455.96217</v>
      </c>
      <c r="F38" s="25">
        <f t="shared" ref="F38:F39" si="3">SUM(B38:E38)</f>
        <v>-15060.03717</v>
      </c>
    </row>
    <row r="39" ht="14.25" customHeight="1">
      <c r="A39" s="29" t="s">
        <v>107</v>
      </c>
      <c r="B39" s="1">
        <f>-1.16*10^4</f>
        <v>-11600</v>
      </c>
      <c r="C39" s="26">
        <v>735.0</v>
      </c>
      <c r="D39" s="1">
        <v>0.925</v>
      </c>
      <c r="E39" s="1">
        <f t="shared" si="2"/>
        <v>-14455.96217</v>
      </c>
      <c r="F39" s="25">
        <f t="shared" si="3"/>
        <v>-25320.03717</v>
      </c>
    </row>
    <row r="40" ht="14.25" customHeight="1">
      <c r="B40" s="1" t="s">
        <v>74</v>
      </c>
      <c r="C40" s="1" t="s">
        <v>78</v>
      </c>
      <c r="D40" s="1" t="s">
        <v>104</v>
      </c>
      <c r="F40" s="25"/>
    </row>
    <row r="41" ht="14.25" customHeight="1">
      <c r="A41" s="1" t="s">
        <v>106</v>
      </c>
      <c r="B41" s="26">
        <v>-210000.0</v>
      </c>
      <c r="C41" s="1">
        <v>591.0</v>
      </c>
      <c r="D41" s="1">
        <v>0.246</v>
      </c>
      <c r="F41" s="25">
        <f t="shared" ref="F41:F42" si="4">SUM(B41:E41)</f>
        <v>-209408.754</v>
      </c>
    </row>
    <row r="42" ht="14.25" customHeight="1">
      <c r="A42" s="29" t="s">
        <v>107</v>
      </c>
      <c r="B42" s="26">
        <v>-217000.0</v>
      </c>
      <c r="C42" s="1">
        <v>591.0</v>
      </c>
      <c r="D42" s="1">
        <v>0.246</v>
      </c>
      <c r="F42" s="25">
        <f t="shared" si="4"/>
        <v>-216408.754</v>
      </c>
    </row>
    <row r="43" ht="14.25" customHeight="1">
      <c r="F43" s="25"/>
    </row>
    <row r="44" ht="14.25" customHeight="1">
      <c r="B44" s="1" t="s">
        <v>74</v>
      </c>
      <c r="C44" s="1" t="s">
        <v>78</v>
      </c>
      <c r="D44" s="1" t="s">
        <v>104</v>
      </c>
      <c r="F44" s="25"/>
    </row>
    <row r="45" ht="14.25" customHeight="1">
      <c r="A45" s="1" t="s">
        <v>106</v>
      </c>
      <c r="B45" s="28">
        <f>-185000</f>
        <v>-185000</v>
      </c>
      <c r="C45" s="26">
        <v>9580.0</v>
      </c>
      <c r="D45" s="1">
        <v>12.3</v>
      </c>
      <c r="F45" s="25">
        <f t="shared" ref="F45:F46" si="5">SUM(B45:E45)</f>
        <v>-175407.7</v>
      </c>
    </row>
    <row r="46" ht="14.25" customHeight="1">
      <c r="A46" s="29" t="s">
        <v>107</v>
      </c>
      <c r="B46" s="28">
        <v>-243000.0</v>
      </c>
      <c r="C46" s="26">
        <v>9580.0</v>
      </c>
      <c r="D46" s="1">
        <v>12.3</v>
      </c>
      <c r="F46" s="25">
        <f t="shared" si="5"/>
        <v>-233407.7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rintOptions/>
  <pageMargins bottom="0.75" footer="0.0" header="0.0" left="0.7" right="0.7" top="0.75"/>
  <pageSetup paperSize="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6.71"/>
    <col customWidth="1" min="3" max="3" width="15.43"/>
    <col customWidth="1" min="4" max="4" width="22.14"/>
    <col customWidth="1" min="5" max="5" width="24.43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7">
        <v>45018.0</v>
      </c>
      <c r="E1" s="1" t="s">
        <v>3</v>
      </c>
      <c r="F1" s="3">
        <v>0.536892002314815</v>
      </c>
    </row>
    <row r="2" ht="14.25" customHeight="1">
      <c r="A2" s="1" t="s">
        <v>4</v>
      </c>
      <c r="B2" s="1" t="s">
        <v>5</v>
      </c>
    </row>
    <row r="3" ht="14.25" customHeight="1"/>
    <row r="4" ht="14.25" customHeight="1"/>
    <row r="5" ht="14.25" customHeight="1">
      <c r="A5" s="1" t="s">
        <v>6</v>
      </c>
      <c r="B5" s="1" t="s">
        <v>7</v>
      </c>
    </row>
    <row r="6" ht="14.25" customHeight="1">
      <c r="A6" s="1" t="s">
        <v>8</v>
      </c>
      <c r="B6" s="1" t="s">
        <v>1</v>
      </c>
    </row>
    <row r="7" ht="14.25" customHeight="1">
      <c r="A7" s="1" t="s">
        <v>9</v>
      </c>
      <c r="B7" s="1" t="s">
        <v>98</v>
      </c>
    </row>
    <row r="8" ht="14.25" customHeight="1">
      <c r="A8" s="1" t="s">
        <v>11</v>
      </c>
      <c r="B8" s="1" t="s">
        <v>12</v>
      </c>
    </row>
    <row r="9" ht="14.25" customHeight="1">
      <c r="A9" s="1" t="s">
        <v>13</v>
      </c>
      <c r="B9" s="1" t="s">
        <v>14</v>
      </c>
    </row>
    <row r="10" ht="14.25" customHeight="1">
      <c r="A10" s="1" t="s">
        <v>15</v>
      </c>
      <c r="B10" s="1" t="s">
        <v>16</v>
      </c>
    </row>
    <row r="11" ht="14.25" customHeight="1">
      <c r="A11" s="1" t="s">
        <v>17</v>
      </c>
      <c r="B11" s="1" t="s">
        <v>18</v>
      </c>
    </row>
    <row r="12" ht="14.25" customHeight="1">
      <c r="A12" s="1" t="s">
        <v>19</v>
      </c>
      <c r="B12" s="1" t="s">
        <v>18</v>
      </c>
    </row>
    <row r="13" ht="14.25" customHeight="1">
      <c r="A13" s="1" t="s">
        <v>20</v>
      </c>
      <c r="B13" s="1" t="s">
        <v>21</v>
      </c>
    </row>
    <row r="14" ht="14.25" customHeight="1">
      <c r="A14" s="1" t="s">
        <v>22</v>
      </c>
      <c r="B14" s="1" t="s">
        <v>23</v>
      </c>
    </row>
    <row r="15" ht="14.25" customHeight="1"/>
    <row r="16" ht="14.25" customHeight="1">
      <c r="A16" s="1" t="s">
        <v>21</v>
      </c>
      <c r="B16" s="1" t="s">
        <v>24</v>
      </c>
      <c r="C16" s="1" t="s">
        <v>25</v>
      </c>
      <c r="D16" s="1" t="s">
        <v>99</v>
      </c>
      <c r="E16" s="1" t="s">
        <v>100</v>
      </c>
      <c r="F16" s="1" t="s">
        <v>26</v>
      </c>
      <c r="G16" s="1" t="s">
        <v>102</v>
      </c>
      <c r="H16" s="1" t="s">
        <v>103</v>
      </c>
    </row>
    <row r="17" ht="14.25" customHeight="1">
      <c r="A17" s="1" t="s">
        <v>39</v>
      </c>
      <c r="B17" s="1" t="s">
        <v>40</v>
      </c>
      <c r="C17" s="26">
        <f t="shared" ref="C17:C34" si="1">SUM(D17:H17)</f>
        <v>-604.075</v>
      </c>
      <c r="D17" s="1">
        <v>0.0</v>
      </c>
      <c r="E17" s="1">
        <v>0.0</v>
      </c>
      <c r="F17" s="1">
        <f>-1.34*10^3</f>
        <v>-1340</v>
      </c>
      <c r="G17" s="26">
        <v>735.0</v>
      </c>
      <c r="H17" s="1">
        <v>0.925</v>
      </c>
    </row>
    <row r="18" ht="14.25" customHeight="1">
      <c r="A18" s="1" t="s">
        <v>42</v>
      </c>
      <c r="B18" s="1" t="s">
        <v>40</v>
      </c>
      <c r="C18" s="26">
        <f t="shared" si="1"/>
        <v>-674.133</v>
      </c>
      <c r="D18" s="1">
        <v>0.0</v>
      </c>
      <c r="E18" s="1">
        <v>0.0</v>
      </c>
      <c r="F18" s="28">
        <f>-1360</f>
        <v>-1360</v>
      </c>
      <c r="G18" s="26">
        <v>685.0</v>
      </c>
      <c r="H18" s="1">
        <v>0.867</v>
      </c>
    </row>
    <row r="19" ht="14.25" customHeight="1">
      <c r="A19" s="1" t="s">
        <v>43</v>
      </c>
      <c r="B19" s="1" t="s">
        <v>44</v>
      </c>
      <c r="C19" s="26">
        <f t="shared" si="1"/>
        <v>-175407.7</v>
      </c>
      <c r="D19" s="1">
        <v>0.0</v>
      </c>
      <c r="E19" s="1">
        <v>0.0</v>
      </c>
      <c r="F19" s="28">
        <f>-185000</f>
        <v>-185000</v>
      </c>
      <c r="G19" s="26">
        <v>9580.0</v>
      </c>
      <c r="H19" s="1">
        <v>12.3</v>
      </c>
    </row>
    <row r="20" ht="14.25" customHeight="1">
      <c r="A20" s="1" t="s">
        <v>45</v>
      </c>
      <c r="B20" s="1" t="s">
        <v>46</v>
      </c>
      <c r="C20" s="26">
        <f t="shared" si="1"/>
        <v>1904352.961</v>
      </c>
      <c r="D20" s="1">
        <v>0.0</v>
      </c>
      <c r="E20" s="26">
        <f>1900000</f>
        <v>1900000</v>
      </c>
      <c r="F20" s="28">
        <v>4320.0</v>
      </c>
      <c r="G20" s="1">
        <v>32.9</v>
      </c>
      <c r="H20" s="1">
        <v>0.0606</v>
      </c>
    </row>
    <row r="21" ht="14.25" customHeight="1">
      <c r="A21" s="1" t="s">
        <v>47</v>
      </c>
      <c r="B21" s="1" t="s">
        <v>48</v>
      </c>
      <c r="C21" s="26">
        <f t="shared" si="1"/>
        <v>28.91318</v>
      </c>
      <c r="D21" s="1">
        <v>0.0</v>
      </c>
      <c r="E21" s="1">
        <v>0.0</v>
      </c>
      <c r="F21" s="1">
        <v>25.9</v>
      </c>
      <c r="G21" s="1">
        <v>3.01</v>
      </c>
      <c r="H21" s="1">
        <v>0.00318</v>
      </c>
    </row>
    <row r="22" ht="14.25" customHeight="1">
      <c r="A22" s="1" t="s">
        <v>49</v>
      </c>
      <c r="B22" s="1" t="s">
        <v>50</v>
      </c>
      <c r="C22" s="26">
        <f t="shared" si="1"/>
        <v>-0.005934253</v>
      </c>
      <c r="D22" s="1">
        <v>0.0</v>
      </c>
      <c r="E22" s="1">
        <v>0.0</v>
      </c>
      <c r="F22" s="1">
        <v>-0.00602</v>
      </c>
      <c r="G22" s="28">
        <v>8.57E-5</v>
      </c>
      <c r="H22" s="26">
        <f>0.000000047</f>
        <v>0.000000047</v>
      </c>
    </row>
    <row r="23" ht="14.25" customHeight="1">
      <c r="A23" s="1" t="s">
        <v>51</v>
      </c>
      <c r="B23" s="1" t="s">
        <v>52</v>
      </c>
      <c r="C23" s="26">
        <f t="shared" si="1"/>
        <v>280567200</v>
      </c>
      <c r="D23" s="1">
        <v>0.0</v>
      </c>
      <c r="E23" s="1">
        <v>0.0</v>
      </c>
      <c r="F23" s="28">
        <v>2.45E8</v>
      </c>
      <c r="G23" s="26">
        <v>3.55E7</v>
      </c>
      <c r="H23" s="26">
        <v>67200.0</v>
      </c>
    </row>
    <row r="24" ht="14.25" customHeight="1">
      <c r="A24" s="1" t="s">
        <v>53</v>
      </c>
      <c r="B24" s="1" t="s">
        <v>54</v>
      </c>
      <c r="C24" s="26">
        <f t="shared" si="1"/>
        <v>0.001403837</v>
      </c>
      <c r="D24" s="1">
        <v>0.0</v>
      </c>
      <c r="E24" s="1">
        <v>0.0</v>
      </c>
      <c r="F24" s="28">
        <v>0.00131</v>
      </c>
      <c r="G24" s="26">
        <v>9.34E-5</v>
      </c>
      <c r="H24" s="26">
        <f>0.000000437</f>
        <v>0.000000437</v>
      </c>
    </row>
    <row r="25" ht="14.25" customHeight="1">
      <c r="A25" s="1" t="s">
        <v>55</v>
      </c>
      <c r="B25" s="1" t="s">
        <v>54</v>
      </c>
      <c r="C25" s="26">
        <f t="shared" si="1"/>
        <v>-0.006125437</v>
      </c>
      <c r="D25" s="1">
        <v>0.0</v>
      </c>
      <c r="E25" s="1">
        <v>0.0</v>
      </c>
      <c r="F25" s="1">
        <v>-0.00642</v>
      </c>
      <c r="G25" s="1">
        <v>2.94E-4</v>
      </c>
      <c r="H25" s="26">
        <v>5.63E-7</v>
      </c>
    </row>
    <row r="26" ht="14.25" customHeight="1">
      <c r="A26" s="1" t="s">
        <v>56</v>
      </c>
      <c r="B26" s="1" t="s">
        <v>57</v>
      </c>
      <c r="C26" s="26">
        <f t="shared" si="1"/>
        <v>0.0002215144</v>
      </c>
      <c r="D26" s="1">
        <v>0.0</v>
      </c>
      <c r="E26" s="1">
        <v>0.0</v>
      </c>
      <c r="F26" s="28">
        <v>2.16E-4</v>
      </c>
      <c r="G26" s="26">
        <v>5.5E-6</v>
      </c>
      <c r="H26" s="26">
        <v>1.44E-8</v>
      </c>
    </row>
    <row r="27" ht="14.25" customHeight="1">
      <c r="A27" s="1" t="s">
        <v>58</v>
      </c>
      <c r="B27" s="1" t="s">
        <v>57</v>
      </c>
      <c r="C27" s="26">
        <f t="shared" si="1"/>
        <v>0.1766916</v>
      </c>
      <c r="D27" s="1">
        <v>0.0</v>
      </c>
      <c r="E27" s="1">
        <v>0.0</v>
      </c>
      <c r="F27" s="1">
        <v>0.172</v>
      </c>
      <c r="G27" s="1">
        <v>0.00468</v>
      </c>
      <c r="H27" s="26">
        <v>1.16E-5</v>
      </c>
    </row>
    <row r="28" ht="14.25" customHeight="1">
      <c r="A28" s="1" t="s">
        <v>59</v>
      </c>
      <c r="B28" s="1" t="s">
        <v>60</v>
      </c>
      <c r="C28" s="26">
        <f t="shared" si="1"/>
        <v>-0.8398749</v>
      </c>
      <c r="D28" s="1">
        <v>0.0</v>
      </c>
      <c r="E28" s="1">
        <v>0.0</v>
      </c>
      <c r="F28" s="1">
        <v>-0.851</v>
      </c>
      <c r="G28" s="1">
        <v>0.0111</v>
      </c>
      <c r="H28" s="26">
        <v>2.51E-5</v>
      </c>
    </row>
    <row r="29" ht="14.25" customHeight="1">
      <c r="A29" s="1" t="s">
        <v>61</v>
      </c>
      <c r="B29" s="1" t="s">
        <v>62</v>
      </c>
      <c r="C29" s="26">
        <f t="shared" si="1"/>
        <v>-0.0981236</v>
      </c>
      <c r="D29" s="1">
        <v>0.0</v>
      </c>
      <c r="E29" s="1">
        <v>0.0</v>
      </c>
      <c r="F29" s="1">
        <v>-0.196</v>
      </c>
      <c r="G29" s="1">
        <v>0.0978</v>
      </c>
      <c r="H29" s="28">
        <v>7.64E-5</v>
      </c>
    </row>
    <row r="30" ht="14.25" customHeight="1">
      <c r="A30" s="1" t="s">
        <v>63</v>
      </c>
      <c r="B30" s="1" t="s">
        <v>64</v>
      </c>
      <c r="C30" s="26">
        <f t="shared" si="1"/>
        <v>14.688655</v>
      </c>
      <c r="D30" s="1">
        <v>0.0</v>
      </c>
      <c r="E30" s="1">
        <v>0.0</v>
      </c>
      <c r="F30" s="1">
        <v>14.3</v>
      </c>
      <c r="G30" s="1">
        <v>0.388</v>
      </c>
      <c r="H30" s="1">
        <v>6.55E-4</v>
      </c>
    </row>
    <row r="31" ht="14.25" customHeight="1">
      <c r="A31" s="1" t="s">
        <v>65</v>
      </c>
      <c r="B31" s="1" t="s">
        <v>66</v>
      </c>
      <c r="C31" s="26">
        <f t="shared" si="1"/>
        <v>-429489.6</v>
      </c>
      <c r="D31" s="1">
        <v>0.0</v>
      </c>
      <c r="E31" s="1">
        <v>0.0</v>
      </c>
      <c r="F31" s="28">
        <v>-432000.0</v>
      </c>
      <c r="G31" s="28">
        <v>2500.0</v>
      </c>
      <c r="H31" s="1">
        <v>10.4</v>
      </c>
    </row>
    <row r="32" ht="14.25" customHeight="1">
      <c r="A32" s="1" t="s">
        <v>67</v>
      </c>
      <c r="B32" s="1" t="s">
        <v>68</v>
      </c>
      <c r="C32" s="26">
        <f t="shared" si="1"/>
        <v>6.02018</v>
      </c>
      <c r="D32" s="1">
        <v>0.0</v>
      </c>
      <c r="E32" s="1">
        <v>0.0</v>
      </c>
      <c r="F32" s="1">
        <v>1.08</v>
      </c>
      <c r="G32" s="1">
        <v>4.94</v>
      </c>
      <c r="H32" s="1">
        <v>1.8E-4</v>
      </c>
    </row>
    <row r="33" ht="14.25" customHeight="1">
      <c r="A33" s="1" t="s">
        <v>69</v>
      </c>
      <c r="B33" s="1" t="s">
        <v>68</v>
      </c>
      <c r="C33" s="26">
        <f t="shared" si="1"/>
        <v>3216.0258</v>
      </c>
      <c r="D33" s="1">
        <v>0.0</v>
      </c>
      <c r="E33" s="1">
        <v>0.0</v>
      </c>
      <c r="F33" s="28">
        <v>3030.0</v>
      </c>
      <c r="G33" s="1">
        <v>186.0</v>
      </c>
      <c r="H33" s="1">
        <v>0.0258</v>
      </c>
    </row>
    <row r="34" ht="14.25" customHeight="1">
      <c r="A34" s="1" t="s">
        <v>70</v>
      </c>
      <c r="B34" s="1" t="s">
        <v>71</v>
      </c>
      <c r="C34" s="26">
        <f t="shared" si="1"/>
        <v>-209408.754</v>
      </c>
      <c r="D34" s="1">
        <v>0.0</v>
      </c>
      <c r="E34" s="1">
        <v>0.0</v>
      </c>
      <c r="F34" s="26">
        <v>-210000.0</v>
      </c>
      <c r="G34" s="1">
        <v>591.0</v>
      </c>
      <c r="H34" s="1">
        <v>0.246</v>
      </c>
    </row>
    <row r="35" ht="14.25" customHeight="1"/>
    <row r="36" ht="14.25" customHeight="1"/>
    <row r="37" ht="14.25" customHeight="1"/>
    <row r="38" ht="14.25" customHeight="1">
      <c r="C38" s="26"/>
    </row>
    <row r="39" ht="14.25" customHeight="1">
      <c r="A39" s="29"/>
      <c r="C39" s="26"/>
    </row>
    <row r="40" ht="14.25" customHeight="1"/>
    <row r="41" ht="14.25" customHeight="1">
      <c r="B41" s="24"/>
      <c r="C41" s="22"/>
      <c r="D41" s="22"/>
    </row>
    <row r="42" ht="14.25" customHeight="1">
      <c r="A42" s="29"/>
      <c r="B42" s="26"/>
    </row>
    <row r="43" ht="14.25" customHeight="1"/>
    <row r="44" ht="14.25" customHeight="1"/>
    <row r="45" ht="14.25" customHeight="1">
      <c r="C45" s="26"/>
    </row>
    <row r="46" ht="14.25" customHeight="1">
      <c r="A46" s="29"/>
      <c r="B46" s="22"/>
      <c r="C46" s="24"/>
      <c r="D46" s="22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rintOptions/>
  <pageMargins bottom="0.75" footer="0.0" header="0.0" left="0.7" right="0.7" top="0.75"/>
  <pageSetup paperSize="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14"/>
  </cols>
  <sheetData>
    <row r="1">
      <c r="A1" s="1" t="s">
        <v>21</v>
      </c>
      <c r="B1" s="1" t="s">
        <v>24</v>
      </c>
      <c r="C1" s="1" t="s">
        <v>25</v>
      </c>
    </row>
    <row r="2">
      <c r="A2" s="1" t="s">
        <v>39</v>
      </c>
      <c r="B2" s="1" t="s">
        <v>40</v>
      </c>
      <c r="C2" s="26">
        <f>1.73*10^3</f>
        <v>1730</v>
      </c>
    </row>
    <row r="3">
      <c r="A3" s="1" t="s">
        <v>42</v>
      </c>
      <c r="B3" s="1" t="s">
        <v>40</v>
      </c>
      <c r="C3" s="26">
        <f>1.62*10^3</f>
        <v>1620</v>
      </c>
    </row>
    <row r="4">
      <c r="A4" s="1" t="s">
        <v>43</v>
      </c>
      <c r="B4" s="1" t="s">
        <v>44</v>
      </c>
      <c r="C4" s="26">
        <f>1.35*10^4</f>
        <v>13500</v>
      </c>
    </row>
    <row r="5">
      <c r="A5" s="1" t="s">
        <v>45</v>
      </c>
      <c r="B5" s="1" t="s">
        <v>46</v>
      </c>
      <c r="C5" s="30">
        <v>0.0</v>
      </c>
    </row>
    <row r="6">
      <c r="A6" s="1" t="s">
        <v>47</v>
      </c>
      <c r="B6" s="1" t="s">
        <v>48</v>
      </c>
      <c r="C6" s="30">
        <v>3.41</v>
      </c>
    </row>
    <row r="7">
      <c r="A7" s="1" t="s">
        <v>49</v>
      </c>
      <c r="B7" s="1" t="s">
        <v>50</v>
      </c>
      <c r="C7" s="30">
        <v>1.38E-4</v>
      </c>
    </row>
    <row r="8">
      <c r="A8" s="1" t="s">
        <v>51</v>
      </c>
      <c r="B8" s="1" t="s">
        <v>52</v>
      </c>
      <c r="C8" s="30">
        <f>5.3*10^4</f>
        <v>53000</v>
      </c>
    </row>
    <row r="9">
      <c r="A9" s="1" t="s">
        <v>53</v>
      </c>
      <c r="B9" s="1" t="s">
        <v>54</v>
      </c>
      <c r="C9" s="26">
        <f>5.1*10^-7</f>
        <v>0.00000051</v>
      </c>
    </row>
    <row r="10">
      <c r="A10" s="1" t="s">
        <v>55</v>
      </c>
      <c r="B10" s="1" t="s">
        <v>54</v>
      </c>
      <c r="C10" s="26">
        <f>6.46*10^-5</f>
        <v>0.0000646</v>
      </c>
    </row>
    <row r="11">
      <c r="A11" s="1" t="s">
        <v>56</v>
      </c>
      <c r="B11" s="1" t="s">
        <v>57</v>
      </c>
      <c r="C11" s="26">
        <f>1.67*10^-5</f>
        <v>0.0000167</v>
      </c>
    </row>
    <row r="12">
      <c r="A12" s="1" t="s">
        <v>58</v>
      </c>
      <c r="B12" s="1" t="s">
        <v>57</v>
      </c>
      <c r="C12" s="30">
        <v>0.0133</v>
      </c>
    </row>
    <row r="13">
      <c r="A13" s="1" t="s">
        <v>59</v>
      </c>
      <c r="B13" s="1" t="s">
        <v>60</v>
      </c>
      <c r="C13" s="30">
        <v>0.00204</v>
      </c>
    </row>
    <row r="14">
      <c r="A14" s="1" t="s">
        <v>61</v>
      </c>
      <c r="B14" s="1" t="s">
        <v>62</v>
      </c>
      <c r="C14" s="30">
        <v>0.0545</v>
      </c>
    </row>
    <row r="15">
      <c r="A15" s="1" t="s">
        <v>63</v>
      </c>
      <c r="B15" s="1" t="s">
        <v>64</v>
      </c>
      <c r="C15" s="30">
        <v>0.725</v>
      </c>
    </row>
    <row r="16">
      <c r="A16" s="1" t="s">
        <v>65</v>
      </c>
      <c r="B16" s="1" t="s">
        <v>66</v>
      </c>
      <c r="C16" s="30">
        <v>0.0</v>
      </c>
    </row>
    <row r="17">
      <c r="A17" s="1" t="s">
        <v>67</v>
      </c>
      <c r="B17" s="1" t="s">
        <v>68</v>
      </c>
      <c r="C17" s="30">
        <v>0.0</v>
      </c>
    </row>
    <row r="18">
      <c r="A18" s="1" t="s">
        <v>69</v>
      </c>
      <c r="B18" s="1" t="s">
        <v>68</v>
      </c>
      <c r="C18" s="30">
        <v>0.0</v>
      </c>
    </row>
    <row r="19">
      <c r="A19" s="1" t="s">
        <v>70</v>
      </c>
      <c r="B19" s="1" t="s">
        <v>71</v>
      </c>
      <c r="C19" s="30">
        <v>446.0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2023-02-17T12:53:07Z</dcterms:created>
</cp:coreProperties>
</file>