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filterPrivacy="1" defaultThemeVersion="124226"/>
  <xr:revisionPtr revIDLastSave="0" documentId="8_{F50F49F3-F0B5-455F-BC54-E5C9B8EC7286}" xr6:coauthVersionLast="45" xr6:coauthVersionMax="45" xr10:uidLastSave="{00000000-0000-0000-0000-000000000000}"/>
  <workbookProtection workbookPassword="84AE" lockStructure="1"/>
  <bookViews>
    <workbookView xWindow="28680" yWindow="-120" windowWidth="29040" windowHeight="15840"/>
  </bookViews>
  <sheets>
    <sheet name="Data Entry" sheetId="3" r:id="rId1"/>
    <sheet name="Calculations" sheetId="1" state="hidden" r:id="rId2"/>
    <sheet name="About This Template" sheetId="4" r:id="rId3"/>
  </sheets>
  <externalReferences>
    <externalReference r:id="rId4"/>
  </externalReferences>
  <definedNames>
    <definedName name="bins">OFFSET([1]Calculations!$G$14,0,0,COUNT([1]Calculations!$G$14:$G$29))</definedName>
    <definedName name="counts">OFFSET([1]Calculations!$H$14,0,0,COUNT([1]Calculations!$H$14:$H$29))</definedName>
    <definedName name="_xlnm.Print_Area" localSheetId="1">Calculations!$A$1:$L$33</definedName>
    <definedName name="_xlnm.Print_Area" localSheetId="0">'Data Entry'!$A$1:$Q$51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 s="1"/>
  <c r="F5" i="1"/>
  <c r="F6" i="1"/>
  <c r="F7" i="1"/>
  <c r="F8" i="1"/>
  <c r="F9" i="1"/>
  <c r="F10" i="1"/>
  <c r="F11" i="1"/>
  <c r="P11" i="1" s="1"/>
  <c r="F12" i="1"/>
  <c r="F13" i="1"/>
  <c r="F14" i="1"/>
  <c r="P14" i="1" s="1"/>
  <c r="F15" i="1"/>
  <c r="P15" i="1" s="1"/>
  <c r="F16" i="1"/>
  <c r="P16" i="1" s="1"/>
  <c r="F17" i="1"/>
  <c r="F18" i="1"/>
  <c r="F19" i="1"/>
  <c r="F20" i="1"/>
  <c r="F21" i="1"/>
  <c r="F22" i="1"/>
  <c r="F23" i="1"/>
  <c r="P23" i="1" s="1"/>
  <c r="F24" i="1"/>
  <c r="F25" i="1"/>
  <c r="F26" i="1"/>
  <c r="P26" i="1" s="1"/>
  <c r="F27" i="1"/>
  <c r="P27" i="1" s="1"/>
  <c r="F28" i="1"/>
  <c r="P28" i="1" s="1"/>
  <c r="R28" i="1" s="1"/>
  <c r="F29" i="1"/>
  <c r="P29" i="1" s="1"/>
  <c r="R29" i="1" s="1"/>
  <c r="F30" i="1"/>
  <c r="F31" i="1"/>
  <c r="F32" i="1"/>
  <c r="X32" i="1" s="1"/>
  <c r="Z32" i="1" s="1"/>
  <c r="F33" i="1"/>
  <c r="F34" i="1"/>
  <c r="F35" i="1"/>
  <c r="F36" i="1"/>
  <c r="F37" i="1"/>
  <c r="F38" i="1"/>
  <c r="P38" i="1" s="1"/>
  <c r="R38" i="1" s="1"/>
  <c r="F39" i="1"/>
  <c r="L39" i="1" s="1"/>
  <c r="N39" i="1" s="1"/>
  <c r="F40" i="1"/>
  <c r="F41" i="1"/>
  <c r="P41" i="1" s="1"/>
  <c r="R41" i="1" s="1"/>
  <c r="F42" i="1"/>
  <c r="F43" i="1"/>
  <c r="F44" i="1"/>
  <c r="L44" i="1" s="1"/>
  <c r="F45" i="1"/>
  <c r="F46" i="1"/>
  <c r="F47" i="1"/>
  <c r="X47" i="1" s="1"/>
  <c r="Z47" i="1" s="1"/>
  <c r="F48" i="1"/>
  <c r="F49" i="1"/>
  <c r="F50" i="1"/>
  <c r="P50" i="1" s="1"/>
  <c r="R50" i="1" s="1"/>
  <c r="F51" i="1"/>
  <c r="P51" i="1" s="1"/>
  <c r="R51" i="1" s="1"/>
  <c r="F52" i="1"/>
  <c r="P52" i="1" s="1"/>
  <c r="R52" i="1" s="1"/>
  <c r="F53" i="1"/>
  <c r="L53" i="1" s="1"/>
  <c r="F54" i="1"/>
  <c r="F55" i="1"/>
  <c r="F56" i="1"/>
  <c r="X56" i="1" s="1"/>
  <c r="Z56" i="1" s="1"/>
  <c r="F57" i="1"/>
  <c r="F58" i="1"/>
  <c r="F59" i="1"/>
  <c r="X59" i="1" s="1"/>
  <c r="F60" i="1"/>
  <c r="F61" i="1"/>
  <c r="F62" i="1"/>
  <c r="P62" i="1" s="1"/>
  <c r="R62" i="1" s="1"/>
  <c r="F63" i="1"/>
  <c r="P63" i="1" s="1"/>
  <c r="R63" i="1" s="1"/>
  <c r="F64" i="1"/>
  <c r="P64" i="1" s="1"/>
  <c r="R64" i="1" s="1"/>
  <c r="F65" i="1"/>
  <c r="P65" i="1" s="1"/>
  <c r="F66" i="1"/>
  <c r="F67" i="1"/>
  <c r="F68" i="1"/>
  <c r="X68" i="1" s="1"/>
  <c r="F69" i="1"/>
  <c r="F70" i="1"/>
  <c r="F71" i="1"/>
  <c r="X71" i="1" s="1"/>
  <c r="F72" i="1"/>
  <c r="F73" i="1"/>
  <c r="F74" i="1"/>
  <c r="L74" i="1" s="1"/>
  <c r="N74" i="1" s="1"/>
  <c r="F75" i="1"/>
  <c r="P75" i="1" s="1"/>
  <c r="R75" i="1" s="1"/>
  <c r="F76" i="1"/>
  <c r="P76" i="1" s="1"/>
  <c r="R76" i="1" s="1"/>
  <c r="F77" i="1"/>
  <c r="P77" i="1" s="1"/>
  <c r="F78" i="1"/>
  <c r="F79" i="1"/>
  <c r="F80" i="1"/>
  <c r="X80" i="1" s="1"/>
  <c r="F81" i="1"/>
  <c r="F82" i="1"/>
  <c r="F83" i="1"/>
  <c r="F84" i="1"/>
  <c r="F85" i="1"/>
  <c r="F86" i="1"/>
  <c r="P86" i="1" s="1"/>
  <c r="R86" i="1" s="1"/>
  <c r="F87" i="1"/>
  <c r="L87" i="1" s="1"/>
  <c r="N87" i="1" s="1"/>
  <c r="F88" i="1"/>
  <c r="F89" i="1"/>
  <c r="P89" i="1" s="1"/>
  <c r="F90" i="1"/>
  <c r="F91" i="1"/>
  <c r="F92" i="1"/>
  <c r="L92" i="1" s="1"/>
  <c r="F93" i="1"/>
  <c r="G4" i="1"/>
  <c r="G5" i="1"/>
  <c r="G6" i="1"/>
  <c r="G3" i="1" s="1"/>
  <c r="G7" i="1"/>
  <c r="M7" i="1" s="1"/>
  <c r="G8" i="1"/>
  <c r="G9" i="1"/>
  <c r="U9" i="1" s="1"/>
  <c r="G10" i="1"/>
  <c r="G11" i="1"/>
  <c r="G12" i="1"/>
  <c r="G13" i="1"/>
  <c r="G14" i="1"/>
  <c r="G15" i="1"/>
  <c r="G16" i="1"/>
  <c r="G17" i="1"/>
  <c r="G18" i="1"/>
  <c r="M18" i="1" s="1"/>
  <c r="G19" i="1"/>
  <c r="M19" i="1" s="1"/>
  <c r="G20" i="1"/>
  <c r="G21" i="1"/>
  <c r="U21" i="1" s="1"/>
  <c r="G22" i="1"/>
  <c r="G23" i="1"/>
  <c r="G24" i="1"/>
  <c r="G25" i="1"/>
  <c r="G26" i="1"/>
  <c r="G27" i="1"/>
  <c r="G28" i="1"/>
  <c r="G29" i="1"/>
  <c r="G30" i="1"/>
  <c r="M30" i="1" s="1"/>
  <c r="G31" i="1"/>
  <c r="Q31" i="1" s="1"/>
  <c r="G32" i="1"/>
  <c r="Q32" i="1" s="1"/>
  <c r="G33" i="1"/>
  <c r="Q33" i="1" s="1"/>
  <c r="G34" i="1"/>
  <c r="G35" i="1"/>
  <c r="G36" i="1"/>
  <c r="Y36" i="1" s="1"/>
  <c r="Z36" i="1" s="1"/>
  <c r="G37" i="1"/>
  <c r="G38" i="1"/>
  <c r="G39" i="1"/>
  <c r="G40" i="1"/>
  <c r="G41" i="1"/>
  <c r="G42" i="1"/>
  <c r="Q42" i="1" s="1"/>
  <c r="R42" i="1" s="1"/>
  <c r="G43" i="1"/>
  <c r="M43" i="1" s="1"/>
  <c r="G44" i="1"/>
  <c r="M44" i="1" s="1"/>
  <c r="G45" i="1"/>
  <c r="Q45" i="1" s="1"/>
  <c r="G46" i="1"/>
  <c r="G47" i="1"/>
  <c r="G48" i="1"/>
  <c r="M48" i="1" s="1"/>
  <c r="G49" i="1"/>
  <c r="G50" i="1"/>
  <c r="Y50" i="1" s="1"/>
  <c r="G51" i="1"/>
  <c r="G52" i="1"/>
  <c r="G53" i="1"/>
  <c r="Q53" i="1" s="1"/>
  <c r="G54" i="1"/>
  <c r="Q54" i="1" s="1"/>
  <c r="R54" i="1" s="1"/>
  <c r="G55" i="1"/>
  <c r="Q55" i="1" s="1"/>
  <c r="R55" i="1" s="1"/>
  <c r="G56" i="1"/>
  <c r="M56" i="1" s="1"/>
  <c r="G57" i="1"/>
  <c r="G58" i="1"/>
  <c r="G59" i="1"/>
  <c r="Q59" i="1" s="1"/>
  <c r="R59" i="1" s="1"/>
  <c r="G60" i="1"/>
  <c r="G61" i="1"/>
  <c r="G62" i="1"/>
  <c r="Y62" i="1" s="1"/>
  <c r="G63" i="1"/>
  <c r="G64" i="1"/>
  <c r="G65" i="1"/>
  <c r="M65" i="1" s="1"/>
  <c r="G66" i="1"/>
  <c r="Q66" i="1" s="1"/>
  <c r="G67" i="1"/>
  <c r="Q67" i="1" s="1"/>
  <c r="R67" i="1" s="1"/>
  <c r="G68" i="1"/>
  <c r="Q68" i="1" s="1"/>
  <c r="G69" i="1"/>
  <c r="G70" i="1"/>
  <c r="G71" i="1"/>
  <c r="Q71" i="1" s="1"/>
  <c r="G72" i="1"/>
  <c r="G73" i="1"/>
  <c r="G74" i="1"/>
  <c r="G75" i="1"/>
  <c r="G76" i="1"/>
  <c r="G77" i="1"/>
  <c r="Q77" i="1" s="1"/>
  <c r="G78" i="1"/>
  <c r="M78" i="1" s="1"/>
  <c r="G79" i="1"/>
  <c r="M79" i="1" s="1"/>
  <c r="N79" i="1" s="1"/>
  <c r="G80" i="1"/>
  <c r="Q80" i="1" s="1"/>
  <c r="G81" i="1"/>
  <c r="G82" i="1"/>
  <c r="G83" i="1"/>
  <c r="M83" i="1" s="1"/>
  <c r="G84" i="1"/>
  <c r="G85" i="1"/>
  <c r="G86" i="1"/>
  <c r="Y86" i="1" s="1"/>
  <c r="G87" i="1"/>
  <c r="G88" i="1"/>
  <c r="G89" i="1"/>
  <c r="Q89" i="1" s="1"/>
  <c r="G90" i="1"/>
  <c r="Q90" i="1" s="1"/>
  <c r="R90" i="1" s="1"/>
  <c r="G91" i="1"/>
  <c r="Q91" i="1" s="1"/>
  <c r="R91" i="1" s="1"/>
  <c r="G92" i="1"/>
  <c r="M92" i="1" s="1"/>
  <c r="G93" i="1"/>
  <c r="Q28" i="1"/>
  <c r="Q29" i="1"/>
  <c r="P30" i="1"/>
  <c r="P31" i="1"/>
  <c r="P32" i="1"/>
  <c r="P33" i="1"/>
  <c r="P34" i="1"/>
  <c r="R34" i="1" s="1"/>
  <c r="Q34" i="1"/>
  <c r="P35" i="1"/>
  <c r="R35" i="1" s="1"/>
  <c r="Q35" i="1"/>
  <c r="P36" i="1"/>
  <c r="R36" i="1" s="1"/>
  <c r="Q36" i="1"/>
  <c r="P37" i="1"/>
  <c r="R37" i="1" s="1"/>
  <c r="Q37" i="1"/>
  <c r="Q38" i="1"/>
  <c r="Q39" i="1"/>
  <c r="P40" i="1"/>
  <c r="R40" i="1" s="1"/>
  <c r="Q40" i="1"/>
  <c r="Q41" i="1"/>
  <c r="P42" i="1"/>
  <c r="P43" i="1"/>
  <c r="P44" i="1"/>
  <c r="R44" i="1" s="1"/>
  <c r="Q44" i="1"/>
  <c r="P45" i="1"/>
  <c r="R45" i="1" s="1"/>
  <c r="P46" i="1"/>
  <c r="R46" i="1" s="1"/>
  <c r="Q46" i="1"/>
  <c r="P47" i="1"/>
  <c r="Q47" i="1"/>
  <c r="P48" i="1"/>
  <c r="Q48" i="1"/>
  <c r="R48" i="1"/>
  <c r="P49" i="1"/>
  <c r="R49" i="1" s="1"/>
  <c r="Q49" i="1"/>
  <c r="Q50" i="1"/>
  <c r="Q51" i="1"/>
  <c r="Q52" i="1"/>
  <c r="P53" i="1"/>
  <c r="P54" i="1"/>
  <c r="P55" i="1"/>
  <c r="P56" i="1"/>
  <c r="P57" i="1"/>
  <c r="R57" i="1" s="1"/>
  <c r="Q57" i="1"/>
  <c r="P58" i="1"/>
  <c r="R58" i="1" s="1"/>
  <c r="Q58" i="1"/>
  <c r="P59" i="1"/>
  <c r="P60" i="1"/>
  <c r="R60" i="1" s="1"/>
  <c r="Q60" i="1"/>
  <c r="P61" i="1"/>
  <c r="Q61" i="1"/>
  <c r="R61" i="1"/>
  <c r="Q62" i="1"/>
  <c r="Q63" i="1"/>
  <c r="Q64" i="1"/>
  <c r="P66" i="1"/>
  <c r="P67" i="1"/>
  <c r="P68" i="1"/>
  <c r="P69" i="1"/>
  <c r="R69" i="1" s="1"/>
  <c r="Q69" i="1"/>
  <c r="P70" i="1"/>
  <c r="R70" i="1" s="1"/>
  <c r="Q70" i="1"/>
  <c r="P71" i="1"/>
  <c r="R71" i="1" s="1"/>
  <c r="P72" i="1"/>
  <c r="R72" i="1" s="1"/>
  <c r="Q72" i="1"/>
  <c r="P73" i="1"/>
  <c r="R73" i="1" s="1"/>
  <c r="Q73" i="1"/>
  <c r="Q74" i="1"/>
  <c r="Q75" i="1"/>
  <c r="Q76" i="1"/>
  <c r="P78" i="1"/>
  <c r="P79" i="1"/>
  <c r="R79" i="1" s="1"/>
  <c r="Q79" i="1"/>
  <c r="P80" i="1"/>
  <c r="R80" i="1" s="1"/>
  <c r="P81" i="1"/>
  <c r="R81" i="1" s="1"/>
  <c r="Q81" i="1"/>
  <c r="P82" i="1"/>
  <c r="R82" i="1" s="1"/>
  <c r="Q82" i="1"/>
  <c r="P83" i="1"/>
  <c r="R83" i="1" s="1"/>
  <c r="Q83" i="1"/>
  <c r="P84" i="1"/>
  <c r="R84" i="1" s="1"/>
  <c r="Q84" i="1"/>
  <c r="P85" i="1"/>
  <c r="R85" i="1" s="1"/>
  <c r="Q85" i="1"/>
  <c r="Q86" i="1"/>
  <c r="Q87" i="1"/>
  <c r="P88" i="1"/>
  <c r="R88" i="1" s="1"/>
  <c r="Q88" i="1"/>
  <c r="P90" i="1"/>
  <c r="P91" i="1"/>
  <c r="P92" i="1"/>
  <c r="R92" i="1" s="1"/>
  <c r="Q92" i="1"/>
  <c r="P93" i="1"/>
  <c r="R93" i="1" s="1"/>
  <c r="Q93" i="1"/>
  <c r="X28" i="1"/>
  <c r="Z28" i="1" s="1"/>
  <c r="Y28" i="1"/>
  <c r="Y29" i="1"/>
  <c r="X30" i="1"/>
  <c r="Y30" i="1"/>
  <c r="Z30" i="1" s="1"/>
  <c r="X31" i="1"/>
  <c r="Y32" i="1"/>
  <c r="X33" i="1"/>
  <c r="X34" i="1"/>
  <c r="Y34" i="1"/>
  <c r="Z34" i="1" s="1"/>
  <c r="X35" i="1"/>
  <c r="Z35" i="1" s="1"/>
  <c r="Y35" i="1"/>
  <c r="X36" i="1"/>
  <c r="X37" i="1"/>
  <c r="Y37" i="1"/>
  <c r="Z37" i="1"/>
  <c r="Y38" i="1"/>
  <c r="Y39" i="1"/>
  <c r="X40" i="1"/>
  <c r="Z40" i="1" s="1"/>
  <c r="Y40" i="1"/>
  <c r="Y41" i="1"/>
  <c r="X42" i="1"/>
  <c r="X43" i="1"/>
  <c r="X44" i="1"/>
  <c r="Z44" i="1" s="1"/>
  <c r="Y44" i="1"/>
  <c r="X45" i="1"/>
  <c r="X46" i="1"/>
  <c r="Y46" i="1"/>
  <c r="Y47" i="1"/>
  <c r="X48" i="1"/>
  <c r="Z48" i="1" s="1"/>
  <c r="Y48" i="1"/>
  <c r="X49" i="1"/>
  <c r="Y49" i="1"/>
  <c r="Z49" i="1"/>
  <c r="Y51" i="1"/>
  <c r="X52" i="1"/>
  <c r="Z52" i="1" s="1"/>
  <c r="Y52" i="1"/>
  <c r="X53" i="1"/>
  <c r="X54" i="1"/>
  <c r="X55" i="1"/>
  <c r="Z55" i="1" s="1"/>
  <c r="Y55" i="1"/>
  <c r="Y56" i="1"/>
  <c r="X57" i="1"/>
  <c r="Z57" i="1" s="1"/>
  <c r="Y57" i="1"/>
  <c r="X58" i="1"/>
  <c r="Y58" i="1"/>
  <c r="X60" i="1"/>
  <c r="Y60" i="1"/>
  <c r="Z60" i="1"/>
  <c r="X61" i="1"/>
  <c r="Z61" i="1" s="1"/>
  <c r="Y61" i="1"/>
  <c r="Y63" i="1"/>
  <c r="X64" i="1"/>
  <c r="Z64" i="1" s="1"/>
  <c r="Y64" i="1"/>
  <c r="X65" i="1"/>
  <c r="Z65" i="1" s="1"/>
  <c r="Y65" i="1"/>
  <c r="X66" i="1"/>
  <c r="X67" i="1"/>
  <c r="Z67" i="1" s="1"/>
  <c r="Y67" i="1"/>
  <c r="X69" i="1"/>
  <c r="Y69" i="1"/>
  <c r="Z69" i="1"/>
  <c r="X70" i="1"/>
  <c r="Y70" i="1"/>
  <c r="Z70" i="1" s="1"/>
  <c r="X72" i="1"/>
  <c r="Y72" i="1"/>
  <c r="Z72" i="1"/>
  <c r="X73" i="1"/>
  <c r="Y73" i="1"/>
  <c r="Z73" i="1"/>
  <c r="X74" i="1"/>
  <c r="Z74" i="1" s="1"/>
  <c r="Y74" i="1"/>
  <c r="Y75" i="1"/>
  <c r="X76" i="1"/>
  <c r="Z76" i="1" s="1"/>
  <c r="Y76" i="1"/>
  <c r="X78" i="1"/>
  <c r="Y78" i="1"/>
  <c r="Z78" i="1" s="1"/>
  <c r="X79" i="1"/>
  <c r="Z79" i="1" s="1"/>
  <c r="Y79" i="1"/>
  <c r="X81" i="1"/>
  <c r="Z81" i="1" s="1"/>
  <c r="Y81" i="1"/>
  <c r="X82" i="1"/>
  <c r="Y82" i="1"/>
  <c r="Z82" i="1" s="1"/>
  <c r="X83" i="1"/>
  <c r="Z83" i="1" s="1"/>
  <c r="Y83" i="1"/>
  <c r="X84" i="1"/>
  <c r="Y84" i="1"/>
  <c r="Z84" i="1"/>
  <c r="X85" i="1"/>
  <c r="Y85" i="1"/>
  <c r="Z85" i="1"/>
  <c r="Y87" i="1"/>
  <c r="X88" i="1"/>
  <c r="Z88" i="1" s="1"/>
  <c r="Y88" i="1"/>
  <c r="X90" i="1"/>
  <c r="X91" i="1"/>
  <c r="Y91" i="1"/>
  <c r="Z91" i="1"/>
  <c r="X92" i="1"/>
  <c r="Z92" i="1" s="1"/>
  <c r="Y92" i="1"/>
  <c r="X93" i="1"/>
  <c r="Z93" i="1" s="1"/>
  <c r="Y93" i="1"/>
  <c r="L28" i="1"/>
  <c r="M28" i="1"/>
  <c r="M29" i="1"/>
  <c r="L30" i="1"/>
  <c r="L31" i="1"/>
  <c r="M32" i="1"/>
  <c r="L33" i="1"/>
  <c r="L34" i="1"/>
  <c r="N34" i="1" s="1"/>
  <c r="M34" i="1"/>
  <c r="L35" i="1"/>
  <c r="N35" i="1" s="1"/>
  <c r="M35" i="1"/>
  <c r="L36" i="1"/>
  <c r="L37" i="1"/>
  <c r="N37" i="1" s="1"/>
  <c r="M37" i="1"/>
  <c r="M38" i="1"/>
  <c r="M39" i="1"/>
  <c r="L40" i="1"/>
  <c r="M40" i="1"/>
  <c r="N40" i="1" s="1"/>
  <c r="M41" i="1"/>
  <c r="L42" i="1"/>
  <c r="L43" i="1"/>
  <c r="N43" i="1" s="1"/>
  <c r="L45" i="1"/>
  <c r="L46" i="1"/>
  <c r="N46" i="1" s="1"/>
  <c r="M46" i="1"/>
  <c r="L47" i="1"/>
  <c r="N47" i="1" s="1"/>
  <c r="M47" i="1"/>
  <c r="L48" i="1"/>
  <c r="N48" i="1" s="1"/>
  <c r="L49" i="1"/>
  <c r="N49" i="1" s="1"/>
  <c r="M49" i="1"/>
  <c r="M50" i="1"/>
  <c r="M51" i="1"/>
  <c r="L52" i="1"/>
  <c r="M52" i="1"/>
  <c r="N52" i="1" s="1"/>
  <c r="L54" i="1"/>
  <c r="L55" i="1"/>
  <c r="L56" i="1"/>
  <c r="L57" i="1"/>
  <c r="N57" i="1" s="1"/>
  <c r="M57" i="1"/>
  <c r="L58" i="1"/>
  <c r="N58" i="1" s="1"/>
  <c r="M58" i="1"/>
  <c r="L59" i="1"/>
  <c r="L60" i="1"/>
  <c r="M60" i="1"/>
  <c r="N60" i="1" s="1"/>
  <c r="L61" i="1"/>
  <c r="N61" i="1" s="1"/>
  <c r="M61" i="1"/>
  <c r="M62" i="1"/>
  <c r="M63" i="1"/>
  <c r="L64" i="1"/>
  <c r="M64" i="1"/>
  <c r="N64" i="1" s="1"/>
  <c r="L65" i="1"/>
  <c r="L66" i="1"/>
  <c r="L67" i="1"/>
  <c r="M67" i="1"/>
  <c r="N67" i="1"/>
  <c r="L69" i="1"/>
  <c r="N69" i="1" s="1"/>
  <c r="M69" i="1"/>
  <c r="L70" i="1"/>
  <c r="N70" i="1" s="1"/>
  <c r="M70" i="1"/>
  <c r="L71" i="1"/>
  <c r="L72" i="1"/>
  <c r="M72" i="1"/>
  <c r="L73" i="1"/>
  <c r="M73" i="1"/>
  <c r="N73" i="1"/>
  <c r="M74" i="1"/>
  <c r="M75" i="1"/>
  <c r="L76" i="1"/>
  <c r="M76" i="1"/>
  <c r="L78" i="1"/>
  <c r="N78" i="1" s="1"/>
  <c r="L79" i="1"/>
  <c r="L81" i="1"/>
  <c r="N81" i="1" s="1"/>
  <c r="M81" i="1"/>
  <c r="L82" i="1"/>
  <c r="N82" i="1" s="1"/>
  <c r="M82" i="1"/>
  <c r="L83" i="1"/>
  <c r="N83" i="1" s="1"/>
  <c r="L84" i="1"/>
  <c r="M84" i="1"/>
  <c r="L85" i="1"/>
  <c r="N85" i="1" s="1"/>
  <c r="M85" i="1"/>
  <c r="M86" i="1"/>
  <c r="M87" i="1"/>
  <c r="L88" i="1"/>
  <c r="M88" i="1"/>
  <c r="N88" i="1" s="1"/>
  <c r="L90" i="1"/>
  <c r="L91" i="1"/>
  <c r="N91" i="1" s="1"/>
  <c r="M91" i="1"/>
  <c r="L93" i="1"/>
  <c r="N93" i="1" s="1"/>
  <c r="M93" i="1"/>
  <c r="T28" i="1"/>
  <c r="V28" i="1" s="1"/>
  <c r="U28" i="1"/>
  <c r="T29" i="1"/>
  <c r="V29" i="1" s="1"/>
  <c r="U29" i="1"/>
  <c r="T30" i="1"/>
  <c r="V30" i="1" s="1"/>
  <c r="U30" i="1"/>
  <c r="T31" i="1"/>
  <c r="T32" i="1"/>
  <c r="V32" i="1" s="1"/>
  <c r="U32" i="1"/>
  <c r="T33" i="1"/>
  <c r="U33" i="1"/>
  <c r="V33" i="1" s="1"/>
  <c r="T34" i="1"/>
  <c r="V34" i="1" s="1"/>
  <c r="U34" i="1"/>
  <c r="T35" i="1"/>
  <c r="U35" i="1"/>
  <c r="V35" i="1"/>
  <c r="T36" i="1"/>
  <c r="U36" i="1"/>
  <c r="V36" i="1"/>
  <c r="T37" i="1"/>
  <c r="U37" i="1"/>
  <c r="T38" i="1"/>
  <c r="V38" i="1" s="1"/>
  <c r="U38" i="1"/>
  <c r="U39" i="1"/>
  <c r="T40" i="1"/>
  <c r="V40" i="1" s="1"/>
  <c r="U40" i="1"/>
  <c r="U41" i="1"/>
  <c r="T42" i="1"/>
  <c r="U42" i="1"/>
  <c r="V42" i="1"/>
  <c r="T43" i="1"/>
  <c r="T44" i="1"/>
  <c r="V44" i="1" s="1"/>
  <c r="U44" i="1"/>
  <c r="T45" i="1"/>
  <c r="T46" i="1"/>
  <c r="U46" i="1"/>
  <c r="V46" i="1"/>
  <c r="T47" i="1"/>
  <c r="V47" i="1" s="1"/>
  <c r="U47" i="1"/>
  <c r="T48" i="1"/>
  <c r="T49" i="1"/>
  <c r="U49" i="1"/>
  <c r="U50" i="1"/>
  <c r="U51" i="1"/>
  <c r="T52" i="1"/>
  <c r="V52" i="1" s="1"/>
  <c r="U52" i="1"/>
  <c r="T54" i="1"/>
  <c r="T55" i="1"/>
  <c r="U55" i="1"/>
  <c r="V55" i="1"/>
  <c r="T56" i="1"/>
  <c r="V56" i="1" s="1"/>
  <c r="U56" i="1"/>
  <c r="T57" i="1"/>
  <c r="U57" i="1"/>
  <c r="T58" i="1"/>
  <c r="U58" i="1"/>
  <c r="V58" i="1"/>
  <c r="T59" i="1"/>
  <c r="T60" i="1"/>
  <c r="V60" i="1" s="1"/>
  <c r="U60" i="1"/>
  <c r="T61" i="1"/>
  <c r="U61" i="1"/>
  <c r="U62" i="1"/>
  <c r="U63" i="1"/>
  <c r="T64" i="1"/>
  <c r="V64" i="1" s="1"/>
  <c r="U64" i="1"/>
  <c r="T65" i="1"/>
  <c r="T66" i="1"/>
  <c r="T67" i="1"/>
  <c r="V67" i="1" s="1"/>
  <c r="U67" i="1"/>
  <c r="T68" i="1"/>
  <c r="U68" i="1"/>
  <c r="V68" i="1"/>
  <c r="T69" i="1"/>
  <c r="V69" i="1" s="1"/>
  <c r="U69" i="1"/>
  <c r="T70" i="1"/>
  <c r="V70" i="1" s="1"/>
  <c r="U70" i="1"/>
  <c r="T71" i="1"/>
  <c r="U71" i="1"/>
  <c r="V71" i="1"/>
  <c r="T72" i="1"/>
  <c r="U72" i="1"/>
  <c r="V72" i="1"/>
  <c r="T73" i="1"/>
  <c r="V73" i="1" s="1"/>
  <c r="U73" i="1"/>
  <c r="T74" i="1"/>
  <c r="V74" i="1" s="1"/>
  <c r="U74" i="1"/>
  <c r="U75" i="1"/>
  <c r="T76" i="1"/>
  <c r="V76" i="1" s="1"/>
  <c r="U76" i="1"/>
  <c r="T77" i="1"/>
  <c r="V77" i="1" s="1"/>
  <c r="U77" i="1"/>
  <c r="T78" i="1"/>
  <c r="T79" i="1"/>
  <c r="V79" i="1" s="1"/>
  <c r="U79" i="1"/>
  <c r="T80" i="1"/>
  <c r="T81" i="1"/>
  <c r="U81" i="1"/>
  <c r="V81" i="1" s="1"/>
  <c r="T82" i="1"/>
  <c r="V82" i="1" s="1"/>
  <c r="U82" i="1"/>
  <c r="T83" i="1"/>
  <c r="U83" i="1"/>
  <c r="V83" i="1"/>
  <c r="T84" i="1"/>
  <c r="U84" i="1"/>
  <c r="V84" i="1"/>
  <c r="T85" i="1"/>
  <c r="U85" i="1"/>
  <c r="T86" i="1"/>
  <c r="V86" i="1"/>
  <c r="U86" i="1"/>
  <c r="U87" i="1"/>
  <c r="T88" i="1"/>
  <c r="V88" i="1" s="1"/>
  <c r="U88" i="1"/>
  <c r="T90" i="1"/>
  <c r="U90" i="1"/>
  <c r="V90" i="1" s="1"/>
  <c r="T91" i="1"/>
  <c r="V91" i="1" s="1"/>
  <c r="U91" i="1"/>
  <c r="T92" i="1"/>
  <c r="T93" i="1"/>
  <c r="U93" i="1"/>
  <c r="V93" i="1" s="1"/>
  <c r="I21" i="3"/>
  <c r="I10" i="1"/>
  <c r="I13" i="3"/>
  <c r="I14" i="3"/>
  <c r="I15" i="3"/>
  <c r="I18" i="3"/>
  <c r="I19" i="3"/>
  <c r="I20" i="3"/>
  <c r="I22" i="3"/>
  <c r="I12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4" i="1"/>
  <c r="AF6" i="1" s="1"/>
  <c r="AH6" i="1" s="1"/>
  <c r="AF5" i="1"/>
  <c r="AH5" i="1" s="1"/>
  <c r="AI5" i="1" s="1"/>
  <c r="B32" i="1"/>
  <c r="V85" i="1"/>
  <c r="V61" i="1"/>
  <c r="V57" i="1"/>
  <c r="V49" i="1"/>
  <c r="V37" i="1"/>
  <c r="N84" i="1"/>
  <c r="N76" i="1"/>
  <c r="N72" i="1"/>
  <c r="N28" i="1"/>
  <c r="Z58" i="1"/>
  <c r="Z46" i="1"/>
  <c r="R47" i="1"/>
  <c r="Q8" i="1" l="1"/>
  <c r="Q20" i="1"/>
  <c r="Y10" i="1"/>
  <c r="Y22" i="1"/>
  <c r="M8" i="1"/>
  <c r="M20" i="1"/>
  <c r="Q10" i="1"/>
  <c r="Q22" i="1"/>
  <c r="M11" i="1"/>
  <c r="M23" i="1"/>
  <c r="U11" i="1"/>
  <c r="U23" i="1"/>
  <c r="Q11" i="1"/>
  <c r="Q23" i="1"/>
  <c r="Y11" i="1"/>
  <c r="Y23" i="1"/>
  <c r="U10" i="1"/>
  <c r="U22" i="1"/>
  <c r="Q13" i="1"/>
  <c r="Q25" i="1"/>
  <c r="Y12" i="1"/>
  <c r="Y24" i="1"/>
  <c r="M14" i="1"/>
  <c r="M26" i="1"/>
  <c r="U12" i="1"/>
  <c r="U24" i="1"/>
  <c r="Q12" i="1"/>
  <c r="Q24" i="1"/>
  <c r="Y14" i="1"/>
  <c r="Y26" i="1"/>
  <c r="M12" i="1"/>
  <c r="M24" i="1"/>
  <c r="U13" i="1"/>
  <c r="U25" i="1"/>
  <c r="Q14" i="1"/>
  <c r="Q26" i="1"/>
  <c r="Y13" i="1"/>
  <c r="Y25" i="1"/>
  <c r="M15" i="1"/>
  <c r="M27" i="1"/>
  <c r="U15" i="1"/>
  <c r="U27" i="1"/>
  <c r="Q15" i="1"/>
  <c r="R15" i="1" s="1"/>
  <c r="Q27" i="1"/>
  <c r="Y15" i="1"/>
  <c r="Y27" i="1"/>
  <c r="M13" i="1"/>
  <c r="M25" i="1"/>
  <c r="U14" i="1"/>
  <c r="U26" i="1"/>
  <c r="Q17" i="1"/>
  <c r="Y4" i="1"/>
  <c r="Y16" i="1"/>
  <c r="U4" i="1"/>
  <c r="U16" i="1"/>
  <c r="AI44" i="1"/>
  <c r="AI45" i="1" s="1"/>
  <c r="Q5" i="1"/>
  <c r="Q16" i="1"/>
  <c r="M4" i="1"/>
  <c r="M16" i="1"/>
  <c r="U5" i="1"/>
  <c r="U17" i="1"/>
  <c r="Y5" i="1"/>
  <c r="Y17" i="1"/>
  <c r="Q4" i="1"/>
  <c r="M5" i="1"/>
  <c r="M17" i="1"/>
  <c r="U6" i="1"/>
  <c r="U18" i="1"/>
  <c r="Q9" i="1"/>
  <c r="Q21" i="1"/>
  <c r="Y8" i="1"/>
  <c r="Y20" i="1"/>
  <c r="M10" i="1"/>
  <c r="M22" i="1"/>
  <c r="U8" i="1"/>
  <c r="U20" i="1"/>
  <c r="R26" i="1"/>
  <c r="R23" i="1"/>
  <c r="N30" i="1"/>
  <c r="R66" i="1"/>
  <c r="R33" i="1"/>
  <c r="R32" i="1"/>
  <c r="N92" i="1"/>
  <c r="Z80" i="1"/>
  <c r="N44" i="1"/>
  <c r="P20" i="1"/>
  <c r="R20" i="1" s="1"/>
  <c r="P8" i="1"/>
  <c r="R8" i="1" s="1"/>
  <c r="R14" i="1"/>
  <c r="N65" i="1"/>
  <c r="R31" i="1"/>
  <c r="R68" i="1"/>
  <c r="N45" i="1"/>
  <c r="R27" i="1"/>
  <c r="Z59" i="1"/>
  <c r="N56" i="1"/>
  <c r="R89" i="1"/>
  <c r="R77" i="1"/>
  <c r="P17" i="1"/>
  <c r="R17" i="1" s="1"/>
  <c r="P5" i="1"/>
  <c r="R11" i="1"/>
  <c r="V65" i="1"/>
  <c r="V43" i="1"/>
  <c r="R53" i="1"/>
  <c r="R16" i="1"/>
  <c r="X12" i="1"/>
  <c r="X24" i="1"/>
  <c r="Z24" i="1" s="1"/>
  <c r="L10" i="1"/>
  <c r="N10" i="1" s="1"/>
  <c r="L22" i="1"/>
  <c r="N22" i="1" s="1"/>
  <c r="T9" i="1"/>
  <c r="V9" i="1" s="1"/>
  <c r="T21" i="1"/>
  <c r="V21" i="1" s="1"/>
  <c r="X13" i="1"/>
  <c r="Z13" i="1" s="1"/>
  <c r="X25" i="1"/>
  <c r="Z25" i="1" s="1"/>
  <c r="L11" i="1"/>
  <c r="L23" i="1"/>
  <c r="N23" i="1" s="1"/>
  <c r="T10" i="1"/>
  <c r="T22" i="1"/>
  <c r="V22" i="1" s="1"/>
  <c r="L12" i="1"/>
  <c r="L24" i="1"/>
  <c r="T11" i="1"/>
  <c r="V11" i="1" s="1"/>
  <c r="T23" i="1"/>
  <c r="V23" i="1" s="1"/>
  <c r="L13" i="1"/>
  <c r="N13" i="1" s="1"/>
  <c r="L25" i="1"/>
  <c r="N25" i="1" s="1"/>
  <c r="T12" i="1"/>
  <c r="V12" i="1" s="1"/>
  <c r="T24" i="1"/>
  <c r="V24" i="1" s="1"/>
  <c r="P6" i="1"/>
  <c r="P18" i="1"/>
  <c r="X4" i="1"/>
  <c r="Z4" i="1" s="1"/>
  <c r="X16" i="1"/>
  <c r="T13" i="1"/>
  <c r="T25" i="1"/>
  <c r="V25" i="1" s="1"/>
  <c r="P25" i="1"/>
  <c r="X11" i="1"/>
  <c r="Z11" i="1" s="1"/>
  <c r="L9" i="1"/>
  <c r="P7" i="1"/>
  <c r="R7" i="1" s="1"/>
  <c r="P19" i="1"/>
  <c r="R19" i="1" s="1"/>
  <c r="X6" i="1"/>
  <c r="Z6" i="1" s="1"/>
  <c r="X18" i="1"/>
  <c r="L4" i="1"/>
  <c r="N4" i="1" s="1"/>
  <c r="L16" i="1"/>
  <c r="N16" i="1" s="1"/>
  <c r="P4" i="1"/>
  <c r="P9" i="1"/>
  <c r="R9" i="1" s="1"/>
  <c r="P21" i="1"/>
  <c r="R21" i="1" s="1"/>
  <c r="X7" i="1"/>
  <c r="X19" i="1"/>
  <c r="Z19" i="1" s="1"/>
  <c r="T4" i="1"/>
  <c r="V4" i="1" s="1"/>
  <c r="T16" i="1"/>
  <c r="V16" i="1" s="1"/>
  <c r="X23" i="1"/>
  <c r="Z23" i="1" s="1"/>
  <c r="P10" i="1"/>
  <c r="R10" i="1" s="1"/>
  <c r="P22" i="1"/>
  <c r="L6" i="1"/>
  <c r="L18" i="1"/>
  <c r="N18" i="1" s="1"/>
  <c r="T8" i="1"/>
  <c r="V8" i="1" s="1"/>
  <c r="X9" i="1"/>
  <c r="X21" i="1"/>
  <c r="L7" i="1"/>
  <c r="N7" i="1" s="1"/>
  <c r="L19" i="1"/>
  <c r="N19" i="1" s="1"/>
  <c r="T6" i="1"/>
  <c r="T18" i="1"/>
  <c r="V18" i="1" s="1"/>
  <c r="P13" i="1"/>
  <c r="L21" i="1"/>
  <c r="N21" i="1" s="1"/>
  <c r="T20" i="1"/>
  <c r="P12" i="1"/>
  <c r="R12" i="1" s="1"/>
  <c r="P24" i="1"/>
  <c r="R24" i="1" s="1"/>
  <c r="X10" i="1"/>
  <c r="Z10" i="1" s="1"/>
  <c r="X22" i="1"/>
  <c r="Z22" i="1" s="1"/>
  <c r="L8" i="1"/>
  <c r="L20" i="1"/>
  <c r="N20" i="1" s="1"/>
  <c r="T7" i="1"/>
  <c r="V7" i="1" s="1"/>
  <c r="T19" i="1"/>
  <c r="AE44" i="1"/>
  <c r="AE45" i="1" s="1"/>
  <c r="Y19" i="1"/>
  <c r="Y7" i="1"/>
  <c r="Q19" i="1"/>
  <c r="Q7" i="1"/>
  <c r="T51" i="1"/>
  <c r="V51" i="1" s="1"/>
  <c r="X87" i="1"/>
  <c r="Z87" i="1" s="1"/>
  <c r="Y43" i="1"/>
  <c r="Z43" i="1" s="1"/>
  <c r="X39" i="1"/>
  <c r="Z39" i="1" s="1"/>
  <c r="AG56" i="1"/>
  <c r="U59" i="1"/>
  <c r="V59" i="1" s="1"/>
  <c r="M90" i="1"/>
  <c r="N90" i="1" s="1"/>
  <c r="L86" i="1"/>
  <c r="N86" i="1" s="1"/>
  <c r="M77" i="1"/>
  <c r="M68" i="1"/>
  <c r="M55" i="1"/>
  <c r="N55" i="1" s="1"/>
  <c r="L51" i="1"/>
  <c r="N51" i="1" s="1"/>
  <c r="M42" i="1"/>
  <c r="N42" i="1" s="1"/>
  <c r="L38" i="1"/>
  <c r="N38" i="1" s="1"/>
  <c r="P87" i="1"/>
  <c r="R87" i="1" s="1"/>
  <c r="Q78" i="1"/>
  <c r="R78" i="1" s="1"/>
  <c r="P74" i="1"/>
  <c r="R74" i="1" s="1"/>
  <c r="Q65" i="1"/>
  <c r="R65" i="1" s="1"/>
  <c r="Q43" i="1"/>
  <c r="R43" i="1" s="1"/>
  <c r="P39" i="1"/>
  <c r="R39" i="1" s="1"/>
  <c r="Q30" i="1"/>
  <c r="R30" i="1" s="1"/>
  <c r="U19" i="1"/>
  <c r="U7" i="1"/>
  <c r="Q18" i="1"/>
  <c r="Q6" i="1"/>
  <c r="Y18" i="1"/>
  <c r="Y6" i="1"/>
  <c r="AG57" i="1"/>
  <c r="U89" i="1"/>
  <c r="T17" i="1"/>
  <c r="V17" i="1" s="1"/>
  <c r="T5" i="1"/>
  <c r="V5" i="1" s="1"/>
  <c r="L77" i="1"/>
  <c r="N77" i="1" s="1"/>
  <c r="L68" i="1"/>
  <c r="M59" i="1"/>
  <c r="N59" i="1" s="1"/>
  <c r="M33" i="1"/>
  <c r="N33" i="1" s="1"/>
  <c r="L29" i="1"/>
  <c r="N29" i="1" s="1"/>
  <c r="Y90" i="1"/>
  <c r="Z90" i="1" s="1"/>
  <c r="X86" i="1"/>
  <c r="Z86" i="1" s="1"/>
  <c r="Y77" i="1"/>
  <c r="Y42" i="1"/>
  <c r="Z42" i="1" s="1"/>
  <c r="X38" i="1"/>
  <c r="Z38" i="1" s="1"/>
  <c r="X20" i="1"/>
  <c r="Z20" i="1" s="1"/>
  <c r="X8" i="1"/>
  <c r="Z8" i="1" s="1"/>
  <c r="Q56" i="1"/>
  <c r="R56" i="1" s="1"/>
  <c r="AG52" i="1"/>
  <c r="T89" i="1"/>
  <c r="V89" i="1" s="1"/>
  <c r="U80" i="1"/>
  <c r="V80" i="1" s="1"/>
  <c r="T63" i="1"/>
  <c r="V63" i="1" s="1"/>
  <c r="U54" i="1"/>
  <c r="V54" i="1" s="1"/>
  <c r="T50" i="1"/>
  <c r="V50" i="1" s="1"/>
  <c r="U45" i="1"/>
  <c r="V45" i="1" s="1"/>
  <c r="T41" i="1"/>
  <c r="V41" i="1" s="1"/>
  <c r="L17" i="1"/>
  <c r="L5" i="1"/>
  <c r="N5" i="1" s="1"/>
  <c r="X77" i="1"/>
  <c r="Z77" i="1" s="1"/>
  <c r="Y68" i="1"/>
  <c r="Z68" i="1" s="1"/>
  <c r="X51" i="1"/>
  <c r="Z51" i="1" s="1"/>
  <c r="Y33" i="1"/>
  <c r="Z33" i="1" s="1"/>
  <c r="X29" i="1"/>
  <c r="Z29" i="1" s="1"/>
  <c r="M6" i="1"/>
  <c r="AG53" i="1"/>
  <c r="T27" i="1"/>
  <c r="V27" i="1" s="1"/>
  <c r="T15" i="1"/>
  <c r="M89" i="1"/>
  <c r="M80" i="1"/>
  <c r="L63" i="1"/>
  <c r="N63" i="1" s="1"/>
  <c r="M54" i="1"/>
  <c r="N54" i="1" s="1"/>
  <c r="L50" i="1"/>
  <c r="N50" i="1" s="1"/>
  <c r="Y59" i="1"/>
  <c r="AF10" i="1"/>
  <c r="AH10" i="1" s="1"/>
  <c r="AI10" i="1" s="1"/>
  <c r="U53" i="1"/>
  <c r="T26" i="1"/>
  <c r="V26" i="1" s="1"/>
  <c r="T14" i="1"/>
  <c r="V14" i="1" s="1"/>
  <c r="L89" i="1"/>
  <c r="L80" i="1"/>
  <c r="M71" i="1"/>
  <c r="N71" i="1" s="1"/>
  <c r="M45" i="1"/>
  <c r="L41" i="1"/>
  <c r="N41" i="1" s="1"/>
  <c r="M36" i="1"/>
  <c r="N36" i="1" s="1"/>
  <c r="L32" i="1"/>
  <c r="N32" i="1" s="1"/>
  <c r="L27" i="1"/>
  <c r="N27" i="1" s="1"/>
  <c r="L15" i="1"/>
  <c r="N15" i="1" s="1"/>
  <c r="Y89" i="1"/>
  <c r="Y54" i="1"/>
  <c r="Z54" i="1" s="1"/>
  <c r="X50" i="1"/>
  <c r="Z50" i="1" s="1"/>
  <c r="X17" i="1"/>
  <c r="Z17" i="1" s="1"/>
  <c r="X5" i="1"/>
  <c r="Z5" i="1" s="1"/>
  <c r="U92" i="1"/>
  <c r="V92" i="1" s="1"/>
  <c r="T75" i="1"/>
  <c r="V75" i="1" s="1"/>
  <c r="U66" i="1"/>
  <c r="V66" i="1" s="1"/>
  <c r="T62" i="1"/>
  <c r="V62" i="1" s="1"/>
  <c r="T53" i="1"/>
  <c r="V53" i="1" s="1"/>
  <c r="U31" i="1"/>
  <c r="V31" i="1" s="1"/>
  <c r="L26" i="1"/>
  <c r="N26" i="1" s="1"/>
  <c r="L14" i="1"/>
  <c r="N14" i="1" s="1"/>
  <c r="X89" i="1"/>
  <c r="Z89" i="1" s="1"/>
  <c r="Y80" i="1"/>
  <c r="X63" i="1"/>
  <c r="Z63" i="1" s="1"/>
  <c r="Y45" i="1"/>
  <c r="Z45" i="1" s="1"/>
  <c r="X41" i="1"/>
  <c r="Z41" i="1" s="1"/>
  <c r="U48" i="1"/>
  <c r="V48" i="1" s="1"/>
  <c r="L75" i="1"/>
  <c r="N75" i="1" s="1"/>
  <c r="M66" i="1"/>
  <c r="N66" i="1" s="1"/>
  <c r="L62" i="1"/>
  <c r="N62" i="1" s="1"/>
  <c r="M53" i="1"/>
  <c r="N53" i="1" s="1"/>
  <c r="M31" i="1"/>
  <c r="N31" i="1" s="1"/>
  <c r="Y71" i="1"/>
  <c r="Z71" i="1" s="1"/>
  <c r="X27" i="1"/>
  <c r="Z27" i="1" s="1"/>
  <c r="X15" i="1"/>
  <c r="M21" i="1"/>
  <c r="M9" i="1"/>
  <c r="U78" i="1"/>
  <c r="V78" i="1" s="1"/>
  <c r="U65" i="1"/>
  <c r="Y66" i="1"/>
  <c r="Z66" i="1" s="1"/>
  <c r="X62" i="1"/>
  <c r="Z62" i="1" s="1"/>
  <c r="Y53" i="1"/>
  <c r="Z53" i="1" s="1"/>
  <c r="X26" i="1"/>
  <c r="Z26" i="1" s="1"/>
  <c r="X14" i="1"/>
  <c r="Z14" i="1" s="1"/>
  <c r="T87" i="1"/>
  <c r="V87" i="1" s="1"/>
  <c r="U43" i="1"/>
  <c r="T39" i="1"/>
  <c r="V39" i="1" s="1"/>
  <c r="X75" i="1"/>
  <c r="Z75" i="1" s="1"/>
  <c r="Y31" i="1"/>
  <c r="Z31" i="1" s="1"/>
  <c r="Y21" i="1"/>
  <c r="Y9" i="1"/>
  <c r="AG54" i="1" l="1"/>
  <c r="AG55" i="1" s="1"/>
  <c r="AH52" i="1" s="1"/>
  <c r="N68" i="1"/>
  <c r="R13" i="1"/>
  <c r="V19" i="1"/>
  <c r="V6" i="1"/>
  <c r="J6" i="1" s="1"/>
  <c r="N9" i="1"/>
  <c r="R5" i="1"/>
  <c r="N17" i="1"/>
  <c r="AG58" i="1"/>
  <c r="AG59" i="1" s="1"/>
  <c r="AH57" i="1" s="1"/>
  <c r="AH56" i="1"/>
  <c r="Z7" i="1"/>
  <c r="R25" i="1"/>
  <c r="N8" i="1"/>
  <c r="Z21" i="1"/>
  <c r="N24" i="1"/>
  <c r="N80" i="1"/>
  <c r="V15" i="1"/>
  <c r="Z9" i="1"/>
  <c r="V13" i="1"/>
  <c r="N12" i="1"/>
  <c r="Z12" i="1"/>
  <c r="J7" i="1" s="1"/>
  <c r="N89" i="1"/>
  <c r="R4" i="1"/>
  <c r="Z16" i="1"/>
  <c r="Z15" i="1"/>
  <c r="AH53" i="1"/>
  <c r="V10" i="1"/>
  <c r="N6" i="1"/>
  <c r="J4" i="1" s="1"/>
  <c r="R18" i="1"/>
  <c r="V20" i="1"/>
  <c r="R22" i="1"/>
  <c r="Z18" i="1"/>
  <c r="R6" i="1"/>
  <c r="N11" i="1"/>
  <c r="J15" i="3" l="1"/>
  <c r="AH37" i="1"/>
  <c r="AF45" i="1"/>
  <c r="AI40" i="1"/>
  <c r="AF40" i="1"/>
  <c r="J14" i="3"/>
  <c r="AE37" i="1"/>
  <c r="I9" i="1"/>
  <c r="I17" i="3" s="1"/>
  <c r="J12" i="3"/>
  <c r="AE32" i="1"/>
  <c r="J9" i="1"/>
  <c r="J17" i="3" s="1"/>
  <c r="AH44" i="1"/>
  <c r="AH40" i="1"/>
  <c r="AE35" i="1"/>
  <c r="AF44" i="1"/>
  <c r="AI35" i="1"/>
  <c r="AF35" i="1"/>
  <c r="AH35" i="1"/>
  <c r="AH45" i="1"/>
  <c r="AE40" i="1"/>
  <c r="J5" i="1"/>
  <c r="J8" i="1" l="1"/>
  <c r="AH32" i="1"/>
  <c r="J13" i="3"/>
  <c r="I8" i="1"/>
  <c r="I16" i="3" s="1"/>
  <c r="J11" i="1" l="1"/>
  <c r="J16" i="3"/>
  <c r="J10" i="1"/>
  <c r="J18" i="3" l="1"/>
  <c r="J19" i="3"/>
  <c r="J12" i="1"/>
  <c r="J20" i="3" s="1"/>
  <c r="J14" i="1" l="1"/>
  <c r="J22" i="3" s="1"/>
  <c r="J13" i="1"/>
  <c r="J21" i="3" s="1"/>
</calcChain>
</file>

<file path=xl/sharedStrings.xml><?xml version="1.0" encoding="utf-8"?>
<sst xmlns="http://schemas.openxmlformats.org/spreadsheetml/2006/main" count="90" uniqueCount="56">
  <si>
    <t>Input (x)</t>
  </si>
  <si>
    <t>Output (y)</t>
  </si>
  <si>
    <t>Regression Equation</t>
  </si>
  <si>
    <t>Correlation Coefficient</t>
  </si>
  <si>
    <r>
      <t>R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 xml:space="preserve">=  </t>
    </r>
  </si>
  <si>
    <t>Scatter Plot</t>
  </si>
  <si>
    <t>Quality Tools</t>
  </si>
  <si>
    <t>Description</t>
  </si>
  <si>
    <t>Scatter Diagram</t>
  </si>
  <si>
    <t>Instructions</t>
  </si>
  <si>
    <t>Learn More</t>
  </si>
  <si>
    <t>To learn more about other quality tools, visit the ASQ Learn About Quality web site.</t>
  </si>
  <si>
    <t>Learn About Quality</t>
  </si>
  <si>
    <t>Learn About Scatter Diagrams</t>
  </si>
  <si>
    <t>Slope</t>
  </si>
  <si>
    <t>Y intercept</t>
  </si>
  <si>
    <t>This template was written for the American Society for Quality by</t>
  </si>
  <si>
    <t>Stat Aids</t>
  </si>
  <si>
    <t>Your feedback is welcome and encouraged.  Please e-mail to:</t>
  </si>
  <si>
    <t>Stat_Aids@yahoo.com</t>
  </si>
  <si>
    <t>Avg X</t>
  </si>
  <si>
    <t>Avg Y</t>
  </si>
  <si>
    <t>1st Quadrant</t>
  </si>
  <si>
    <t>+X</t>
  </si>
  <si>
    <t>+Y</t>
  </si>
  <si>
    <t># in 1st Q</t>
  </si>
  <si>
    <t># in 2nd Q</t>
  </si>
  <si>
    <t># in 3rd Q</t>
  </si>
  <si>
    <t># in 4th Q</t>
  </si>
  <si>
    <t>-X</t>
  </si>
  <si>
    <t>-Y</t>
  </si>
  <si>
    <t>Quadrant Count</t>
  </si>
  <si>
    <t>N</t>
  </si>
  <si>
    <t>Trend Table</t>
  </si>
  <si>
    <t>limit</t>
  </si>
  <si>
    <t>Results</t>
  </si>
  <si>
    <t>X</t>
  </si>
  <si>
    <t>Y</t>
  </si>
  <si>
    <t>Max X</t>
  </si>
  <si>
    <t>Min X</t>
  </si>
  <si>
    <t>Min Y</t>
  </si>
  <si>
    <t>Max Y</t>
  </si>
  <si>
    <t>Range</t>
  </si>
  <si>
    <t>Range/10</t>
  </si>
  <si>
    <t>Plus 10%</t>
  </si>
  <si>
    <t>2nd Quadrant</t>
  </si>
  <si>
    <t>4th Quadrant</t>
  </si>
  <si>
    <t>3rd Quadrant</t>
  </si>
  <si>
    <t>Vertical Line</t>
  </si>
  <si>
    <t>Horizontal Line</t>
  </si>
  <si>
    <t>Enter up to 90 data points in the cells provided.  The Scatter Diagram is displayed.  The number of points in each quadrant is calculated.  A test for correlation is performed using a trend table.  Further information on this test can be found by following the link above.</t>
  </si>
  <si>
    <t>N = # pts</t>
  </si>
  <si>
    <t>Trend test limit</t>
  </si>
  <si>
    <t>Q &lt; Limit?</t>
  </si>
  <si>
    <t>Correlated?</t>
  </si>
  <si>
    <t xml:space="preserve">This template illustrates a Scatter Diagram, also called a Scatter Plot or XY Graph.  Scatter Diagrams show the relationship between an input, X and the output, 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</si>
</sst>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8"/>
      <name val="Verdana"/>
      <family val="2"/>
    </font>
    <font>
      <sz val="24"/>
      <color indexed="9"/>
      <name val="Tw Cen MT"/>
      <family val="2"/>
    </font>
    <font>
      <b/>
      <sz val="12"/>
      <color indexed="53"/>
      <name val="Verdana"/>
      <family val="2"/>
    </font>
    <font>
      <b/>
      <sz val="8"/>
      <color indexed="53"/>
      <name val="Verdana"/>
      <family val="2"/>
    </font>
    <font>
      <u/>
      <sz val="10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0" fillId="0" borderId="0" xfId="0" applyFill="1" applyProtection="1">
      <protection locked="0"/>
    </xf>
    <xf numFmtId="0" fontId="7" fillId="0" borderId="0" xfId="0" applyFont="1" applyAlignment="1">
      <alignment vertical="center"/>
    </xf>
    <xf numFmtId="0" fontId="8" fillId="0" borderId="2" xfId="0" applyFont="1" applyBorder="1"/>
    <xf numFmtId="0" fontId="5" fillId="0" borderId="2" xfId="0" applyFont="1" applyBorder="1"/>
    <xf numFmtId="0" fontId="5" fillId="0" borderId="0" xfId="0" applyFont="1" applyAlignment="1">
      <alignment wrapText="1"/>
    </xf>
    <xf numFmtId="0" fontId="9" fillId="0" borderId="0" xfId="1" applyAlignment="1" applyProtection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3" xfId="0" applyFont="1" applyBorder="1"/>
    <xf numFmtId="0" fontId="5" fillId="0" borderId="0" xfId="0" applyFont="1" applyBorder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5" fillId="0" borderId="3" xfId="0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4" xfId="0" applyBorder="1"/>
    <xf numFmtId="0" fontId="0" fillId="2" borderId="3" xfId="0" applyFill="1" applyBorder="1"/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5" xfId="0" applyFont="1" applyBorder="1" applyAlignment="1">
      <alignment wrapText="1"/>
    </xf>
    <xf numFmtId="0" fontId="5" fillId="0" borderId="0" xfId="0" applyFont="1" applyAlignment="1">
      <alignment horizontal="right"/>
    </xf>
    <xf numFmtId="0" fontId="9" fillId="0" borderId="0" xfId="1" applyAlignment="1" applyProtection="1">
      <alignment horizont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Scatter Diagram</a:t>
            </a:r>
          </a:p>
        </c:rich>
      </c:tx>
      <c:layout>
        <c:manualLayout>
          <c:xMode val="edge"/>
          <c:yMode val="edge"/>
          <c:x val="0.39107721770999099"/>
          <c:y val="1.497005988023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071860830515"/>
          <c:y val="6.5868359767320486E-2"/>
          <c:w val="0.81102570083277159"/>
          <c:h val="0.8053903989731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Calculations!$C$3</c:f>
              <c:strCache>
                <c:ptCount val="1"/>
                <c:pt idx="0">
                  <c:v>Output (y)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Calculations!$B$4:$B$93</c:f>
              <c:numCache>
                <c:formatCode>General</c:formatCode>
                <c:ptCount val="90"/>
                <c:pt idx="0">
                  <c:v>63</c:v>
                </c:pt>
                <c:pt idx="1">
                  <c:v>60</c:v>
                </c:pt>
                <c:pt idx="2">
                  <c:v>49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30</c:v>
                </c:pt>
                <c:pt idx="7">
                  <c:v>34</c:v>
                </c:pt>
                <c:pt idx="8">
                  <c:v>32</c:v>
                </c:pt>
                <c:pt idx="9">
                  <c:v>21</c:v>
                </c:pt>
                <c:pt idx="10">
                  <c:v>22</c:v>
                </c:pt>
                <c:pt idx="11">
                  <c:v>29</c:v>
                </c:pt>
                <c:pt idx="12">
                  <c:v>27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21</c:v>
                </c:pt>
                <c:pt idx="17">
                  <c:v>24</c:v>
                </c:pt>
                <c:pt idx="18">
                  <c:v>40</c:v>
                </c:pt>
                <c:pt idx="19">
                  <c:v>34</c:v>
                </c:pt>
                <c:pt idx="20">
                  <c:v>30</c:v>
                </c:pt>
                <c:pt idx="21">
                  <c:v>24</c:v>
                </c:pt>
                <c:pt idx="22">
                  <c:v>23</c:v>
                </c:pt>
                <c:pt idx="23">
                  <c:v>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</c:numCache>
            </c:numRef>
          </c:xVal>
          <c:yVal>
            <c:numRef>
              <c:f>Calculations!$C$4:$C$93</c:f>
              <c:numCache>
                <c:formatCode>General</c:formatCode>
                <c:ptCount val="90"/>
                <c:pt idx="0">
                  <c:v>98.9</c:v>
                </c:pt>
                <c:pt idx="1">
                  <c:v>98.8</c:v>
                </c:pt>
                <c:pt idx="2">
                  <c:v>98.53</c:v>
                </c:pt>
                <c:pt idx="3">
                  <c:v>98.35</c:v>
                </c:pt>
                <c:pt idx="4">
                  <c:v>98.55</c:v>
                </c:pt>
                <c:pt idx="5">
                  <c:v>98.95</c:v>
                </c:pt>
                <c:pt idx="6">
                  <c:v>98.75</c:v>
                </c:pt>
                <c:pt idx="7">
                  <c:v>98.65</c:v>
                </c:pt>
                <c:pt idx="8">
                  <c:v>98.8</c:v>
                </c:pt>
                <c:pt idx="9">
                  <c:v>98.75</c:v>
                </c:pt>
                <c:pt idx="10">
                  <c:v>98.8</c:v>
                </c:pt>
                <c:pt idx="11">
                  <c:v>99.05</c:v>
                </c:pt>
                <c:pt idx="12">
                  <c:v>99.35</c:v>
                </c:pt>
                <c:pt idx="13">
                  <c:v>99.85</c:v>
                </c:pt>
                <c:pt idx="14">
                  <c:v>99.05</c:v>
                </c:pt>
                <c:pt idx="15">
                  <c:v>99.3</c:v>
                </c:pt>
                <c:pt idx="16">
                  <c:v>99.55</c:v>
                </c:pt>
                <c:pt idx="17">
                  <c:v>99.4</c:v>
                </c:pt>
                <c:pt idx="18">
                  <c:v>99.55</c:v>
                </c:pt>
                <c:pt idx="19">
                  <c:v>99.5</c:v>
                </c:pt>
                <c:pt idx="20">
                  <c:v>99.5</c:v>
                </c:pt>
                <c:pt idx="21">
                  <c:v>99.75</c:v>
                </c:pt>
                <c:pt idx="22">
                  <c:v>99.65</c:v>
                </c:pt>
                <c:pt idx="23">
                  <c:v>98.85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5-4F92-80EE-0DEEA7D3DFCA}"/>
            </c:ext>
          </c:extLst>
        </c:ser>
        <c:ser>
          <c:idx val="1"/>
          <c:order val="1"/>
          <c:tx>
            <c:strRef>
              <c:f>Calculations!$AE$32</c:f>
              <c:strCache>
                <c:ptCount val="1"/>
                <c:pt idx="0">
                  <c:v>3 points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7644149695833722"/>
                  <c:y val="-3.5741945386394136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65-4F92-80EE-0DEEA7D3DFCA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Calculations!$AE$35:$AE$35</c:f>
              <c:numCache>
                <c:formatCode>General</c:formatCode>
                <c:ptCount val="1"/>
                <c:pt idx="0">
                  <c:v>68.400000000000006</c:v>
                </c:pt>
              </c:numCache>
            </c:numRef>
          </c:xVal>
          <c:yVal>
            <c:numRef>
              <c:f>Calculations!$AF$35:$AF$35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5-4F92-80EE-0DEEA7D3DFCA}"/>
            </c:ext>
          </c:extLst>
        </c:ser>
        <c:ser>
          <c:idx val="2"/>
          <c:order val="2"/>
          <c:tx>
            <c:strRef>
              <c:f>Calculations!$AH$32</c:f>
              <c:strCache>
                <c:ptCount val="1"/>
                <c:pt idx="0">
                  <c:v>9 points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1.3296698365678546E-2"/>
                  <c:y val="-3.873596173945415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65-4F92-80EE-0DEEA7D3DFCA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Calculations!$AH$35</c:f>
              <c:numCache>
                <c:formatCode>General</c:formatCode>
                <c:ptCount val="1"/>
                <c:pt idx="0">
                  <c:v>3.5999999999999996</c:v>
                </c:pt>
              </c:numCache>
            </c:numRef>
          </c:xVal>
          <c:yVal>
            <c:numRef>
              <c:f>Calculations!$AI$35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65-4F92-80EE-0DEEA7D3DFCA}"/>
            </c:ext>
          </c:extLst>
        </c:ser>
        <c:ser>
          <c:idx val="3"/>
          <c:order val="3"/>
          <c:tx>
            <c:strRef>
              <c:f>Calculations!$AE$37</c:f>
              <c:strCache>
                <c:ptCount val="1"/>
                <c:pt idx="0">
                  <c:v>3 points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1.0672019722206778E-2"/>
                  <c:y val="2.0872173785967577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65-4F92-80EE-0DEEA7D3DFCA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Calculations!$AE$40</c:f>
              <c:numCache>
                <c:formatCode>General</c:formatCode>
                <c:ptCount val="1"/>
                <c:pt idx="0">
                  <c:v>3.5999999999999996</c:v>
                </c:pt>
              </c:numCache>
            </c:numRef>
          </c:xVal>
          <c:yVal>
            <c:numRef>
              <c:f>Calculations!$AF$40</c:f>
              <c:numCache>
                <c:formatCode>General</c:formatCode>
                <c:ptCount val="1"/>
                <c:pt idx="0">
                  <c:v>98.199999999999989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65-4F92-80EE-0DEEA7D3DFCA}"/>
            </c:ext>
          </c:extLst>
        </c:ser>
        <c:ser>
          <c:idx val="4"/>
          <c:order val="4"/>
          <c:tx>
            <c:strRef>
              <c:f>Calculations!$AH$37</c:f>
              <c:strCache>
                <c:ptCount val="1"/>
                <c:pt idx="0">
                  <c:v>9 points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6069342509750673"/>
                  <c:y val="1.1890124726787481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65-4F92-80EE-0DEEA7D3DFCA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Calculations!$AH$40</c:f>
              <c:numCache>
                <c:formatCode>General</c:formatCode>
                <c:ptCount val="1"/>
                <c:pt idx="0">
                  <c:v>68.400000000000006</c:v>
                </c:pt>
              </c:numCache>
            </c:numRef>
          </c:xVal>
          <c:yVal>
            <c:numRef>
              <c:f>Calculations!$AI$40</c:f>
              <c:numCache>
                <c:formatCode>General</c:formatCode>
                <c:ptCount val="1"/>
                <c:pt idx="0">
                  <c:v>98.199999999999989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65-4F92-80EE-0DEEA7D3DFCA}"/>
            </c:ext>
          </c:extLst>
        </c:ser>
        <c:ser>
          <c:idx val="5"/>
          <c:order val="5"/>
          <c:tx>
            <c:strRef>
              <c:f>Calculations!$AE$42</c:f>
              <c:strCache>
                <c:ptCount val="1"/>
                <c:pt idx="0">
                  <c:v>Vertical Line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Calculations!$AE$44:$AE$45</c:f>
              <c:numCache>
                <c:formatCode>General</c:formatCode>
                <c:ptCount val="2"/>
                <c:pt idx="0">
                  <c:v>29.5</c:v>
                </c:pt>
                <c:pt idx="1">
                  <c:v>29.5</c:v>
                </c:pt>
              </c:numCache>
            </c:numRef>
          </c:xVal>
          <c:yVal>
            <c:numRef>
              <c:f>Calculations!$AF$44:$AF$45</c:f>
              <c:numCache>
                <c:formatCode>General</c:formatCode>
                <c:ptCount val="2"/>
                <c:pt idx="0">
                  <c:v>100</c:v>
                </c:pt>
                <c:pt idx="1">
                  <c:v>98.199999999999989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65-4F92-80EE-0DEEA7D3DFCA}"/>
            </c:ext>
          </c:extLst>
        </c:ser>
        <c:ser>
          <c:idx val="6"/>
          <c:order val="6"/>
          <c:tx>
            <c:strRef>
              <c:f>Calculations!$AH$42</c:f>
              <c:strCache>
                <c:ptCount val="1"/>
                <c:pt idx="0">
                  <c:v>Horizontal Line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Calculations!$AH$44:$AH$45</c:f>
              <c:numCache>
                <c:formatCode>General</c:formatCode>
                <c:ptCount val="2"/>
                <c:pt idx="0">
                  <c:v>68.400000000000006</c:v>
                </c:pt>
                <c:pt idx="1">
                  <c:v>3.5999999999999996</c:v>
                </c:pt>
              </c:numCache>
            </c:numRef>
          </c:xVal>
          <c:yVal>
            <c:numRef>
              <c:f>Calculations!$AI$44:$AI$45</c:f>
              <c:numCache>
                <c:formatCode>General</c:formatCode>
                <c:ptCount val="2"/>
                <c:pt idx="0">
                  <c:v>99</c:v>
                </c:pt>
                <c:pt idx="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65-4F92-80EE-0DEEA7D3D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66799"/>
        <c:axId val="1"/>
      </c:scatterChart>
      <c:valAx>
        <c:axId val="38626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(x)</a:t>
                </a:r>
              </a:p>
            </c:rich>
          </c:tx>
          <c:layout>
            <c:manualLayout>
              <c:xMode val="edge"/>
              <c:yMode val="edge"/>
              <c:x val="0.5091877294865701"/>
              <c:y val="0.92515095792666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Output (y)</a:t>
                </a:r>
              </a:p>
            </c:rich>
          </c:tx>
          <c:layout>
            <c:manualLayout>
              <c:xMode val="edge"/>
              <c:yMode val="edge"/>
              <c:x val="1.3123359580052493E-2"/>
              <c:y val="0.3802401496220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266799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Scatter Plot</a:t>
            </a:r>
          </a:p>
        </c:rich>
      </c:tx>
      <c:layout>
        <c:manualLayout>
          <c:xMode val="edge"/>
          <c:yMode val="edge"/>
          <c:x val="0.40700801588990565"/>
          <c:y val="1.6216300776972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067385444744"/>
          <c:y val="8.4324680425170717E-2"/>
          <c:w val="0.75471698113207553"/>
          <c:h val="0.75243560994767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Calculations!$C$3</c:f>
              <c:strCache>
                <c:ptCount val="1"/>
                <c:pt idx="0">
                  <c:v>Output (y)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Calculations!$B$4:$B$93</c:f>
              <c:numCache>
                <c:formatCode>General</c:formatCode>
                <c:ptCount val="90"/>
                <c:pt idx="0">
                  <c:v>63</c:v>
                </c:pt>
                <c:pt idx="1">
                  <c:v>60</c:v>
                </c:pt>
                <c:pt idx="2">
                  <c:v>49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30</c:v>
                </c:pt>
                <c:pt idx="7">
                  <c:v>34</c:v>
                </c:pt>
                <c:pt idx="8">
                  <c:v>32</c:v>
                </c:pt>
                <c:pt idx="9">
                  <c:v>21</c:v>
                </c:pt>
                <c:pt idx="10">
                  <c:v>22</c:v>
                </c:pt>
                <c:pt idx="11">
                  <c:v>29</c:v>
                </c:pt>
                <c:pt idx="12">
                  <c:v>27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21</c:v>
                </c:pt>
                <c:pt idx="17">
                  <c:v>24</c:v>
                </c:pt>
                <c:pt idx="18">
                  <c:v>40</c:v>
                </c:pt>
                <c:pt idx="19">
                  <c:v>34</c:v>
                </c:pt>
                <c:pt idx="20">
                  <c:v>30</c:v>
                </c:pt>
                <c:pt idx="21">
                  <c:v>24</c:v>
                </c:pt>
                <c:pt idx="22">
                  <c:v>23</c:v>
                </c:pt>
                <c:pt idx="23">
                  <c:v>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</c:numCache>
            </c:numRef>
          </c:xVal>
          <c:yVal>
            <c:numRef>
              <c:f>Calculations!$C$4:$C$93</c:f>
              <c:numCache>
                <c:formatCode>General</c:formatCode>
                <c:ptCount val="90"/>
                <c:pt idx="0">
                  <c:v>98.9</c:v>
                </c:pt>
                <c:pt idx="1">
                  <c:v>98.8</c:v>
                </c:pt>
                <c:pt idx="2">
                  <c:v>98.53</c:v>
                </c:pt>
                <c:pt idx="3">
                  <c:v>98.35</c:v>
                </c:pt>
                <c:pt idx="4">
                  <c:v>98.55</c:v>
                </c:pt>
                <c:pt idx="5">
                  <c:v>98.95</c:v>
                </c:pt>
                <c:pt idx="6">
                  <c:v>98.75</c:v>
                </c:pt>
                <c:pt idx="7">
                  <c:v>98.65</c:v>
                </c:pt>
                <c:pt idx="8">
                  <c:v>98.8</c:v>
                </c:pt>
                <c:pt idx="9">
                  <c:v>98.75</c:v>
                </c:pt>
                <c:pt idx="10">
                  <c:v>98.8</c:v>
                </c:pt>
                <c:pt idx="11">
                  <c:v>99.05</c:v>
                </c:pt>
                <c:pt idx="12">
                  <c:v>99.35</c:v>
                </c:pt>
                <c:pt idx="13">
                  <c:v>99.85</c:v>
                </c:pt>
                <c:pt idx="14">
                  <c:v>99.05</c:v>
                </c:pt>
                <c:pt idx="15">
                  <c:v>99.3</c:v>
                </c:pt>
                <c:pt idx="16">
                  <c:v>99.55</c:v>
                </c:pt>
                <c:pt idx="17">
                  <c:v>99.4</c:v>
                </c:pt>
                <c:pt idx="18">
                  <c:v>99.55</c:v>
                </c:pt>
                <c:pt idx="19">
                  <c:v>99.5</c:v>
                </c:pt>
                <c:pt idx="20">
                  <c:v>99.5</c:v>
                </c:pt>
                <c:pt idx="21">
                  <c:v>99.75</c:v>
                </c:pt>
                <c:pt idx="22">
                  <c:v>99.65</c:v>
                </c:pt>
                <c:pt idx="23">
                  <c:v>98.85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A-48C9-8A1B-BB8DA1E2C0D6}"/>
            </c:ext>
          </c:extLst>
        </c:ser>
        <c:ser>
          <c:idx val="1"/>
          <c:order val="1"/>
          <c:tx>
            <c:strRef>
              <c:f>Calculations!$AE$32</c:f>
              <c:strCache>
                <c:ptCount val="1"/>
                <c:pt idx="0">
                  <c:v>3 points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7184122637398527"/>
                  <c:y val="-3.4995761945644098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4A-48C9-8A1B-BB8DA1E2C0D6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Calculations!$AE$35:$AE$35</c:f>
              <c:numCache>
                <c:formatCode>General</c:formatCode>
                <c:ptCount val="1"/>
                <c:pt idx="0">
                  <c:v>68.400000000000006</c:v>
                </c:pt>
              </c:numCache>
            </c:numRef>
          </c:xVal>
          <c:yVal>
            <c:numRef>
              <c:f>Calculations!$AF$35:$AF$35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A-48C9-8A1B-BB8DA1E2C0D6}"/>
            </c:ext>
          </c:extLst>
        </c:ser>
        <c:ser>
          <c:idx val="2"/>
          <c:order val="2"/>
          <c:tx>
            <c:strRef>
              <c:f>Calculations!$AH$32</c:f>
              <c:strCache>
                <c:ptCount val="1"/>
                <c:pt idx="0">
                  <c:v>9 points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8.2126337981337331E-3"/>
                  <c:y val="-3.8239018885073729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4A-48C9-8A1B-BB8DA1E2C0D6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Calculations!$AH$35</c:f>
              <c:numCache>
                <c:formatCode>General</c:formatCode>
                <c:ptCount val="1"/>
                <c:pt idx="0">
                  <c:v>3.5999999999999996</c:v>
                </c:pt>
              </c:numCache>
            </c:numRef>
          </c:xVal>
          <c:yVal>
            <c:numRef>
              <c:f>Calculations!$AI$35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4A-48C9-8A1B-BB8DA1E2C0D6}"/>
            </c:ext>
          </c:extLst>
        </c:ser>
        <c:ser>
          <c:idx val="3"/>
          <c:order val="3"/>
          <c:tx>
            <c:strRef>
              <c:f>Calculations!$AE$37</c:f>
              <c:strCache>
                <c:ptCount val="1"/>
                <c:pt idx="0">
                  <c:v>3 points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5.5172160083762729E-3"/>
                  <c:y val="1.7485680865350267E-2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4A-48C9-8A1B-BB8DA1E2C0D6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Calculations!$AE$40</c:f>
              <c:numCache>
                <c:formatCode>General</c:formatCode>
                <c:ptCount val="1"/>
                <c:pt idx="0">
                  <c:v>3.5999999999999996</c:v>
                </c:pt>
              </c:numCache>
            </c:numRef>
          </c:xVal>
          <c:yVal>
            <c:numRef>
              <c:f>Calculations!$AF$40</c:f>
              <c:numCache>
                <c:formatCode>General</c:formatCode>
                <c:ptCount val="1"/>
                <c:pt idx="0">
                  <c:v>98.199999999999989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4A-48C9-8A1B-BB8DA1E2C0D6}"/>
            </c:ext>
          </c:extLst>
        </c:ser>
        <c:ser>
          <c:idx val="4"/>
          <c:order val="4"/>
          <c:tx>
            <c:strRef>
              <c:f>Calculations!$AH$37</c:f>
              <c:strCache>
                <c:ptCount val="1"/>
                <c:pt idx="0">
                  <c:v>9 points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5566871963544074"/>
                  <c:y val="7.755910047061304E-3"/>
                </c:manualLayout>
              </c:layout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4A-48C9-8A1B-BB8DA1E2C0D6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Calculations!$AH$40</c:f>
              <c:numCache>
                <c:formatCode>General</c:formatCode>
                <c:ptCount val="1"/>
                <c:pt idx="0">
                  <c:v>68.400000000000006</c:v>
                </c:pt>
              </c:numCache>
            </c:numRef>
          </c:xVal>
          <c:yVal>
            <c:numRef>
              <c:f>Calculations!$AI$40</c:f>
              <c:numCache>
                <c:formatCode>General</c:formatCode>
                <c:ptCount val="1"/>
                <c:pt idx="0">
                  <c:v>98.199999999999989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4A-48C9-8A1B-BB8DA1E2C0D6}"/>
            </c:ext>
          </c:extLst>
        </c:ser>
        <c:ser>
          <c:idx val="5"/>
          <c:order val="5"/>
          <c:tx>
            <c:strRef>
              <c:f>Calculations!$AE$42</c:f>
              <c:strCache>
                <c:ptCount val="1"/>
                <c:pt idx="0">
                  <c:v>Vertical Line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Calculations!$AE$44:$AE$45</c:f>
              <c:numCache>
                <c:formatCode>General</c:formatCode>
                <c:ptCount val="2"/>
                <c:pt idx="0">
                  <c:v>29.5</c:v>
                </c:pt>
                <c:pt idx="1">
                  <c:v>29.5</c:v>
                </c:pt>
              </c:numCache>
            </c:numRef>
          </c:xVal>
          <c:yVal>
            <c:numRef>
              <c:f>Calculations!$AF$44:$AF$45</c:f>
              <c:numCache>
                <c:formatCode>General</c:formatCode>
                <c:ptCount val="2"/>
                <c:pt idx="0">
                  <c:v>100</c:v>
                </c:pt>
                <c:pt idx="1">
                  <c:v>98.199999999999989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4A-48C9-8A1B-BB8DA1E2C0D6}"/>
            </c:ext>
          </c:extLst>
        </c:ser>
        <c:ser>
          <c:idx val="6"/>
          <c:order val="6"/>
          <c:tx>
            <c:strRef>
              <c:f>Calculations!$AH$42</c:f>
              <c:strCache>
                <c:ptCount val="1"/>
                <c:pt idx="0">
                  <c:v>Horizontal Line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Calculations!$AH$44:$AH$45</c:f>
              <c:numCache>
                <c:formatCode>General</c:formatCode>
                <c:ptCount val="2"/>
                <c:pt idx="0">
                  <c:v>68.400000000000006</c:v>
                </c:pt>
                <c:pt idx="1">
                  <c:v>3.5999999999999996</c:v>
                </c:pt>
              </c:numCache>
            </c:numRef>
          </c:xVal>
          <c:yVal>
            <c:numRef>
              <c:f>Calculations!$AI$44:$AI$45</c:f>
              <c:numCache>
                <c:formatCode>General</c:formatCode>
                <c:ptCount val="2"/>
                <c:pt idx="0">
                  <c:v>99</c:v>
                </c:pt>
                <c:pt idx="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4A-48C9-8A1B-BB8DA1E2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66383"/>
        <c:axId val="1"/>
      </c:scatterChart>
      <c:valAx>
        <c:axId val="38626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(x)</a:t>
                </a:r>
              </a:p>
            </c:rich>
          </c:tx>
          <c:layout>
            <c:manualLayout>
              <c:xMode val="edge"/>
              <c:yMode val="edge"/>
              <c:x val="0.48517528552174227"/>
              <c:y val="0.9178418591715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Output (y)</a:t>
                </a:r>
              </a:p>
            </c:rich>
          </c:tx>
          <c:layout>
            <c:manualLayout>
              <c:xMode val="edge"/>
              <c:yMode val="edge"/>
              <c:x val="1.6172518975668584E-2"/>
              <c:y val="0.36648798039317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266383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4</xdr:row>
      <xdr:rowOff>76200</xdr:rowOff>
    </xdr:from>
    <xdr:to>
      <xdr:col>17</xdr:col>
      <xdr:colOff>0</xdr:colOff>
      <xdr:row>27</xdr:row>
      <xdr:rowOff>47625</xdr:rowOff>
    </xdr:to>
    <xdr:graphicFrame macro="">
      <xdr:nvGraphicFramePr>
        <xdr:cNvPr id="2056" name="Chart 7">
          <a:extLst>
            <a:ext uri="{FF2B5EF4-FFF2-40B4-BE49-F238E27FC236}">
              <a16:creationId xmlns:a16="http://schemas.microsoft.com/office/drawing/2014/main" id="{8C44AC1B-B3D7-4765-9DC4-826CC6926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76200</xdr:colOff>
      <xdr:row>0</xdr:row>
      <xdr:rowOff>0</xdr:rowOff>
    </xdr:from>
    <xdr:to>
      <xdr:col>17</xdr:col>
      <xdr:colOff>0</xdr:colOff>
      <xdr:row>4</xdr:row>
      <xdr:rowOff>19050</xdr:rowOff>
    </xdr:to>
    <xdr:pic>
      <xdr:nvPicPr>
        <xdr:cNvPr id="2057" name="Picture 1" descr="asq_logo">
          <a:extLst>
            <a:ext uri="{FF2B5EF4-FFF2-40B4-BE49-F238E27FC236}">
              <a16:creationId xmlns:a16="http://schemas.microsoft.com/office/drawing/2014/main" id="{5407DF5F-B023-4AC1-B154-8C4A5C4AB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14125" r="27499" b="11864"/>
        <a:stretch>
          <a:fillRect/>
        </a:stretch>
      </xdr:blipFill>
      <xdr:spPr bwMode="auto">
        <a:xfrm>
          <a:off x="7848600" y="0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219075</xdr:colOff>
      <xdr:row>11</xdr:row>
      <xdr:rowOff>152400</xdr:rowOff>
    </xdr:from>
    <xdr:to>
      <xdr:col>36</xdr:col>
      <xdr:colOff>85725</xdr:colOff>
      <xdr:row>29</xdr:row>
      <xdr:rowOff>114300</xdr:rowOff>
    </xdr:to>
    <xdr:graphicFrame macro="">
      <xdr:nvGraphicFramePr>
        <xdr:cNvPr id="1033" name="Chart 1">
          <a:extLst>
            <a:ext uri="{FF2B5EF4-FFF2-40B4-BE49-F238E27FC236}">
              <a16:creationId xmlns:a16="http://schemas.microsoft.com/office/drawing/2014/main" id="{70D607AD-207B-455D-8D9D-00C3B3E6F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baezp/LOCALS~1/Temp/ASQ%20histogram%20unprotec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  <sheetName val="Calculations"/>
      <sheetName val="About This Template"/>
    </sheetNames>
    <sheetDataSet>
      <sheetData sheetId="0" refreshError="1"/>
      <sheetData sheetId="1">
        <row r="14">
          <cell r="G14">
            <v>109.25</v>
          </cell>
          <cell r="H14">
            <v>1</v>
          </cell>
        </row>
        <row r="15">
          <cell r="G15">
            <v>112.51</v>
          </cell>
          <cell r="H15">
            <v>2</v>
          </cell>
        </row>
        <row r="16">
          <cell r="G16">
            <v>115.78</v>
          </cell>
          <cell r="H16">
            <v>5</v>
          </cell>
        </row>
        <row r="17">
          <cell r="G17">
            <v>119.04</v>
          </cell>
          <cell r="H17">
            <v>11</v>
          </cell>
        </row>
        <row r="18">
          <cell r="G18">
            <v>122.3</v>
          </cell>
          <cell r="H18">
            <v>19</v>
          </cell>
        </row>
        <row r="19">
          <cell r="G19">
            <v>125.57</v>
          </cell>
          <cell r="H19">
            <v>24</v>
          </cell>
        </row>
        <row r="20">
          <cell r="G20">
            <v>128.83000000000001</v>
          </cell>
          <cell r="H20">
            <v>17</v>
          </cell>
        </row>
        <row r="21">
          <cell r="G21">
            <v>132.09</v>
          </cell>
          <cell r="H21">
            <v>11</v>
          </cell>
        </row>
        <row r="22">
          <cell r="G22">
            <v>135.36000000000001</v>
          </cell>
          <cell r="H22">
            <v>6</v>
          </cell>
        </row>
        <row r="23">
          <cell r="G23">
            <v>138.62</v>
          </cell>
          <cell r="H23">
            <v>3</v>
          </cell>
        </row>
        <row r="24">
          <cell r="G24">
            <v>141.88</v>
          </cell>
          <cell r="H24">
            <v>1</v>
          </cell>
        </row>
        <row r="25">
          <cell r="G25" t="str">
            <v/>
          </cell>
          <cell r="H25" t="str">
            <v/>
          </cell>
        </row>
        <row r="26">
          <cell r="G26" t="str">
            <v/>
          </cell>
          <cell r="H26" t="str">
            <v/>
          </cell>
        </row>
        <row r="27">
          <cell r="G27" t="str">
            <v/>
          </cell>
          <cell r="H27" t="str">
            <v/>
          </cell>
        </row>
        <row r="28">
          <cell r="G28" t="str">
            <v/>
          </cell>
          <cell r="H28" t="str">
            <v/>
          </cell>
        </row>
        <row r="29">
          <cell r="G29" t="str">
            <v/>
          </cell>
          <cell r="H29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sq.org/learn-about-quality/cause-analysis-tools/overview/scatter.html" TargetMode="External"/><Relationship Id="rId1" Type="http://schemas.openxmlformats.org/officeDocument/2006/relationships/hyperlink" Target="http://www.asq.org/learn-about-quality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eocities.com/stat_aids/" TargetMode="External"/><Relationship Id="rId1" Type="http://schemas.openxmlformats.org/officeDocument/2006/relationships/hyperlink" Target="mailto:Stat_Aid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"/>
  <sheetViews>
    <sheetView showGridLines="0" tabSelected="1" workbookViewId="0">
      <selection activeCell="S9" sqref="S9"/>
    </sheetView>
  </sheetViews>
  <sheetFormatPr defaultRowHeight="10.5" x14ac:dyDescent="0.15"/>
  <cols>
    <col min="1" max="1" width="2.7109375" style="5" customWidth="1"/>
    <col min="2" max="2" width="2.42578125" style="5" customWidth="1"/>
    <col min="3" max="3" width="5.7109375" style="5" customWidth="1"/>
    <col min="4" max="5" width="9.140625" style="5"/>
    <col min="6" max="6" width="5.7109375" style="5" customWidth="1"/>
    <col min="7" max="8" width="9.140625" style="5"/>
    <col min="9" max="9" width="5.7109375" style="5" customWidth="1"/>
    <col min="10" max="10" width="9.7109375" style="5" bestFit="1" customWidth="1"/>
    <col min="11" max="11" width="9.140625" style="5"/>
    <col min="12" max="12" width="5.7109375" style="5" customWidth="1"/>
    <col min="13" max="14" width="9.140625" style="5"/>
    <col min="15" max="15" width="5.7109375" style="5" customWidth="1"/>
    <col min="16" max="16384" width="9.140625" style="5"/>
  </cols>
  <sheetData>
    <row r="1" spans="1:19" ht="30" x14ac:dyDescent="0.15">
      <c r="A1" s="38" t="s">
        <v>6</v>
      </c>
      <c r="B1" s="38"/>
      <c r="C1" s="38"/>
      <c r="D1" s="38"/>
      <c r="E1" s="38"/>
      <c r="H1" s="6"/>
    </row>
    <row r="2" spans="1:19" s="7" customFormat="1" ht="12.75" customHeight="1" x14ac:dyDescent="0.2">
      <c r="A2" s="5"/>
      <c r="C2" s="8"/>
      <c r="D2" s="8"/>
      <c r="E2" s="8"/>
      <c r="F2" s="5"/>
      <c r="G2" s="5"/>
    </row>
    <row r="3" spans="1:19" s="7" customFormat="1" ht="15" x14ac:dyDescent="0.2">
      <c r="A3" s="5"/>
      <c r="B3" s="8" t="s">
        <v>8</v>
      </c>
      <c r="C3" s="8"/>
      <c r="D3" s="8"/>
      <c r="E3" s="8"/>
      <c r="F3" s="5"/>
      <c r="G3" s="5"/>
    </row>
    <row r="4" spans="1:19" s="7" customFormat="1" ht="12.75" x14ac:dyDescent="0.2">
      <c r="A4" s="5"/>
      <c r="L4" s="5"/>
      <c r="M4" s="5"/>
      <c r="N4" s="5"/>
      <c r="O4" s="5"/>
      <c r="P4" s="5"/>
      <c r="Q4" s="5"/>
      <c r="R4" s="5"/>
    </row>
    <row r="5" spans="1:19" s="7" customFormat="1" ht="13.5" thickBot="1" x14ac:dyDescent="0.25">
      <c r="A5" s="5"/>
      <c r="B5" s="9" t="s">
        <v>7</v>
      </c>
      <c r="C5" s="10"/>
      <c r="D5" s="10"/>
      <c r="E5" s="10"/>
      <c r="F5" s="10"/>
      <c r="G5" s="10"/>
      <c r="H5" s="16"/>
      <c r="I5" s="16"/>
      <c r="J5" s="16"/>
      <c r="L5" s="5"/>
      <c r="M5" s="5"/>
      <c r="N5" s="5"/>
      <c r="O5" s="5"/>
      <c r="P5" s="5"/>
      <c r="Q5" s="5"/>
      <c r="R5" s="5"/>
    </row>
    <row r="7" spans="1:19" ht="10.5" customHeight="1" x14ac:dyDescent="0.15">
      <c r="B7" s="40" t="s">
        <v>55</v>
      </c>
      <c r="C7" s="40"/>
      <c r="D7" s="40"/>
      <c r="E7" s="40"/>
      <c r="F7" s="40"/>
      <c r="G7" s="40"/>
      <c r="H7" s="13"/>
      <c r="K7" s="13"/>
      <c r="S7" s="16"/>
    </row>
    <row r="8" spans="1:19" x14ac:dyDescent="0.15">
      <c r="B8" s="40"/>
      <c r="C8" s="40"/>
      <c r="D8" s="40"/>
      <c r="E8" s="40"/>
      <c r="F8" s="40"/>
      <c r="G8" s="40"/>
    </row>
    <row r="9" spans="1:19" x14ac:dyDescent="0.15">
      <c r="B9" s="40"/>
      <c r="C9" s="40"/>
      <c r="D9" s="40"/>
      <c r="E9" s="40"/>
      <c r="F9" s="40"/>
      <c r="G9" s="40"/>
    </row>
    <row r="10" spans="1:19" x14ac:dyDescent="0.15">
      <c r="B10" s="40"/>
      <c r="C10" s="40"/>
      <c r="D10" s="40"/>
      <c r="E10" s="40"/>
      <c r="F10" s="40"/>
      <c r="G10" s="40"/>
    </row>
    <row r="11" spans="1:19" x14ac:dyDescent="0.15">
      <c r="B11" s="40"/>
      <c r="C11" s="40"/>
      <c r="D11" s="40"/>
      <c r="E11" s="40"/>
      <c r="F11" s="40"/>
      <c r="G11" s="40"/>
      <c r="J11" s="30" t="s">
        <v>35</v>
      </c>
    </row>
    <row r="12" spans="1:19" ht="11.25" customHeight="1" x14ac:dyDescent="0.2">
      <c r="B12"/>
      <c r="I12" s="28" t="str">
        <f>Calculations!I4</f>
        <v># in 1st Q</v>
      </c>
      <c r="J12" s="29">
        <f>Calculations!J4</f>
        <v>3</v>
      </c>
    </row>
    <row r="13" spans="1:19" ht="11.25" customHeight="1" x14ac:dyDescent="0.2">
      <c r="B13" s="37" t="s">
        <v>13</v>
      </c>
      <c r="C13" s="37"/>
      <c r="D13" s="37"/>
      <c r="E13" s="37"/>
      <c r="F13" s="37"/>
      <c r="G13" s="37"/>
      <c r="I13" s="28" t="str">
        <f>Calculations!I5</f>
        <v># in 2nd Q</v>
      </c>
      <c r="J13" s="29">
        <f>Calculations!J5</f>
        <v>9</v>
      </c>
    </row>
    <row r="14" spans="1:19" ht="11.25" customHeight="1" x14ac:dyDescent="0.15">
      <c r="I14" s="28" t="str">
        <f>Calculations!I6</f>
        <v># in 3rd Q</v>
      </c>
      <c r="J14" s="29">
        <f>Calculations!J6</f>
        <v>3</v>
      </c>
    </row>
    <row r="15" spans="1:19" ht="11.25" customHeight="1" thickBot="1" x14ac:dyDescent="0.2">
      <c r="B15" s="9" t="s">
        <v>9</v>
      </c>
      <c r="C15" s="10"/>
      <c r="D15" s="10"/>
      <c r="E15" s="10"/>
      <c r="F15" s="10"/>
      <c r="G15" s="10"/>
      <c r="I15" s="28" t="str">
        <f>Calculations!I7</f>
        <v># in 4th Q</v>
      </c>
      <c r="J15" s="29">
        <f>Calculations!J7</f>
        <v>9</v>
      </c>
    </row>
    <row r="16" spans="1:19" ht="11.25" customHeight="1" x14ac:dyDescent="0.15">
      <c r="C16" s="35"/>
      <c r="D16" s="35"/>
      <c r="E16" s="35"/>
      <c r="F16" s="35"/>
      <c r="G16" s="35"/>
      <c r="I16" s="28" t="str">
        <f>Calculations!I8</f>
        <v>A = 9 + 9</v>
      </c>
      <c r="J16" s="29">
        <f>Calculations!J8</f>
        <v>18</v>
      </c>
    </row>
    <row r="17" spans="2:18" ht="11.25" customHeight="1" x14ac:dyDescent="0.15">
      <c r="B17" s="41" t="s">
        <v>50</v>
      </c>
      <c r="C17" s="41"/>
      <c r="D17" s="41"/>
      <c r="E17" s="41"/>
      <c r="F17" s="41"/>
      <c r="G17" s="41"/>
      <c r="I17" s="28" t="str">
        <f>Calculations!I9</f>
        <v>B = 3 + 3</v>
      </c>
      <c r="J17" s="29">
        <f>Calculations!J9</f>
        <v>6</v>
      </c>
    </row>
    <row r="18" spans="2:18" ht="11.25" customHeight="1" x14ac:dyDescent="0.15">
      <c r="B18" s="41"/>
      <c r="C18" s="41"/>
      <c r="D18" s="41"/>
      <c r="E18" s="41"/>
      <c r="F18" s="41"/>
      <c r="G18" s="41"/>
      <c r="I18" s="28" t="str">
        <f>Calculations!I10</f>
        <v>Q = min</v>
      </c>
      <c r="J18" s="29">
        <f>Calculations!J10</f>
        <v>6</v>
      </c>
    </row>
    <row r="19" spans="2:18" ht="11.25" customHeight="1" x14ac:dyDescent="0.15">
      <c r="B19" s="41"/>
      <c r="C19" s="41"/>
      <c r="D19" s="41"/>
      <c r="E19" s="41"/>
      <c r="F19" s="41"/>
      <c r="G19" s="41"/>
      <c r="H19" s="11"/>
      <c r="I19" s="28" t="str">
        <f>Calculations!I11</f>
        <v>N = # pts</v>
      </c>
      <c r="J19" s="29">
        <f>Calculations!J11</f>
        <v>24</v>
      </c>
      <c r="K19" s="13"/>
    </row>
    <row r="20" spans="2:18" ht="11.25" customHeight="1" x14ac:dyDescent="0.15">
      <c r="B20" s="41"/>
      <c r="C20" s="41"/>
      <c r="D20" s="41"/>
      <c r="E20" s="41"/>
      <c r="F20" s="41"/>
      <c r="G20" s="41"/>
      <c r="H20" s="11"/>
      <c r="I20" s="28" t="str">
        <f>Calculations!I12</f>
        <v>Trend test limit</v>
      </c>
      <c r="J20" s="29">
        <f>Calculations!J12</f>
        <v>6</v>
      </c>
      <c r="K20" s="13"/>
    </row>
    <row r="21" spans="2:18" ht="11.25" customHeight="1" x14ac:dyDescent="0.15">
      <c r="B21" s="41"/>
      <c r="C21" s="41"/>
      <c r="D21" s="41"/>
      <c r="E21" s="41"/>
      <c r="F21" s="41"/>
      <c r="G21" s="41"/>
      <c r="H21" s="11"/>
      <c r="I21" s="36" t="str">
        <f>Calculations!I13</f>
        <v>Q &lt; Limit?</v>
      </c>
      <c r="J21" s="29" t="str">
        <f>Calculations!J13</f>
        <v>No</v>
      </c>
    </row>
    <row r="22" spans="2:18" ht="10.5" customHeight="1" x14ac:dyDescent="0.15">
      <c r="B22" s="41"/>
      <c r="C22" s="41"/>
      <c r="D22" s="41"/>
      <c r="E22" s="41"/>
      <c r="F22" s="41"/>
      <c r="G22" s="41"/>
      <c r="I22" s="28" t="str">
        <f>Calculations!I14</f>
        <v>Correlated?</v>
      </c>
      <c r="J22" s="29" t="str">
        <f>Calculations!J14</f>
        <v>No</v>
      </c>
    </row>
    <row r="24" spans="2:18" ht="11.25" thickBot="1" x14ac:dyDescent="0.2">
      <c r="B24" s="9" t="s">
        <v>10</v>
      </c>
      <c r="C24" s="10"/>
      <c r="D24" s="10"/>
      <c r="E24" s="10"/>
      <c r="F24" s="10"/>
      <c r="G24" s="10"/>
      <c r="H24" s="16"/>
      <c r="I24" s="16"/>
      <c r="J24" s="16"/>
    </row>
    <row r="25" spans="2:18" ht="10.5" customHeight="1" x14ac:dyDescent="0.15">
      <c r="H25" s="11"/>
    </row>
    <row r="26" spans="2:18" ht="10.5" customHeight="1" x14ac:dyDescent="0.15">
      <c r="B26" s="39" t="s">
        <v>11</v>
      </c>
      <c r="C26" s="39"/>
      <c r="D26" s="39"/>
      <c r="E26" s="39"/>
      <c r="F26" s="39"/>
      <c r="G26" s="39"/>
      <c r="H26" s="27"/>
      <c r="I26" s="27"/>
      <c r="J26" s="27"/>
    </row>
    <row r="27" spans="2:18" ht="10.5" customHeight="1" x14ac:dyDescent="0.15">
      <c r="B27" s="39"/>
      <c r="C27" s="39"/>
      <c r="D27" s="39"/>
      <c r="E27" s="39"/>
      <c r="F27" s="39"/>
      <c r="G27" s="39"/>
      <c r="H27" s="27"/>
      <c r="I27" s="27"/>
      <c r="J27" s="27"/>
      <c r="L27" s="32"/>
      <c r="M27" s="31"/>
      <c r="N27" s="31"/>
      <c r="O27" s="31"/>
      <c r="P27" s="32"/>
      <c r="Q27" s="31"/>
    </row>
    <row r="28" spans="2:18" ht="10.5" customHeight="1" x14ac:dyDescent="0.15">
      <c r="B28" s="39"/>
      <c r="C28" s="39"/>
      <c r="D28" s="39"/>
      <c r="E28" s="39"/>
      <c r="F28" s="39"/>
      <c r="G28" s="39"/>
      <c r="L28" s="31"/>
      <c r="M28" s="31"/>
      <c r="N28" s="31"/>
      <c r="O28" s="31"/>
      <c r="P28" s="31"/>
      <c r="Q28" s="31"/>
      <c r="R28" s="16"/>
    </row>
    <row r="29" spans="2:18" ht="12.75" x14ac:dyDescent="0.2">
      <c r="B29" s="37" t="s">
        <v>12</v>
      </c>
      <c r="C29" s="37"/>
      <c r="D29" s="37"/>
      <c r="E29" s="37"/>
      <c r="F29" s="37"/>
      <c r="G29" s="37"/>
      <c r="L29" s="33"/>
      <c r="M29" s="31"/>
      <c r="N29" s="31"/>
      <c r="O29" s="31"/>
      <c r="P29" s="33"/>
      <c r="Q29" s="34"/>
    </row>
    <row r="33" spans="3:17" x14ac:dyDescent="0.15">
      <c r="D33" s="14" t="s">
        <v>0</v>
      </c>
      <c r="E33" s="14" t="s">
        <v>1</v>
      </c>
      <c r="G33" s="14" t="s">
        <v>0</v>
      </c>
      <c r="H33" s="14" t="s">
        <v>1</v>
      </c>
      <c r="J33" s="14" t="s">
        <v>0</v>
      </c>
      <c r="K33" s="14" t="s">
        <v>1</v>
      </c>
      <c r="M33" s="14" t="s">
        <v>0</v>
      </c>
      <c r="N33" s="14" t="s">
        <v>1</v>
      </c>
      <c r="P33" s="14" t="s">
        <v>0</v>
      </c>
      <c r="Q33" s="14" t="s">
        <v>1</v>
      </c>
    </row>
    <row r="34" spans="3:17" x14ac:dyDescent="0.15">
      <c r="C34" s="5">
        <v>1</v>
      </c>
      <c r="D34" s="15">
        <v>63</v>
      </c>
      <c r="E34" s="15">
        <v>98.9</v>
      </c>
      <c r="F34" s="5">
        <v>19</v>
      </c>
      <c r="G34" s="15">
        <v>40</v>
      </c>
      <c r="H34" s="15">
        <v>99.55</v>
      </c>
      <c r="I34" s="5">
        <v>37</v>
      </c>
      <c r="J34" s="15"/>
      <c r="K34" s="15"/>
      <c r="L34" s="5">
        <v>55</v>
      </c>
      <c r="M34" s="15"/>
      <c r="N34" s="15"/>
      <c r="O34" s="5">
        <v>73</v>
      </c>
      <c r="P34" s="15"/>
      <c r="Q34" s="15"/>
    </row>
    <row r="35" spans="3:17" x14ac:dyDescent="0.15">
      <c r="C35" s="5">
        <v>2</v>
      </c>
      <c r="D35" s="15">
        <v>60</v>
      </c>
      <c r="E35" s="15">
        <v>98.8</v>
      </c>
      <c r="F35" s="5">
        <v>20</v>
      </c>
      <c r="G35" s="15">
        <v>34</v>
      </c>
      <c r="H35" s="15">
        <v>99.5</v>
      </c>
      <c r="I35" s="5">
        <v>38</v>
      </c>
      <c r="J35" s="15"/>
      <c r="K35" s="15"/>
      <c r="L35" s="5">
        <v>56</v>
      </c>
      <c r="M35" s="15"/>
      <c r="N35" s="15"/>
      <c r="O35" s="5">
        <v>74</v>
      </c>
      <c r="P35" s="15"/>
      <c r="Q35" s="15"/>
    </row>
    <row r="36" spans="3:17" x14ac:dyDescent="0.15">
      <c r="C36" s="5">
        <v>3</v>
      </c>
      <c r="D36" s="15">
        <v>49</v>
      </c>
      <c r="E36" s="15">
        <v>98.53</v>
      </c>
      <c r="F36" s="5">
        <v>21</v>
      </c>
      <c r="G36" s="15">
        <v>30</v>
      </c>
      <c r="H36" s="15">
        <v>99.5</v>
      </c>
      <c r="I36" s="5">
        <v>39</v>
      </c>
      <c r="J36" s="15"/>
      <c r="K36" s="15"/>
      <c r="L36" s="5">
        <v>57</v>
      </c>
      <c r="M36" s="15"/>
      <c r="N36" s="15"/>
      <c r="O36" s="5">
        <v>75</v>
      </c>
      <c r="P36" s="15"/>
      <c r="Q36" s="15"/>
    </row>
    <row r="37" spans="3:17" x14ac:dyDescent="0.15">
      <c r="C37" s="5">
        <v>4</v>
      </c>
      <c r="D37" s="15">
        <v>40</v>
      </c>
      <c r="E37" s="15">
        <v>98.35</v>
      </c>
      <c r="F37" s="5">
        <v>22</v>
      </c>
      <c r="G37" s="15">
        <v>24</v>
      </c>
      <c r="H37" s="15">
        <v>99.75</v>
      </c>
      <c r="I37" s="5">
        <v>40</v>
      </c>
      <c r="J37" s="15"/>
      <c r="K37" s="15"/>
      <c r="L37" s="5">
        <v>58</v>
      </c>
      <c r="M37" s="15"/>
      <c r="N37" s="15"/>
      <c r="O37" s="5">
        <v>76</v>
      </c>
      <c r="P37" s="15"/>
      <c r="Q37" s="15"/>
    </row>
    <row r="38" spans="3:17" x14ac:dyDescent="0.15">
      <c r="C38" s="5">
        <v>5</v>
      </c>
      <c r="D38" s="15">
        <v>45</v>
      </c>
      <c r="E38" s="15">
        <v>98.55</v>
      </c>
      <c r="F38" s="5">
        <v>23</v>
      </c>
      <c r="G38" s="15">
        <v>23</v>
      </c>
      <c r="H38" s="15">
        <v>99.65</v>
      </c>
      <c r="I38" s="5">
        <v>41</v>
      </c>
      <c r="J38" s="15"/>
      <c r="K38" s="15"/>
      <c r="L38" s="5">
        <v>59</v>
      </c>
      <c r="M38" s="15"/>
      <c r="N38" s="15"/>
      <c r="O38" s="5">
        <v>77</v>
      </c>
      <c r="P38" s="15"/>
      <c r="Q38" s="15"/>
    </row>
    <row r="39" spans="3:17" x14ac:dyDescent="0.15">
      <c r="C39" s="5">
        <v>6</v>
      </c>
      <c r="D39" s="15">
        <v>45</v>
      </c>
      <c r="E39" s="15">
        <v>98.95</v>
      </c>
      <c r="F39" s="5">
        <v>24</v>
      </c>
      <c r="G39" s="15">
        <v>13</v>
      </c>
      <c r="H39" s="15">
        <v>98.85</v>
      </c>
      <c r="I39" s="5">
        <v>42</v>
      </c>
      <c r="J39" s="15"/>
      <c r="K39" s="15"/>
      <c r="L39" s="5">
        <v>60</v>
      </c>
      <c r="M39" s="15"/>
      <c r="N39" s="15"/>
      <c r="O39" s="5">
        <v>78</v>
      </c>
      <c r="P39" s="15"/>
      <c r="Q39" s="15"/>
    </row>
    <row r="40" spans="3:17" x14ac:dyDescent="0.15">
      <c r="C40" s="5">
        <v>7</v>
      </c>
      <c r="D40" s="15">
        <v>30</v>
      </c>
      <c r="E40" s="15">
        <v>98.75</v>
      </c>
      <c r="F40" s="5">
        <v>25</v>
      </c>
      <c r="G40" s="15"/>
      <c r="H40" s="15"/>
      <c r="I40" s="5">
        <v>43</v>
      </c>
      <c r="J40" s="15"/>
      <c r="K40" s="15"/>
      <c r="L40" s="5">
        <v>61</v>
      </c>
      <c r="M40" s="15"/>
      <c r="N40" s="15"/>
      <c r="O40" s="5">
        <v>79</v>
      </c>
      <c r="P40" s="15"/>
      <c r="Q40" s="15"/>
    </row>
    <row r="41" spans="3:17" x14ac:dyDescent="0.15">
      <c r="C41" s="5">
        <v>8</v>
      </c>
      <c r="D41" s="15">
        <v>34</v>
      </c>
      <c r="E41" s="15">
        <v>98.65</v>
      </c>
      <c r="F41" s="5">
        <v>26</v>
      </c>
      <c r="G41" s="15"/>
      <c r="H41" s="15"/>
      <c r="I41" s="5">
        <v>44</v>
      </c>
      <c r="J41" s="15"/>
      <c r="K41" s="15"/>
      <c r="L41" s="5">
        <v>62</v>
      </c>
      <c r="M41" s="15"/>
      <c r="N41" s="15"/>
      <c r="O41" s="5">
        <v>80</v>
      </c>
      <c r="P41" s="15"/>
      <c r="Q41" s="15"/>
    </row>
    <row r="42" spans="3:17" x14ac:dyDescent="0.15">
      <c r="C42" s="5">
        <v>9</v>
      </c>
      <c r="D42" s="15">
        <v>32</v>
      </c>
      <c r="E42" s="15">
        <v>98.8</v>
      </c>
      <c r="F42" s="5">
        <v>27</v>
      </c>
      <c r="G42" s="15"/>
      <c r="H42" s="15"/>
      <c r="I42" s="5">
        <v>45</v>
      </c>
      <c r="J42" s="15"/>
      <c r="K42" s="15"/>
      <c r="L42" s="5">
        <v>63</v>
      </c>
      <c r="M42" s="15"/>
      <c r="N42" s="15"/>
      <c r="O42" s="5">
        <v>81</v>
      </c>
      <c r="P42" s="15"/>
      <c r="Q42" s="15"/>
    </row>
    <row r="43" spans="3:17" x14ac:dyDescent="0.15">
      <c r="C43" s="5">
        <v>10</v>
      </c>
      <c r="D43" s="15">
        <v>21</v>
      </c>
      <c r="E43" s="15">
        <v>98.75</v>
      </c>
      <c r="F43" s="5">
        <v>28</v>
      </c>
      <c r="G43" s="15"/>
      <c r="H43" s="15"/>
      <c r="I43" s="5">
        <v>46</v>
      </c>
      <c r="J43" s="15"/>
      <c r="K43" s="15"/>
      <c r="L43" s="5">
        <v>64</v>
      </c>
      <c r="M43" s="15"/>
      <c r="N43" s="15"/>
      <c r="O43" s="5">
        <v>82</v>
      </c>
      <c r="P43" s="15"/>
      <c r="Q43" s="15"/>
    </row>
    <row r="44" spans="3:17" x14ac:dyDescent="0.15">
      <c r="C44" s="5">
        <v>11</v>
      </c>
      <c r="D44" s="15">
        <v>22</v>
      </c>
      <c r="E44" s="15">
        <v>98.8</v>
      </c>
      <c r="F44" s="5">
        <v>29</v>
      </c>
      <c r="G44" s="22"/>
      <c r="H44" s="15"/>
      <c r="I44" s="5">
        <v>47</v>
      </c>
      <c r="J44" s="15"/>
      <c r="K44" s="15"/>
      <c r="L44" s="5">
        <v>65</v>
      </c>
      <c r="M44" s="15"/>
      <c r="N44" s="15"/>
      <c r="O44" s="5">
        <v>83</v>
      </c>
      <c r="P44" s="15"/>
      <c r="Q44" s="15"/>
    </row>
    <row r="45" spans="3:17" x14ac:dyDescent="0.15">
      <c r="C45" s="5">
        <v>12</v>
      </c>
      <c r="D45" s="15">
        <v>29</v>
      </c>
      <c r="E45" s="15">
        <v>99.05</v>
      </c>
      <c r="F45" s="5">
        <v>30</v>
      </c>
      <c r="G45" s="15"/>
      <c r="H45" s="15"/>
      <c r="I45" s="5">
        <v>48</v>
      </c>
      <c r="J45" s="15"/>
      <c r="K45" s="15"/>
      <c r="L45" s="5">
        <v>66</v>
      </c>
      <c r="M45" s="15"/>
      <c r="N45" s="15"/>
      <c r="O45" s="5">
        <v>84</v>
      </c>
      <c r="P45" s="15"/>
      <c r="Q45" s="15"/>
    </row>
    <row r="46" spans="3:17" x14ac:dyDescent="0.15">
      <c r="C46" s="5">
        <v>13</v>
      </c>
      <c r="D46" s="15">
        <v>27</v>
      </c>
      <c r="E46" s="15">
        <v>99.35</v>
      </c>
      <c r="F46" s="5">
        <v>31</v>
      </c>
      <c r="G46" s="15"/>
      <c r="H46" s="15"/>
      <c r="I46" s="5">
        <v>49</v>
      </c>
      <c r="J46" s="15"/>
      <c r="K46" s="15"/>
      <c r="L46" s="5">
        <v>67</v>
      </c>
      <c r="M46" s="15"/>
      <c r="N46" s="15"/>
      <c r="O46" s="5">
        <v>85</v>
      </c>
      <c r="P46" s="15"/>
      <c r="Q46" s="15"/>
    </row>
    <row r="47" spans="3:17" x14ac:dyDescent="0.15">
      <c r="C47" s="5">
        <v>14</v>
      </c>
      <c r="D47" s="15">
        <v>13</v>
      </c>
      <c r="E47" s="15">
        <v>99.85</v>
      </c>
      <c r="F47" s="5">
        <v>32</v>
      </c>
      <c r="G47" s="15"/>
      <c r="H47" s="15"/>
      <c r="I47" s="5">
        <v>50</v>
      </c>
      <c r="J47" s="15"/>
      <c r="K47" s="15"/>
      <c r="L47" s="5">
        <v>68</v>
      </c>
      <c r="M47" s="15"/>
      <c r="N47" s="15"/>
      <c r="O47" s="5">
        <v>86</v>
      </c>
      <c r="P47" s="15"/>
      <c r="Q47" s="15"/>
    </row>
    <row r="48" spans="3:17" x14ac:dyDescent="0.15">
      <c r="C48" s="5">
        <v>15</v>
      </c>
      <c r="D48" s="15">
        <v>10</v>
      </c>
      <c r="E48" s="15">
        <v>99.05</v>
      </c>
      <c r="F48" s="5">
        <v>33</v>
      </c>
      <c r="G48" s="15"/>
      <c r="H48" s="15"/>
      <c r="I48" s="5">
        <v>51</v>
      </c>
      <c r="J48" s="15"/>
      <c r="K48" s="15"/>
      <c r="L48" s="5">
        <v>69</v>
      </c>
      <c r="M48" s="15"/>
      <c r="N48" s="15"/>
      <c r="O48" s="5">
        <v>87</v>
      </c>
      <c r="P48" s="15"/>
      <c r="Q48" s="15"/>
    </row>
    <row r="49" spans="3:17" x14ac:dyDescent="0.15">
      <c r="C49" s="5">
        <v>16</v>
      </c>
      <c r="D49" s="15">
        <v>9</v>
      </c>
      <c r="E49" s="15">
        <v>99.3</v>
      </c>
      <c r="F49" s="5">
        <v>34</v>
      </c>
      <c r="G49" s="15"/>
      <c r="H49" s="15"/>
      <c r="I49" s="5">
        <v>52</v>
      </c>
      <c r="J49" s="15"/>
      <c r="K49" s="15"/>
      <c r="L49" s="5">
        <v>70</v>
      </c>
      <c r="M49" s="15"/>
      <c r="N49" s="15"/>
      <c r="O49" s="5">
        <v>88</v>
      </c>
      <c r="P49" s="15"/>
      <c r="Q49" s="15"/>
    </row>
    <row r="50" spans="3:17" x14ac:dyDescent="0.15">
      <c r="C50" s="5">
        <v>17</v>
      </c>
      <c r="D50" s="15">
        <v>21</v>
      </c>
      <c r="E50" s="15">
        <v>99.55</v>
      </c>
      <c r="F50" s="5">
        <v>35</v>
      </c>
      <c r="G50" s="15"/>
      <c r="H50" s="15"/>
      <c r="I50" s="5">
        <v>53</v>
      </c>
      <c r="J50" s="15"/>
      <c r="K50" s="15"/>
      <c r="L50" s="5">
        <v>71</v>
      </c>
      <c r="M50" s="15"/>
      <c r="N50" s="15"/>
      <c r="O50" s="5">
        <v>89</v>
      </c>
      <c r="P50" s="15"/>
      <c r="Q50" s="15"/>
    </row>
    <row r="51" spans="3:17" x14ac:dyDescent="0.15">
      <c r="C51" s="5">
        <v>18</v>
      </c>
      <c r="D51" s="15">
        <v>24</v>
      </c>
      <c r="E51" s="15">
        <v>99.4</v>
      </c>
      <c r="F51" s="5">
        <v>36</v>
      </c>
      <c r="G51" s="15"/>
      <c r="H51" s="15"/>
      <c r="I51" s="5">
        <v>54</v>
      </c>
      <c r="J51" s="15"/>
      <c r="K51" s="15"/>
      <c r="L51" s="5">
        <v>72</v>
      </c>
      <c r="M51" s="15"/>
      <c r="N51" s="15"/>
      <c r="O51" s="5">
        <v>90</v>
      </c>
      <c r="P51" s="15"/>
      <c r="Q51" s="15"/>
    </row>
  </sheetData>
  <mergeCells count="6">
    <mergeCell ref="B29:G29"/>
    <mergeCell ref="A1:E1"/>
    <mergeCell ref="B26:G28"/>
    <mergeCell ref="B7:G11"/>
    <mergeCell ref="B17:G22"/>
    <mergeCell ref="B13:G13"/>
  </mergeCells>
  <phoneticPr fontId="4" type="noConversion"/>
  <hyperlinks>
    <hyperlink ref="B29:E29" r:id="rId1" display="Learn About Quality"/>
    <hyperlink ref="B13:E13" r:id="rId2" display="Learn About Scatter Diagrams"/>
  </hyperlinks>
  <printOptions horizontalCentered="1" verticalCentered="1"/>
  <pageMargins left="0" right="0" top="0" bottom="0" header="0.5" footer="0.5"/>
  <pageSetup orientation="landscape" verticalDpi="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zoomScale="75" workbookViewId="0">
      <selection activeCell="J14" sqref="J14"/>
    </sheetView>
  </sheetViews>
  <sheetFormatPr defaultRowHeight="12.75" x14ac:dyDescent="0.2"/>
  <cols>
    <col min="1" max="1" width="4" bestFit="1" customWidth="1"/>
    <col min="4" max="4" width="5.7109375" customWidth="1"/>
    <col min="5" max="5" width="4" bestFit="1" customWidth="1"/>
    <col min="6" max="6" width="10.140625" customWidth="1"/>
    <col min="7" max="7" width="10.28515625" customWidth="1"/>
    <col min="8" max="8" width="6.5703125" customWidth="1"/>
    <col min="9" max="9" width="13.42578125" bestFit="1" customWidth="1"/>
    <col min="10" max="10" width="9.42578125" bestFit="1" customWidth="1"/>
    <col min="11" max="11" width="5.7109375" customWidth="1"/>
    <col min="12" max="12" width="3.140625" style="3" bestFit="1" customWidth="1"/>
    <col min="13" max="13" width="3.42578125" style="3" bestFit="1" customWidth="1"/>
    <col min="14" max="14" width="10.42578125" style="3" customWidth="1"/>
    <col min="15" max="15" width="4.5703125" customWidth="1"/>
    <col min="16" max="16" width="2.5703125" style="3" bestFit="1" customWidth="1"/>
    <col min="17" max="17" width="3.42578125" style="3" bestFit="1" customWidth="1"/>
    <col min="18" max="18" width="10.42578125" style="3" customWidth="1"/>
    <col min="19" max="19" width="4.5703125" customWidth="1"/>
    <col min="20" max="20" width="2.5703125" style="3" bestFit="1" customWidth="1"/>
    <col min="21" max="21" width="2.85546875" style="3" bestFit="1" customWidth="1"/>
    <col min="22" max="22" width="10.42578125" style="3" customWidth="1"/>
    <col min="23" max="23" width="4.5703125" customWidth="1"/>
    <col min="24" max="24" width="2.5703125" style="3" bestFit="1" customWidth="1"/>
    <col min="25" max="25" width="2.85546875" style="3" bestFit="1" customWidth="1"/>
    <col min="26" max="26" width="10.42578125" style="3" customWidth="1"/>
    <col min="27" max="27" width="5.7109375" style="3" customWidth="1"/>
    <col min="28" max="29" width="10.42578125" style="3" customWidth="1"/>
  </cols>
  <sheetData>
    <row r="1" spans="1:35" x14ac:dyDescent="0.2">
      <c r="A1" s="4" t="s">
        <v>5</v>
      </c>
      <c r="L1" s="43" t="s">
        <v>31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35" x14ac:dyDescent="0.2">
      <c r="F2" s="18" t="s">
        <v>20</v>
      </c>
      <c r="G2" s="18" t="s">
        <v>21</v>
      </c>
      <c r="L2" s="44" t="s">
        <v>22</v>
      </c>
      <c r="M2" s="44"/>
      <c r="N2" s="44"/>
      <c r="P2" s="44" t="s">
        <v>22</v>
      </c>
      <c r="Q2" s="44"/>
      <c r="R2" s="44"/>
      <c r="T2" s="44" t="s">
        <v>22</v>
      </c>
      <c r="U2" s="44"/>
      <c r="V2" s="44"/>
      <c r="X2" s="44" t="s">
        <v>22</v>
      </c>
      <c r="Y2" s="44"/>
      <c r="Z2" s="44"/>
      <c r="AA2" s="20"/>
      <c r="AB2" s="44" t="s">
        <v>33</v>
      </c>
      <c r="AC2" s="44"/>
    </row>
    <row r="3" spans="1:35" x14ac:dyDescent="0.2">
      <c r="B3" s="21" t="s">
        <v>0</v>
      </c>
      <c r="C3" s="21" t="s">
        <v>1</v>
      </c>
      <c r="F3" s="18">
        <f>MEDIAN(F4:F93)</f>
        <v>29.5</v>
      </c>
      <c r="G3" s="18">
        <f>MEDIAN(G4:G93)</f>
        <v>99</v>
      </c>
      <c r="L3" s="19" t="s">
        <v>23</v>
      </c>
      <c r="M3" s="19" t="s">
        <v>24</v>
      </c>
      <c r="N3" s="17" t="s">
        <v>25</v>
      </c>
      <c r="P3" s="19" t="s">
        <v>29</v>
      </c>
      <c r="Q3" s="19" t="s">
        <v>24</v>
      </c>
      <c r="R3" s="17" t="s">
        <v>26</v>
      </c>
      <c r="T3" s="19" t="s">
        <v>29</v>
      </c>
      <c r="U3" s="19" t="s">
        <v>30</v>
      </c>
      <c r="V3" s="17" t="s">
        <v>26</v>
      </c>
      <c r="X3" s="19" t="s">
        <v>29</v>
      </c>
      <c r="Y3" s="19" t="s">
        <v>30</v>
      </c>
      <c r="Z3" s="17" t="s">
        <v>26</v>
      </c>
      <c r="AA3" s="20"/>
      <c r="AB3" s="17" t="s">
        <v>32</v>
      </c>
      <c r="AC3" s="17" t="s">
        <v>34</v>
      </c>
      <c r="AE3" s="1" t="s">
        <v>2</v>
      </c>
      <c r="AF3" s="1"/>
    </row>
    <row r="4" spans="1:35" x14ac:dyDescent="0.2">
      <c r="A4">
        <v>1</v>
      </c>
      <c r="B4" s="21">
        <f>IF('Data Entry'!D34="",NA(),'Data Entry'!D34)</f>
        <v>63</v>
      </c>
      <c r="C4" s="21">
        <f>IF('Data Entry'!E34="",NA(),'Data Entry'!E34)</f>
        <v>98.9</v>
      </c>
      <c r="E4">
        <v>1</v>
      </c>
      <c r="F4" s="21">
        <f>IF('Data Entry'!D34="","",'Data Entry'!D34)</f>
        <v>63</v>
      </c>
      <c r="G4" s="21">
        <f>IF('Data Entry'!E34="","",'Data Entry'!E34)</f>
        <v>98.9</v>
      </c>
      <c r="I4" s="17" t="s">
        <v>25</v>
      </c>
      <c r="J4" s="21">
        <f>SUM(N4:N93)</f>
        <v>3</v>
      </c>
      <c r="L4" s="17">
        <f>IF(F4="","",IF(F4&gt;$F$3,1,""))</f>
        <v>1</v>
      </c>
      <c r="M4" s="17" t="str">
        <f>IF(G4="","",IF(G4&gt;$G$3,1,""))</f>
        <v/>
      </c>
      <c r="N4" s="17" t="str">
        <f>IF(AND(L4=1,M4=1)=TRUE,1,"")</f>
        <v/>
      </c>
      <c r="P4" s="17" t="str">
        <f>IF(F4="","",IF(F4&lt;$F$3,1,""))</f>
        <v/>
      </c>
      <c r="Q4" s="17" t="str">
        <f>IF(G4="","",IF(G4&gt;$G$3,1,""))</f>
        <v/>
      </c>
      <c r="R4" s="17" t="str">
        <f>IF(AND(P4=1,Q4=1)=TRUE,1,"")</f>
        <v/>
      </c>
      <c r="T4" s="17" t="str">
        <f>IF(F4="","",IF(F4&lt;$F$3,1,""))</f>
        <v/>
      </c>
      <c r="U4" s="17">
        <f>IF(G4="","",IF(G4&lt;$G$3,1,""))</f>
        <v>1</v>
      </c>
      <c r="V4" s="17" t="str">
        <f>IF(AND(T4=1,U4=1)=TRUE,1,"")</f>
        <v/>
      </c>
      <c r="X4" s="17">
        <f>IF(F4="","",IF(F4&gt;$F$3,1,""))</f>
        <v>1</v>
      </c>
      <c r="Y4" s="17">
        <f>IF(G4="","",IF(G4&lt;$G$3,1,""))</f>
        <v>1</v>
      </c>
      <c r="Z4" s="17">
        <f>IF(AND(X4=1,Y4=1)=TRUE,1,"")</f>
        <v>1</v>
      </c>
      <c r="AA4" s="20"/>
      <c r="AB4" s="17">
        <v>1</v>
      </c>
      <c r="AC4" s="17">
        <v>0</v>
      </c>
    </row>
    <row r="5" spans="1:35" x14ac:dyDescent="0.2">
      <c r="A5">
        <v>2</v>
      </c>
      <c r="B5" s="21">
        <f>IF('Data Entry'!D35="",NA(),'Data Entry'!D35)</f>
        <v>60</v>
      </c>
      <c r="C5" s="21">
        <f>IF('Data Entry'!E35="",NA(),'Data Entry'!E35)</f>
        <v>98.8</v>
      </c>
      <c r="E5">
        <v>2</v>
      </c>
      <c r="F5" s="21">
        <f>IF('Data Entry'!D35="","",'Data Entry'!D35)</f>
        <v>60</v>
      </c>
      <c r="G5" s="21">
        <f>IF('Data Entry'!E35="","",'Data Entry'!E35)</f>
        <v>98.8</v>
      </c>
      <c r="I5" s="17" t="s">
        <v>26</v>
      </c>
      <c r="J5" s="21">
        <f>SUM(R4:R93)</f>
        <v>9</v>
      </c>
      <c r="L5" s="17">
        <f t="shared" ref="L5:L68" si="0">IF(F5="","",IF(F5&gt;$F$3,1,""))</f>
        <v>1</v>
      </c>
      <c r="M5" s="17" t="str">
        <f t="shared" ref="M5:M68" si="1">IF(G5="","",IF(G5&gt;$G$3,1,""))</f>
        <v/>
      </c>
      <c r="N5" s="17" t="str">
        <f t="shared" ref="N5:N68" si="2">IF(AND(L5=1,M5=1)=TRUE,1,"")</f>
        <v/>
      </c>
      <c r="P5" s="17" t="str">
        <f t="shared" ref="P5:P68" si="3">IF(F5="","",IF(F5&lt;$F$3,1,""))</f>
        <v/>
      </c>
      <c r="Q5" s="17" t="str">
        <f t="shared" ref="Q5:Q68" si="4">IF(G5="","",IF(G5&gt;$G$3,1,""))</f>
        <v/>
      </c>
      <c r="R5" s="17" t="str">
        <f t="shared" ref="R5:R68" si="5">IF(AND(P5=1,Q5=1)=TRUE,1,"")</f>
        <v/>
      </c>
      <c r="T5" s="17" t="str">
        <f t="shared" ref="T5:T68" si="6">IF(F5="","",IF(F5&lt;$F$3,1,""))</f>
        <v/>
      </c>
      <c r="U5" s="17">
        <f t="shared" ref="U5:U68" si="7">IF(G5="","",IF(G5&lt;$G$3,1,""))</f>
        <v>1</v>
      </c>
      <c r="V5" s="17" t="str">
        <f t="shared" ref="V5:V68" si="8">IF(AND(T5=1,U5=1)=TRUE,1,"")</f>
        <v/>
      </c>
      <c r="X5" s="17">
        <f t="shared" ref="X5:X68" si="9">IF(F5="","",IF(F5&gt;$F$3,1,""))</f>
        <v>1</v>
      </c>
      <c r="Y5" s="17">
        <f t="shared" ref="Y5:Y68" si="10">IF(G5="","",IF(G5&lt;$G$3,1,""))</f>
        <v>1</v>
      </c>
      <c r="Z5" s="17">
        <f t="shared" ref="Z5:Z68" si="11">IF(AND(X5=1,Y5=1)=TRUE,1,"")</f>
        <v>1</v>
      </c>
      <c r="AA5" s="20"/>
      <c r="AB5" s="17">
        <v>2</v>
      </c>
      <c r="AC5" s="17">
        <v>0</v>
      </c>
      <c r="AE5" s="2" t="s">
        <v>14</v>
      </c>
      <c r="AF5" t="e">
        <f>SLOPE(C4:C33,B4:B33)</f>
        <v>#N/A</v>
      </c>
      <c r="AG5" s="3"/>
      <c r="AH5" t="e">
        <f>ROUND(AF5,5-LEN(INT(AF5)))</f>
        <v>#N/A</v>
      </c>
      <c r="AI5" t="e">
        <f>CONCATENATE("(",AH5,") X + (",AH6,")")</f>
        <v>#N/A</v>
      </c>
    </row>
    <row r="6" spans="1:35" x14ac:dyDescent="0.2">
      <c r="A6">
        <v>3</v>
      </c>
      <c r="B6" s="21">
        <f>IF('Data Entry'!D36="",NA(),'Data Entry'!D36)</f>
        <v>49</v>
      </c>
      <c r="C6" s="21">
        <f>IF('Data Entry'!E36="",NA(),'Data Entry'!E36)</f>
        <v>98.53</v>
      </c>
      <c r="E6">
        <v>3</v>
      </c>
      <c r="F6" s="21">
        <f>IF('Data Entry'!D36="","",'Data Entry'!D36)</f>
        <v>49</v>
      </c>
      <c r="G6" s="21">
        <f>IF('Data Entry'!E36="","",'Data Entry'!E36)</f>
        <v>98.53</v>
      </c>
      <c r="I6" s="17" t="s">
        <v>27</v>
      </c>
      <c r="J6" s="21">
        <f>SUM(V4:V93)</f>
        <v>3</v>
      </c>
      <c r="L6" s="17">
        <f t="shared" si="0"/>
        <v>1</v>
      </c>
      <c r="M6" s="17" t="str">
        <f t="shared" si="1"/>
        <v/>
      </c>
      <c r="N6" s="17" t="str">
        <f t="shared" si="2"/>
        <v/>
      </c>
      <c r="P6" s="17" t="str">
        <f t="shared" si="3"/>
        <v/>
      </c>
      <c r="Q6" s="17" t="str">
        <f t="shared" si="4"/>
        <v/>
      </c>
      <c r="R6" s="17" t="str">
        <f t="shared" si="5"/>
        <v/>
      </c>
      <c r="T6" s="17" t="str">
        <f t="shared" si="6"/>
        <v/>
      </c>
      <c r="U6" s="17">
        <f t="shared" si="7"/>
        <v>1</v>
      </c>
      <c r="V6" s="17" t="str">
        <f t="shared" si="8"/>
        <v/>
      </c>
      <c r="X6" s="17">
        <f t="shared" si="9"/>
        <v>1</v>
      </c>
      <c r="Y6" s="17">
        <f t="shared" si="10"/>
        <v>1</v>
      </c>
      <c r="Z6" s="17">
        <f t="shared" si="11"/>
        <v>1</v>
      </c>
      <c r="AA6" s="20"/>
      <c r="AB6" s="17">
        <v>3</v>
      </c>
      <c r="AC6" s="17">
        <v>0</v>
      </c>
      <c r="AE6" t="s">
        <v>15</v>
      </c>
      <c r="AF6" t="e">
        <f>INTERCEPT(C4:C33,B4:B33)</f>
        <v>#N/A</v>
      </c>
      <c r="AH6" t="e">
        <f>ROUND(AF6,5-LEN(INT(AF6)))</f>
        <v>#N/A</v>
      </c>
    </row>
    <row r="7" spans="1:35" x14ac:dyDescent="0.2">
      <c r="A7">
        <v>4</v>
      </c>
      <c r="B7" s="21">
        <f>IF('Data Entry'!D37="",NA(),'Data Entry'!D37)</f>
        <v>40</v>
      </c>
      <c r="C7" s="21">
        <f>IF('Data Entry'!E37="",NA(),'Data Entry'!E37)</f>
        <v>98.35</v>
      </c>
      <c r="E7">
        <v>4</v>
      </c>
      <c r="F7" s="21">
        <f>IF('Data Entry'!D37="","",'Data Entry'!D37)</f>
        <v>40</v>
      </c>
      <c r="G7" s="21">
        <f>IF('Data Entry'!E37="","",'Data Entry'!E37)</f>
        <v>98.35</v>
      </c>
      <c r="I7" s="17" t="s">
        <v>28</v>
      </c>
      <c r="J7" s="21">
        <f>SUM(Z4:Z93)</f>
        <v>9</v>
      </c>
      <c r="L7" s="17">
        <f t="shared" si="0"/>
        <v>1</v>
      </c>
      <c r="M7" s="17" t="str">
        <f t="shared" si="1"/>
        <v/>
      </c>
      <c r="N7" s="17" t="str">
        <f t="shared" si="2"/>
        <v/>
      </c>
      <c r="P7" s="17" t="str">
        <f t="shared" si="3"/>
        <v/>
      </c>
      <c r="Q7" s="17" t="str">
        <f t="shared" si="4"/>
        <v/>
      </c>
      <c r="R7" s="17" t="str">
        <f t="shared" si="5"/>
        <v/>
      </c>
      <c r="T7" s="17" t="str">
        <f t="shared" si="6"/>
        <v/>
      </c>
      <c r="U7" s="17">
        <f t="shared" si="7"/>
        <v>1</v>
      </c>
      <c r="V7" s="17" t="str">
        <f t="shared" si="8"/>
        <v/>
      </c>
      <c r="X7" s="17">
        <f t="shared" si="9"/>
        <v>1</v>
      </c>
      <c r="Y7" s="17">
        <f t="shared" si="10"/>
        <v>1</v>
      </c>
      <c r="Z7" s="17">
        <f t="shared" si="11"/>
        <v>1</v>
      </c>
      <c r="AA7" s="20"/>
      <c r="AB7" s="17">
        <v>4</v>
      </c>
      <c r="AC7" s="17">
        <v>0</v>
      </c>
    </row>
    <row r="8" spans="1:35" x14ac:dyDescent="0.2">
      <c r="A8">
        <v>5</v>
      </c>
      <c r="B8" s="21">
        <f>IF('Data Entry'!D38="",NA(),'Data Entry'!D38)</f>
        <v>45</v>
      </c>
      <c r="C8" s="21">
        <f>IF('Data Entry'!E38="",NA(),'Data Entry'!E38)</f>
        <v>98.55</v>
      </c>
      <c r="E8">
        <v>5</v>
      </c>
      <c r="F8" s="21">
        <f>IF('Data Entry'!D38="","",'Data Entry'!D38)</f>
        <v>45</v>
      </c>
      <c r="G8" s="21">
        <f>IF('Data Entry'!E38="","",'Data Entry'!E38)</f>
        <v>98.55</v>
      </c>
      <c r="I8" s="23" t="str">
        <f>CONCATENATE("A = ",J5," + ",J7)</f>
        <v>A = 9 + 9</v>
      </c>
      <c r="J8" s="21">
        <f>J5+J7</f>
        <v>18</v>
      </c>
      <c r="L8" s="17">
        <f t="shared" si="0"/>
        <v>1</v>
      </c>
      <c r="M8" s="17" t="str">
        <f t="shared" si="1"/>
        <v/>
      </c>
      <c r="N8" s="17" t="str">
        <f t="shared" si="2"/>
        <v/>
      </c>
      <c r="P8" s="17" t="str">
        <f t="shared" si="3"/>
        <v/>
      </c>
      <c r="Q8" s="17" t="str">
        <f t="shared" si="4"/>
        <v/>
      </c>
      <c r="R8" s="17" t="str">
        <f t="shared" si="5"/>
        <v/>
      </c>
      <c r="T8" s="17" t="str">
        <f t="shared" si="6"/>
        <v/>
      </c>
      <c r="U8" s="17">
        <f t="shared" si="7"/>
        <v>1</v>
      </c>
      <c r="V8" s="17" t="str">
        <f t="shared" si="8"/>
        <v/>
      </c>
      <c r="X8" s="17">
        <f t="shared" si="9"/>
        <v>1</v>
      </c>
      <c r="Y8" s="17">
        <f t="shared" si="10"/>
        <v>1</v>
      </c>
      <c r="Z8" s="17">
        <f t="shared" si="11"/>
        <v>1</v>
      </c>
      <c r="AA8" s="20"/>
      <c r="AB8" s="17">
        <v>5</v>
      </c>
      <c r="AC8" s="17">
        <v>0</v>
      </c>
      <c r="AE8" s="1" t="s">
        <v>3</v>
      </c>
      <c r="AF8" s="1"/>
    </row>
    <row r="9" spans="1:35" x14ac:dyDescent="0.2">
      <c r="A9">
        <v>6</v>
      </c>
      <c r="B9" s="21">
        <f>IF('Data Entry'!D39="",NA(),'Data Entry'!D39)</f>
        <v>45</v>
      </c>
      <c r="C9" s="21">
        <f>IF('Data Entry'!E39="",NA(),'Data Entry'!E39)</f>
        <v>98.95</v>
      </c>
      <c r="E9">
        <v>6</v>
      </c>
      <c r="F9" s="21">
        <f>IF('Data Entry'!D39="","",'Data Entry'!D39)</f>
        <v>45</v>
      </c>
      <c r="G9" s="21">
        <f>IF('Data Entry'!E39="","",'Data Entry'!E39)</f>
        <v>98.95</v>
      </c>
      <c r="I9" s="23" t="str">
        <f>CONCATENATE("B = ",J4," + ",J6)</f>
        <v>B = 3 + 3</v>
      </c>
      <c r="J9" s="21">
        <f>J4+J6</f>
        <v>6</v>
      </c>
      <c r="L9" s="17">
        <f t="shared" si="0"/>
        <v>1</v>
      </c>
      <c r="M9" s="17" t="str">
        <f t="shared" si="1"/>
        <v/>
      </c>
      <c r="N9" s="17" t="str">
        <f t="shared" si="2"/>
        <v/>
      </c>
      <c r="P9" s="17" t="str">
        <f t="shared" si="3"/>
        <v/>
      </c>
      <c r="Q9" s="17" t="str">
        <f t="shared" si="4"/>
        <v/>
      </c>
      <c r="R9" s="17" t="str">
        <f t="shared" si="5"/>
        <v/>
      </c>
      <c r="T9" s="17" t="str">
        <f t="shared" si="6"/>
        <v/>
      </c>
      <c r="U9" s="17">
        <f t="shared" si="7"/>
        <v>1</v>
      </c>
      <c r="V9" s="17" t="str">
        <f t="shared" si="8"/>
        <v/>
      </c>
      <c r="X9" s="17">
        <f t="shared" si="9"/>
        <v>1</v>
      </c>
      <c r="Y9" s="17">
        <f t="shared" si="10"/>
        <v>1</v>
      </c>
      <c r="Z9" s="17">
        <f t="shared" si="11"/>
        <v>1</v>
      </c>
      <c r="AA9" s="20"/>
      <c r="AB9" s="17">
        <v>6</v>
      </c>
      <c r="AC9" s="17">
        <v>0</v>
      </c>
    </row>
    <row r="10" spans="1:35" ht="14.25" x14ac:dyDescent="0.2">
      <c r="A10">
        <v>7</v>
      </c>
      <c r="B10" s="21">
        <f>IF('Data Entry'!D40="",NA(),'Data Entry'!D40)</f>
        <v>30</v>
      </c>
      <c r="C10" s="21">
        <f>IF('Data Entry'!E40="",NA(),'Data Entry'!E40)</f>
        <v>98.75</v>
      </c>
      <c r="E10">
        <v>7</v>
      </c>
      <c r="F10" s="21">
        <f>IF('Data Entry'!D40="","",'Data Entry'!D40)</f>
        <v>30</v>
      </c>
      <c r="G10" s="21">
        <f>IF('Data Entry'!E40="","",'Data Entry'!E40)</f>
        <v>98.75</v>
      </c>
      <c r="I10" s="23" t="str">
        <f>CONCATENATE("Q = min")</f>
        <v>Q = min</v>
      </c>
      <c r="J10" s="24">
        <f>MIN(J8:J9)</f>
        <v>6</v>
      </c>
      <c r="L10" s="17">
        <f t="shared" si="0"/>
        <v>1</v>
      </c>
      <c r="M10" s="17" t="str">
        <f t="shared" si="1"/>
        <v/>
      </c>
      <c r="N10" s="17" t="str">
        <f t="shared" si="2"/>
        <v/>
      </c>
      <c r="P10" s="17" t="str">
        <f t="shared" si="3"/>
        <v/>
      </c>
      <c r="Q10" s="17" t="str">
        <f t="shared" si="4"/>
        <v/>
      </c>
      <c r="R10" s="17" t="str">
        <f t="shared" si="5"/>
        <v/>
      </c>
      <c r="T10" s="17" t="str">
        <f t="shared" si="6"/>
        <v/>
      </c>
      <c r="U10" s="17">
        <f t="shared" si="7"/>
        <v>1</v>
      </c>
      <c r="V10" s="17" t="str">
        <f t="shared" si="8"/>
        <v/>
      </c>
      <c r="X10" s="17">
        <f t="shared" si="9"/>
        <v>1</v>
      </c>
      <c r="Y10" s="17">
        <f t="shared" si="10"/>
        <v>1</v>
      </c>
      <c r="Z10" s="17">
        <f t="shared" si="11"/>
        <v>1</v>
      </c>
      <c r="AA10" s="20"/>
      <c r="AB10" s="17">
        <v>7</v>
      </c>
      <c r="AC10" s="17">
        <v>0</v>
      </c>
      <c r="AE10" s="2" t="s">
        <v>4</v>
      </c>
      <c r="AF10" t="e">
        <f>RSQ(C4:C33,B4:B33)</f>
        <v>#N/A</v>
      </c>
      <c r="AH10" t="e">
        <f>ROUND(AF10,5-LEN(INT(AF10)))</f>
        <v>#N/A</v>
      </c>
      <c r="AI10" t="e">
        <f>CONCATENATE("R2 = ",AH10)</f>
        <v>#N/A</v>
      </c>
    </row>
    <row r="11" spans="1:35" x14ac:dyDescent="0.2">
      <c r="A11">
        <v>8</v>
      </c>
      <c r="B11" s="21">
        <f>IF('Data Entry'!D41="",NA(),'Data Entry'!D41)</f>
        <v>34</v>
      </c>
      <c r="C11" s="21">
        <f>IF('Data Entry'!E41="",NA(),'Data Entry'!E41)</f>
        <v>98.65</v>
      </c>
      <c r="E11">
        <v>8</v>
      </c>
      <c r="F11" s="21">
        <f>IF('Data Entry'!D41="","",'Data Entry'!D41)</f>
        <v>34</v>
      </c>
      <c r="G11" s="21">
        <f>IF('Data Entry'!E41="","",'Data Entry'!E41)</f>
        <v>98.65</v>
      </c>
      <c r="I11" s="23" t="s">
        <v>51</v>
      </c>
      <c r="J11" s="21">
        <f>J8+J9</f>
        <v>24</v>
      </c>
      <c r="L11" s="17">
        <f t="shared" si="0"/>
        <v>1</v>
      </c>
      <c r="M11" s="17" t="str">
        <f t="shared" si="1"/>
        <v/>
      </c>
      <c r="N11" s="17" t="str">
        <f t="shared" si="2"/>
        <v/>
      </c>
      <c r="P11" s="17" t="str">
        <f t="shared" si="3"/>
        <v/>
      </c>
      <c r="Q11" s="17" t="str">
        <f t="shared" si="4"/>
        <v/>
      </c>
      <c r="R11" s="17" t="str">
        <f t="shared" si="5"/>
        <v/>
      </c>
      <c r="T11" s="17" t="str">
        <f t="shared" si="6"/>
        <v/>
      </c>
      <c r="U11" s="17">
        <f t="shared" si="7"/>
        <v>1</v>
      </c>
      <c r="V11" s="17" t="str">
        <f t="shared" si="8"/>
        <v/>
      </c>
      <c r="X11" s="17">
        <f t="shared" si="9"/>
        <v>1</v>
      </c>
      <c r="Y11" s="17">
        <f t="shared" si="10"/>
        <v>1</v>
      </c>
      <c r="Z11" s="17">
        <f t="shared" si="11"/>
        <v>1</v>
      </c>
      <c r="AA11" s="20"/>
      <c r="AB11" s="17">
        <v>8</v>
      </c>
      <c r="AC11" s="17">
        <v>0</v>
      </c>
    </row>
    <row r="12" spans="1:35" x14ac:dyDescent="0.2">
      <c r="A12">
        <v>9</v>
      </c>
      <c r="B12" s="21">
        <f>IF('Data Entry'!D42="",NA(),'Data Entry'!D42)</f>
        <v>32</v>
      </c>
      <c r="C12" s="21">
        <f>IF('Data Entry'!E42="",NA(),'Data Entry'!E42)</f>
        <v>98.8</v>
      </c>
      <c r="E12">
        <v>9</v>
      </c>
      <c r="F12" s="21">
        <f>IF('Data Entry'!D42="","",'Data Entry'!D42)</f>
        <v>32</v>
      </c>
      <c r="G12" s="21">
        <f>IF('Data Entry'!E42="","",'Data Entry'!E42)</f>
        <v>98.8</v>
      </c>
      <c r="I12" s="23" t="s">
        <v>52</v>
      </c>
      <c r="J12" s="21">
        <f>VLOOKUP(J11,AB4:AC93,2,FALSE)</f>
        <v>6</v>
      </c>
      <c r="L12" s="17">
        <f t="shared" si="0"/>
        <v>1</v>
      </c>
      <c r="M12" s="17" t="str">
        <f t="shared" si="1"/>
        <v/>
      </c>
      <c r="N12" s="17" t="str">
        <f t="shared" si="2"/>
        <v/>
      </c>
      <c r="P12" s="17" t="str">
        <f t="shared" si="3"/>
        <v/>
      </c>
      <c r="Q12" s="17" t="str">
        <f t="shared" si="4"/>
        <v/>
      </c>
      <c r="R12" s="17" t="str">
        <f t="shared" si="5"/>
        <v/>
      </c>
      <c r="T12" s="17" t="str">
        <f t="shared" si="6"/>
        <v/>
      </c>
      <c r="U12" s="17">
        <f t="shared" si="7"/>
        <v>1</v>
      </c>
      <c r="V12" s="17" t="str">
        <f t="shared" si="8"/>
        <v/>
      </c>
      <c r="X12" s="17">
        <f t="shared" si="9"/>
        <v>1</v>
      </c>
      <c r="Y12" s="17">
        <f t="shared" si="10"/>
        <v>1</v>
      </c>
      <c r="Z12" s="17">
        <f t="shared" si="11"/>
        <v>1</v>
      </c>
      <c r="AA12" s="20"/>
      <c r="AB12" s="17">
        <v>9</v>
      </c>
      <c r="AC12" s="17">
        <v>1</v>
      </c>
    </row>
    <row r="13" spans="1:35" x14ac:dyDescent="0.2">
      <c r="A13">
        <v>10</v>
      </c>
      <c r="B13" s="21">
        <f>IF('Data Entry'!D43="",NA(),'Data Entry'!D43)</f>
        <v>21</v>
      </c>
      <c r="C13" s="21">
        <f>IF('Data Entry'!E43="",NA(),'Data Entry'!E43)</f>
        <v>98.75</v>
      </c>
      <c r="E13">
        <v>10</v>
      </c>
      <c r="F13" s="21">
        <f>IF('Data Entry'!D43="","",'Data Entry'!D43)</f>
        <v>21</v>
      </c>
      <c r="G13" s="21">
        <f>IF('Data Entry'!E43="","",'Data Entry'!E43)</f>
        <v>98.75</v>
      </c>
      <c r="I13" s="17" t="s">
        <v>53</v>
      </c>
      <c r="J13" s="17" t="str">
        <f>IF(J10&lt;J12,"Yes","No")</f>
        <v>No</v>
      </c>
      <c r="L13" s="17" t="str">
        <f t="shared" si="0"/>
        <v/>
      </c>
      <c r="M13" s="17" t="str">
        <f t="shared" si="1"/>
        <v/>
      </c>
      <c r="N13" s="17" t="str">
        <f t="shared" si="2"/>
        <v/>
      </c>
      <c r="P13" s="17">
        <f t="shared" si="3"/>
        <v>1</v>
      </c>
      <c r="Q13" s="17" t="str">
        <f t="shared" si="4"/>
        <v/>
      </c>
      <c r="R13" s="17" t="str">
        <f t="shared" si="5"/>
        <v/>
      </c>
      <c r="T13" s="17">
        <f t="shared" si="6"/>
        <v>1</v>
      </c>
      <c r="U13" s="17">
        <f t="shared" si="7"/>
        <v>1</v>
      </c>
      <c r="V13" s="17">
        <f t="shared" si="8"/>
        <v>1</v>
      </c>
      <c r="X13" s="17" t="str">
        <f t="shared" si="9"/>
        <v/>
      </c>
      <c r="Y13" s="17">
        <f t="shared" si="10"/>
        <v>1</v>
      </c>
      <c r="Z13" s="17" t="str">
        <f t="shared" si="11"/>
        <v/>
      </c>
      <c r="AA13" s="20"/>
      <c r="AB13" s="17">
        <v>10</v>
      </c>
      <c r="AC13" s="17">
        <v>1</v>
      </c>
    </row>
    <row r="14" spans="1:35" x14ac:dyDescent="0.2">
      <c r="A14">
        <v>11</v>
      </c>
      <c r="B14" s="21">
        <f>IF('Data Entry'!D44="",NA(),'Data Entry'!D44)</f>
        <v>22</v>
      </c>
      <c r="C14" s="21">
        <f>IF('Data Entry'!E44="",NA(),'Data Entry'!E44)</f>
        <v>98.8</v>
      </c>
      <c r="E14">
        <v>11</v>
      </c>
      <c r="F14" s="21">
        <f>IF('Data Entry'!D44="","",'Data Entry'!D44)</f>
        <v>22</v>
      </c>
      <c r="G14" s="21">
        <f>IF('Data Entry'!E44="","",'Data Entry'!E44)</f>
        <v>98.8</v>
      </c>
      <c r="I14" s="23" t="s">
        <v>54</v>
      </c>
      <c r="J14" s="17" t="str">
        <f>IF(J10&lt;J12,"Yes",IF(J10&gt;=J12,"No",""))</f>
        <v>No</v>
      </c>
      <c r="L14" s="17" t="str">
        <f t="shared" si="0"/>
        <v/>
      </c>
      <c r="M14" s="17" t="str">
        <f t="shared" si="1"/>
        <v/>
      </c>
      <c r="N14" s="17" t="str">
        <f t="shared" si="2"/>
        <v/>
      </c>
      <c r="P14" s="17">
        <f t="shared" si="3"/>
        <v>1</v>
      </c>
      <c r="Q14" s="17" t="str">
        <f t="shared" si="4"/>
        <v/>
      </c>
      <c r="R14" s="17" t="str">
        <f t="shared" si="5"/>
        <v/>
      </c>
      <c r="T14" s="17">
        <f t="shared" si="6"/>
        <v>1</v>
      </c>
      <c r="U14" s="17">
        <f t="shared" si="7"/>
        <v>1</v>
      </c>
      <c r="V14" s="17">
        <f t="shared" si="8"/>
        <v>1</v>
      </c>
      <c r="X14" s="17" t="str">
        <f t="shared" si="9"/>
        <v/>
      </c>
      <c r="Y14" s="17">
        <f t="shared" si="10"/>
        <v>1</v>
      </c>
      <c r="Z14" s="17" t="str">
        <f t="shared" si="11"/>
        <v/>
      </c>
      <c r="AA14" s="20"/>
      <c r="AB14" s="17">
        <v>11</v>
      </c>
      <c r="AC14" s="17">
        <v>1</v>
      </c>
    </row>
    <row r="15" spans="1:35" x14ac:dyDescent="0.2">
      <c r="A15">
        <v>12</v>
      </c>
      <c r="B15" s="21">
        <f>IF('Data Entry'!D45="",NA(),'Data Entry'!D45)</f>
        <v>29</v>
      </c>
      <c r="C15" s="21">
        <f>IF('Data Entry'!E45="",NA(),'Data Entry'!E45)</f>
        <v>99.05</v>
      </c>
      <c r="E15">
        <v>12</v>
      </c>
      <c r="F15" s="21">
        <f>IF('Data Entry'!D45="","",'Data Entry'!D45)</f>
        <v>29</v>
      </c>
      <c r="G15" s="21">
        <f>IF('Data Entry'!E45="","",'Data Entry'!E45)</f>
        <v>99.05</v>
      </c>
      <c r="L15" s="17" t="str">
        <f t="shared" si="0"/>
        <v/>
      </c>
      <c r="M15" s="17">
        <f t="shared" si="1"/>
        <v>1</v>
      </c>
      <c r="N15" s="17" t="str">
        <f t="shared" si="2"/>
        <v/>
      </c>
      <c r="P15" s="17">
        <f t="shared" si="3"/>
        <v>1</v>
      </c>
      <c r="Q15" s="17">
        <f t="shared" si="4"/>
        <v>1</v>
      </c>
      <c r="R15" s="17">
        <f t="shared" si="5"/>
        <v>1</v>
      </c>
      <c r="T15" s="17">
        <f t="shared" si="6"/>
        <v>1</v>
      </c>
      <c r="U15" s="17" t="str">
        <f t="shared" si="7"/>
        <v/>
      </c>
      <c r="V15" s="17" t="str">
        <f t="shared" si="8"/>
        <v/>
      </c>
      <c r="X15" s="17" t="str">
        <f t="shared" si="9"/>
        <v/>
      </c>
      <c r="Y15" s="17" t="str">
        <f t="shared" si="10"/>
        <v/>
      </c>
      <c r="Z15" s="17" t="str">
        <f t="shared" si="11"/>
        <v/>
      </c>
      <c r="AA15" s="20"/>
      <c r="AB15" s="17">
        <v>12</v>
      </c>
      <c r="AC15" s="17">
        <v>2</v>
      </c>
    </row>
    <row r="16" spans="1:35" x14ac:dyDescent="0.2">
      <c r="A16">
        <v>13</v>
      </c>
      <c r="B16" s="21">
        <f>IF('Data Entry'!D46="",NA(),'Data Entry'!D46)</f>
        <v>27</v>
      </c>
      <c r="C16" s="21">
        <f>IF('Data Entry'!E46="",NA(),'Data Entry'!E46)</f>
        <v>99.35</v>
      </c>
      <c r="E16">
        <v>13</v>
      </c>
      <c r="F16" s="21">
        <f>IF('Data Entry'!D46="","",'Data Entry'!D46)</f>
        <v>27</v>
      </c>
      <c r="G16" s="21">
        <f>IF('Data Entry'!E46="","",'Data Entry'!E46)</f>
        <v>99.35</v>
      </c>
      <c r="L16" s="17" t="str">
        <f t="shared" si="0"/>
        <v/>
      </c>
      <c r="M16" s="17">
        <f t="shared" si="1"/>
        <v>1</v>
      </c>
      <c r="N16" s="17" t="str">
        <f t="shared" si="2"/>
        <v/>
      </c>
      <c r="P16" s="17">
        <f t="shared" si="3"/>
        <v>1</v>
      </c>
      <c r="Q16" s="17">
        <f t="shared" si="4"/>
        <v>1</v>
      </c>
      <c r="R16" s="17">
        <f t="shared" si="5"/>
        <v>1</v>
      </c>
      <c r="T16" s="17">
        <f t="shared" si="6"/>
        <v>1</v>
      </c>
      <c r="U16" s="17" t="str">
        <f t="shared" si="7"/>
        <v/>
      </c>
      <c r="V16" s="17" t="str">
        <f t="shared" si="8"/>
        <v/>
      </c>
      <c r="X16" s="17" t="str">
        <f t="shared" si="9"/>
        <v/>
      </c>
      <c r="Y16" s="17" t="str">
        <f t="shared" si="10"/>
        <v/>
      </c>
      <c r="Z16" s="17" t="str">
        <f t="shared" si="11"/>
        <v/>
      </c>
      <c r="AA16" s="20"/>
      <c r="AB16" s="17">
        <v>13</v>
      </c>
      <c r="AC16" s="17">
        <v>2</v>
      </c>
    </row>
    <row r="17" spans="1:34" x14ac:dyDescent="0.2">
      <c r="A17">
        <v>14</v>
      </c>
      <c r="B17" s="21">
        <f>IF('Data Entry'!D47="",NA(),'Data Entry'!D47)</f>
        <v>13</v>
      </c>
      <c r="C17" s="21">
        <f>IF('Data Entry'!E47="",NA(),'Data Entry'!E47)</f>
        <v>99.85</v>
      </c>
      <c r="E17">
        <v>14</v>
      </c>
      <c r="F17" s="21">
        <f>IF('Data Entry'!D47="","",'Data Entry'!D47)</f>
        <v>13</v>
      </c>
      <c r="G17" s="21">
        <f>IF('Data Entry'!E47="","",'Data Entry'!E47)</f>
        <v>99.85</v>
      </c>
      <c r="L17" s="17" t="str">
        <f t="shared" si="0"/>
        <v/>
      </c>
      <c r="M17" s="17">
        <f t="shared" si="1"/>
        <v>1</v>
      </c>
      <c r="N17" s="17" t="str">
        <f t="shared" si="2"/>
        <v/>
      </c>
      <c r="P17" s="17">
        <f t="shared" si="3"/>
        <v>1</v>
      </c>
      <c r="Q17" s="17">
        <f t="shared" si="4"/>
        <v>1</v>
      </c>
      <c r="R17" s="17">
        <f t="shared" si="5"/>
        <v>1</v>
      </c>
      <c r="T17" s="17">
        <f t="shared" si="6"/>
        <v>1</v>
      </c>
      <c r="U17" s="17" t="str">
        <f t="shared" si="7"/>
        <v/>
      </c>
      <c r="V17" s="17" t="str">
        <f t="shared" si="8"/>
        <v/>
      </c>
      <c r="X17" s="17" t="str">
        <f t="shared" si="9"/>
        <v/>
      </c>
      <c r="Y17" s="17" t="str">
        <f t="shared" si="10"/>
        <v/>
      </c>
      <c r="Z17" s="17" t="str">
        <f t="shared" si="11"/>
        <v/>
      </c>
      <c r="AA17" s="20"/>
      <c r="AB17" s="17">
        <v>14</v>
      </c>
      <c r="AC17" s="17">
        <v>2</v>
      </c>
    </row>
    <row r="18" spans="1:34" x14ac:dyDescent="0.2">
      <c r="A18">
        <v>15</v>
      </c>
      <c r="B18" s="21">
        <f>IF('Data Entry'!D48="",NA(),'Data Entry'!D48)</f>
        <v>10</v>
      </c>
      <c r="C18" s="21">
        <f>IF('Data Entry'!E48="",NA(),'Data Entry'!E48)</f>
        <v>99.05</v>
      </c>
      <c r="E18">
        <v>15</v>
      </c>
      <c r="F18" s="21">
        <f>IF('Data Entry'!D48="","",'Data Entry'!D48)</f>
        <v>10</v>
      </c>
      <c r="G18" s="21">
        <f>IF('Data Entry'!E48="","",'Data Entry'!E48)</f>
        <v>99.05</v>
      </c>
      <c r="L18" s="17" t="str">
        <f t="shared" si="0"/>
        <v/>
      </c>
      <c r="M18" s="17">
        <f t="shared" si="1"/>
        <v>1</v>
      </c>
      <c r="N18" s="17" t="str">
        <f t="shared" si="2"/>
        <v/>
      </c>
      <c r="P18" s="17">
        <f t="shared" si="3"/>
        <v>1</v>
      </c>
      <c r="Q18" s="17">
        <f t="shared" si="4"/>
        <v>1</v>
      </c>
      <c r="R18" s="17">
        <f t="shared" si="5"/>
        <v>1</v>
      </c>
      <c r="T18" s="17">
        <f t="shared" si="6"/>
        <v>1</v>
      </c>
      <c r="U18" s="17" t="str">
        <f t="shared" si="7"/>
        <v/>
      </c>
      <c r="V18" s="17" t="str">
        <f t="shared" si="8"/>
        <v/>
      </c>
      <c r="X18" s="17" t="str">
        <f t="shared" si="9"/>
        <v/>
      </c>
      <c r="Y18" s="17" t="str">
        <f t="shared" si="10"/>
        <v/>
      </c>
      <c r="Z18" s="17" t="str">
        <f t="shared" si="11"/>
        <v/>
      </c>
      <c r="AA18" s="20"/>
      <c r="AB18" s="17">
        <v>15</v>
      </c>
      <c r="AC18" s="17">
        <v>3</v>
      </c>
    </row>
    <row r="19" spans="1:34" x14ac:dyDescent="0.2">
      <c r="A19">
        <v>16</v>
      </c>
      <c r="B19" s="21">
        <f>IF('Data Entry'!D49="",NA(),'Data Entry'!D49)</f>
        <v>9</v>
      </c>
      <c r="C19" s="21">
        <f>IF('Data Entry'!E49="",NA(),'Data Entry'!E49)</f>
        <v>99.3</v>
      </c>
      <c r="E19">
        <v>16</v>
      </c>
      <c r="F19" s="21">
        <f>IF('Data Entry'!D49="","",'Data Entry'!D49)</f>
        <v>9</v>
      </c>
      <c r="G19" s="21">
        <f>IF('Data Entry'!E49="","",'Data Entry'!E49)</f>
        <v>99.3</v>
      </c>
      <c r="L19" s="17" t="str">
        <f t="shared" si="0"/>
        <v/>
      </c>
      <c r="M19" s="17">
        <f t="shared" si="1"/>
        <v>1</v>
      </c>
      <c r="N19" s="17" t="str">
        <f t="shared" si="2"/>
        <v/>
      </c>
      <c r="P19" s="17">
        <f t="shared" si="3"/>
        <v>1</v>
      </c>
      <c r="Q19" s="17">
        <f t="shared" si="4"/>
        <v>1</v>
      </c>
      <c r="R19" s="17">
        <f t="shared" si="5"/>
        <v>1</v>
      </c>
      <c r="T19" s="17">
        <f t="shared" si="6"/>
        <v>1</v>
      </c>
      <c r="U19" s="17" t="str">
        <f t="shared" si="7"/>
        <v/>
      </c>
      <c r="V19" s="17" t="str">
        <f t="shared" si="8"/>
        <v/>
      </c>
      <c r="X19" s="17" t="str">
        <f t="shared" si="9"/>
        <v/>
      </c>
      <c r="Y19" s="17" t="str">
        <f t="shared" si="10"/>
        <v/>
      </c>
      <c r="Z19" s="17" t="str">
        <f t="shared" si="11"/>
        <v/>
      </c>
      <c r="AA19" s="20"/>
      <c r="AB19" s="17">
        <v>16</v>
      </c>
      <c r="AC19" s="17">
        <v>3</v>
      </c>
    </row>
    <row r="20" spans="1:34" x14ac:dyDescent="0.2">
      <c r="A20">
        <v>17</v>
      </c>
      <c r="B20" s="21">
        <f>IF('Data Entry'!D50="",NA(),'Data Entry'!D50)</f>
        <v>21</v>
      </c>
      <c r="C20" s="21">
        <f>IF('Data Entry'!E50="",NA(),'Data Entry'!E50)</f>
        <v>99.55</v>
      </c>
      <c r="E20">
        <v>17</v>
      </c>
      <c r="F20" s="21">
        <f>IF('Data Entry'!D50="","",'Data Entry'!D50)</f>
        <v>21</v>
      </c>
      <c r="G20" s="21">
        <f>IF('Data Entry'!E50="","",'Data Entry'!E50)</f>
        <v>99.55</v>
      </c>
      <c r="L20" s="17" t="str">
        <f t="shared" si="0"/>
        <v/>
      </c>
      <c r="M20" s="17">
        <f t="shared" si="1"/>
        <v>1</v>
      </c>
      <c r="N20" s="17" t="str">
        <f t="shared" si="2"/>
        <v/>
      </c>
      <c r="P20" s="17">
        <f t="shared" si="3"/>
        <v>1</v>
      </c>
      <c r="Q20" s="17">
        <f t="shared" si="4"/>
        <v>1</v>
      </c>
      <c r="R20" s="17">
        <f t="shared" si="5"/>
        <v>1</v>
      </c>
      <c r="T20" s="17">
        <f t="shared" si="6"/>
        <v>1</v>
      </c>
      <c r="U20" s="17" t="str">
        <f t="shared" si="7"/>
        <v/>
      </c>
      <c r="V20" s="17" t="str">
        <f t="shared" si="8"/>
        <v/>
      </c>
      <c r="X20" s="17" t="str">
        <f t="shared" si="9"/>
        <v/>
      </c>
      <c r="Y20" s="17" t="str">
        <f t="shared" si="10"/>
        <v/>
      </c>
      <c r="Z20" s="17" t="str">
        <f t="shared" si="11"/>
        <v/>
      </c>
      <c r="AA20" s="20"/>
      <c r="AB20" s="17">
        <v>17</v>
      </c>
      <c r="AC20" s="17">
        <v>4</v>
      </c>
    </row>
    <row r="21" spans="1:34" x14ac:dyDescent="0.2">
      <c r="A21">
        <v>18</v>
      </c>
      <c r="B21" s="21">
        <f>IF('Data Entry'!D51="",NA(),'Data Entry'!D51)</f>
        <v>24</v>
      </c>
      <c r="C21" s="21">
        <f>IF('Data Entry'!E51="",NA(),'Data Entry'!E51)</f>
        <v>99.4</v>
      </c>
      <c r="E21">
        <v>18</v>
      </c>
      <c r="F21" s="21">
        <f>IF('Data Entry'!D51="","",'Data Entry'!D51)</f>
        <v>24</v>
      </c>
      <c r="G21" s="21">
        <f>IF('Data Entry'!E51="","",'Data Entry'!E51)</f>
        <v>99.4</v>
      </c>
      <c r="L21" s="17" t="str">
        <f t="shared" si="0"/>
        <v/>
      </c>
      <c r="M21" s="17">
        <f t="shared" si="1"/>
        <v>1</v>
      </c>
      <c r="N21" s="17" t="str">
        <f t="shared" si="2"/>
        <v/>
      </c>
      <c r="P21" s="17">
        <f t="shared" si="3"/>
        <v>1</v>
      </c>
      <c r="Q21" s="17">
        <f t="shared" si="4"/>
        <v>1</v>
      </c>
      <c r="R21" s="17">
        <f t="shared" si="5"/>
        <v>1</v>
      </c>
      <c r="T21" s="17">
        <f t="shared" si="6"/>
        <v>1</v>
      </c>
      <c r="U21" s="17" t="str">
        <f t="shared" si="7"/>
        <v/>
      </c>
      <c r="V21" s="17" t="str">
        <f t="shared" si="8"/>
        <v/>
      </c>
      <c r="X21" s="17" t="str">
        <f t="shared" si="9"/>
        <v/>
      </c>
      <c r="Y21" s="17" t="str">
        <f t="shared" si="10"/>
        <v/>
      </c>
      <c r="Z21" s="17" t="str">
        <f t="shared" si="11"/>
        <v/>
      </c>
      <c r="AA21" s="20"/>
      <c r="AB21" s="17">
        <v>18</v>
      </c>
      <c r="AC21" s="17">
        <v>4</v>
      </c>
    </row>
    <row r="22" spans="1:34" x14ac:dyDescent="0.2">
      <c r="A22">
        <v>19</v>
      </c>
      <c r="B22" s="21">
        <f>IF('Data Entry'!G34="",NA(),'Data Entry'!G34)</f>
        <v>40</v>
      </c>
      <c r="C22" s="21">
        <f>IF('Data Entry'!H34="",NA(),'Data Entry'!H34)</f>
        <v>99.55</v>
      </c>
      <c r="E22">
        <v>19</v>
      </c>
      <c r="F22" s="21">
        <f>IF('Data Entry'!G34="","",'Data Entry'!G34)</f>
        <v>40</v>
      </c>
      <c r="G22" s="21">
        <f>IF('Data Entry'!H34="","",'Data Entry'!H34)</f>
        <v>99.55</v>
      </c>
      <c r="L22" s="17">
        <f t="shared" si="0"/>
        <v>1</v>
      </c>
      <c r="M22" s="17">
        <f t="shared" si="1"/>
        <v>1</v>
      </c>
      <c r="N22" s="17">
        <f t="shared" si="2"/>
        <v>1</v>
      </c>
      <c r="P22" s="17" t="str">
        <f t="shared" si="3"/>
        <v/>
      </c>
      <c r="Q22" s="17">
        <f t="shared" si="4"/>
        <v>1</v>
      </c>
      <c r="R22" s="17" t="str">
        <f t="shared" si="5"/>
        <v/>
      </c>
      <c r="T22" s="17" t="str">
        <f t="shared" si="6"/>
        <v/>
      </c>
      <c r="U22" s="17" t="str">
        <f t="shared" si="7"/>
        <v/>
      </c>
      <c r="V22" s="17" t="str">
        <f t="shared" si="8"/>
        <v/>
      </c>
      <c r="X22" s="17">
        <f t="shared" si="9"/>
        <v>1</v>
      </c>
      <c r="Y22" s="17" t="str">
        <f t="shared" si="10"/>
        <v/>
      </c>
      <c r="Z22" s="17" t="str">
        <f t="shared" si="11"/>
        <v/>
      </c>
      <c r="AA22" s="20"/>
      <c r="AB22" s="17">
        <v>19</v>
      </c>
      <c r="AC22" s="17">
        <v>4</v>
      </c>
    </row>
    <row r="23" spans="1:34" x14ac:dyDescent="0.2">
      <c r="A23">
        <v>20</v>
      </c>
      <c r="B23" s="21">
        <f>IF('Data Entry'!G35="",NA(),'Data Entry'!G35)</f>
        <v>34</v>
      </c>
      <c r="C23" s="21">
        <f>IF('Data Entry'!H35="",NA(),'Data Entry'!H35)</f>
        <v>99.5</v>
      </c>
      <c r="E23">
        <v>20</v>
      </c>
      <c r="F23" s="21">
        <f>IF('Data Entry'!G35="","",'Data Entry'!G35)</f>
        <v>34</v>
      </c>
      <c r="G23" s="21">
        <f>IF('Data Entry'!H35="","",'Data Entry'!H35)</f>
        <v>99.5</v>
      </c>
      <c r="L23" s="17">
        <f t="shared" si="0"/>
        <v>1</v>
      </c>
      <c r="M23" s="17">
        <f t="shared" si="1"/>
        <v>1</v>
      </c>
      <c r="N23" s="17">
        <f t="shared" si="2"/>
        <v>1</v>
      </c>
      <c r="P23" s="17" t="str">
        <f t="shared" si="3"/>
        <v/>
      </c>
      <c r="Q23" s="17">
        <f t="shared" si="4"/>
        <v>1</v>
      </c>
      <c r="R23" s="17" t="str">
        <f t="shared" si="5"/>
        <v/>
      </c>
      <c r="T23" s="17" t="str">
        <f t="shared" si="6"/>
        <v/>
      </c>
      <c r="U23" s="17" t="str">
        <f t="shared" si="7"/>
        <v/>
      </c>
      <c r="V23" s="17" t="str">
        <f t="shared" si="8"/>
        <v/>
      </c>
      <c r="X23" s="17">
        <f t="shared" si="9"/>
        <v>1</v>
      </c>
      <c r="Y23" s="17" t="str">
        <f t="shared" si="10"/>
        <v/>
      </c>
      <c r="Z23" s="17" t="str">
        <f t="shared" si="11"/>
        <v/>
      </c>
      <c r="AA23" s="20"/>
      <c r="AB23" s="17">
        <v>20</v>
      </c>
      <c r="AC23" s="17">
        <v>5</v>
      </c>
    </row>
    <row r="24" spans="1:34" x14ac:dyDescent="0.2">
      <c r="A24">
        <v>21</v>
      </c>
      <c r="B24" s="21">
        <f>IF('Data Entry'!G36="",NA(),'Data Entry'!G36)</f>
        <v>30</v>
      </c>
      <c r="C24" s="21">
        <f>IF('Data Entry'!H36="",NA(),'Data Entry'!H36)</f>
        <v>99.5</v>
      </c>
      <c r="E24">
        <v>21</v>
      </c>
      <c r="F24" s="21">
        <f>IF('Data Entry'!G36="","",'Data Entry'!G36)</f>
        <v>30</v>
      </c>
      <c r="G24" s="21">
        <f>IF('Data Entry'!H36="","",'Data Entry'!H36)</f>
        <v>99.5</v>
      </c>
      <c r="L24" s="17">
        <f t="shared" si="0"/>
        <v>1</v>
      </c>
      <c r="M24" s="17">
        <f t="shared" si="1"/>
        <v>1</v>
      </c>
      <c r="N24" s="17">
        <f t="shared" si="2"/>
        <v>1</v>
      </c>
      <c r="P24" s="17" t="str">
        <f t="shared" si="3"/>
        <v/>
      </c>
      <c r="Q24" s="17">
        <f t="shared" si="4"/>
        <v>1</v>
      </c>
      <c r="R24" s="17" t="str">
        <f t="shared" si="5"/>
        <v/>
      </c>
      <c r="T24" s="17" t="str">
        <f t="shared" si="6"/>
        <v/>
      </c>
      <c r="U24" s="17" t="str">
        <f t="shared" si="7"/>
        <v/>
      </c>
      <c r="V24" s="17" t="str">
        <f t="shared" si="8"/>
        <v/>
      </c>
      <c r="X24" s="17">
        <f t="shared" si="9"/>
        <v>1</v>
      </c>
      <c r="Y24" s="17" t="str">
        <f t="shared" si="10"/>
        <v/>
      </c>
      <c r="Z24" s="17" t="str">
        <f t="shared" si="11"/>
        <v/>
      </c>
      <c r="AA24" s="20"/>
      <c r="AB24" s="17">
        <v>21</v>
      </c>
      <c r="AC24" s="17">
        <v>5</v>
      </c>
    </row>
    <row r="25" spans="1:34" x14ac:dyDescent="0.2">
      <c r="A25">
        <v>22</v>
      </c>
      <c r="B25" s="21">
        <f>IF('Data Entry'!G37="",NA(),'Data Entry'!G37)</f>
        <v>24</v>
      </c>
      <c r="C25" s="21">
        <f>IF('Data Entry'!H37="",NA(),'Data Entry'!H37)</f>
        <v>99.75</v>
      </c>
      <c r="E25">
        <v>22</v>
      </c>
      <c r="F25" s="21">
        <f>IF('Data Entry'!G37="","",'Data Entry'!G37)</f>
        <v>24</v>
      </c>
      <c r="G25" s="21">
        <f>IF('Data Entry'!H37="","",'Data Entry'!H37)</f>
        <v>99.75</v>
      </c>
      <c r="L25" s="17" t="str">
        <f t="shared" si="0"/>
        <v/>
      </c>
      <c r="M25" s="17">
        <f t="shared" si="1"/>
        <v>1</v>
      </c>
      <c r="N25" s="17" t="str">
        <f t="shared" si="2"/>
        <v/>
      </c>
      <c r="P25" s="17">
        <f t="shared" si="3"/>
        <v>1</v>
      </c>
      <c r="Q25" s="17">
        <f t="shared" si="4"/>
        <v>1</v>
      </c>
      <c r="R25" s="17">
        <f t="shared" si="5"/>
        <v>1</v>
      </c>
      <c r="T25" s="17">
        <f t="shared" si="6"/>
        <v>1</v>
      </c>
      <c r="U25" s="17" t="str">
        <f t="shared" si="7"/>
        <v/>
      </c>
      <c r="V25" s="17" t="str">
        <f t="shared" si="8"/>
        <v/>
      </c>
      <c r="X25" s="17" t="str">
        <f t="shared" si="9"/>
        <v/>
      </c>
      <c r="Y25" s="17" t="str">
        <f t="shared" si="10"/>
        <v/>
      </c>
      <c r="Z25" s="17" t="str">
        <f t="shared" si="11"/>
        <v/>
      </c>
      <c r="AA25" s="20"/>
      <c r="AB25" s="17">
        <v>22</v>
      </c>
      <c r="AC25" s="17">
        <v>5</v>
      </c>
    </row>
    <row r="26" spans="1:34" x14ac:dyDescent="0.2">
      <c r="A26">
        <v>23</v>
      </c>
      <c r="B26" s="21">
        <f>IF('Data Entry'!G38="",NA(),'Data Entry'!G38)</f>
        <v>23</v>
      </c>
      <c r="C26" s="21">
        <f>IF('Data Entry'!H38="",NA(),'Data Entry'!H38)</f>
        <v>99.65</v>
      </c>
      <c r="E26">
        <v>23</v>
      </c>
      <c r="F26" s="21">
        <f>IF('Data Entry'!G38="","",'Data Entry'!G38)</f>
        <v>23</v>
      </c>
      <c r="G26" s="21">
        <f>IF('Data Entry'!H38="","",'Data Entry'!H38)</f>
        <v>99.65</v>
      </c>
      <c r="L26" s="17" t="str">
        <f t="shared" si="0"/>
        <v/>
      </c>
      <c r="M26" s="17">
        <f t="shared" si="1"/>
        <v>1</v>
      </c>
      <c r="N26" s="17" t="str">
        <f t="shared" si="2"/>
        <v/>
      </c>
      <c r="P26" s="17">
        <f t="shared" si="3"/>
        <v>1</v>
      </c>
      <c r="Q26" s="17">
        <f t="shared" si="4"/>
        <v>1</v>
      </c>
      <c r="R26" s="17">
        <f t="shared" si="5"/>
        <v>1</v>
      </c>
      <c r="T26" s="17">
        <f t="shared" si="6"/>
        <v>1</v>
      </c>
      <c r="U26" s="17" t="str">
        <f t="shared" si="7"/>
        <v/>
      </c>
      <c r="V26" s="17" t="str">
        <f t="shared" si="8"/>
        <v/>
      </c>
      <c r="X26" s="17" t="str">
        <f t="shared" si="9"/>
        <v/>
      </c>
      <c r="Y26" s="17" t="str">
        <f t="shared" si="10"/>
        <v/>
      </c>
      <c r="Z26" s="17" t="str">
        <f t="shared" si="11"/>
        <v/>
      </c>
      <c r="AA26" s="20"/>
      <c r="AB26" s="17">
        <v>23</v>
      </c>
      <c r="AC26" s="17">
        <v>6</v>
      </c>
    </row>
    <row r="27" spans="1:34" x14ac:dyDescent="0.2">
      <c r="A27">
        <v>24</v>
      </c>
      <c r="B27" s="21">
        <f>IF('Data Entry'!G39="",NA(),'Data Entry'!G39)</f>
        <v>13</v>
      </c>
      <c r="C27" s="21">
        <f>IF('Data Entry'!H39="",NA(),'Data Entry'!H39)</f>
        <v>98.85</v>
      </c>
      <c r="E27">
        <v>24</v>
      </c>
      <c r="F27" s="21">
        <f>IF('Data Entry'!G39="","",'Data Entry'!G39)</f>
        <v>13</v>
      </c>
      <c r="G27" s="21">
        <f>IF('Data Entry'!H39="","",'Data Entry'!H39)</f>
        <v>98.85</v>
      </c>
      <c r="L27" s="17" t="str">
        <f t="shared" si="0"/>
        <v/>
      </c>
      <c r="M27" s="17" t="str">
        <f t="shared" si="1"/>
        <v/>
      </c>
      <c r="N27" s="17" t="str">
        <f t="shared" si="2"/>
        <v/>
      </c>
      <c r="P27" s="17">
        <f t="shared" si="3"/>
        <v>1</v>
      </c>
      <c r="Q27" s="17" t="str">
        <f t="shared" si="4"/>
        <v/>
      </c>
      <c r="R27" s="17" t="str">
        <f t="shared" si="5"/>
        <v/>
      </c>
      <c r="T27" s="17">
        <f t="shared" si="6"/>
        <v>1</v>
      </c>
      <c r="U27" s="17">
        <f t="shared" si="7"/>
        <v>1</v>
      </c>
      <c r="V27" s="17">
        <f t="shared" si="8"/>
        <v>1</v>
      </c>
      <c r="X27" s="17" t="str">
        <f t="shared" si="9"/>
        <v/>
      </c>
      <c r="Y27" s="17">
        <f t="shared" si="10"/>
        <v>1</v>
      </c>
      <c r="Z27" s="17" t="str">
        <f t="shared" si="11"/>
        <v/>
      </c>
      <c r="AA27" s="20"/>
      <c r="AB27" s="17">
        <v>24</v>
      </c>
      <c r="AC27" s="17">
        <v>6</v>
      </c>
    </row>
    <row r="28" spans="1:34" x14ac:dyDescent="0.2">
      <c r="A28">
        <v>25</v>
      </c>
      <c r="B28" s="21" t="e">
        <f>IF('Data Entry'!G40="",NA(),'Data Entry'!G40)</f>
        <v>#N/A</v>
      </c>
      <c r="C28" s="21" t="e">
        <f>IF('Data Entry'!H40="",NA(),'Data Entry'!H40)</f>
        <v>#N/A</v>
      </c>
      <c r="E28">
        <v>25</v>
      </c>
      <c r="F28" s="21" t="str">
        <f>IF('Data Entry'!G40="","",'Data Entry'!G40)</f>
        <v/>
      </c>
      <c r="G28" s="21" t="str">
        <f>IF('Data Entry'!H40="","",'Data Entry'!H40)</f>
        <v/>
      </c>
      <c r="L28" s="17" t="str">
        <f t="shared" si="0"/>
        <v/>
      </c>
      <c r="M28" s="17" t="str">
        <f t="shared" si="1"/>
        <v/>
      </c>
      <c r="N28" s="17" t="str">
        <f t="shared" si="2"/>
        <v/>
      </c>
      <c r="P28" s="17" t="str">
        <f t="shared" si="3"/>
        <v/>
      </c>
      <c r="Q28" s="17" t="str">
        <f t="shared" si="4"/>
        <v/>
      </c>
      <c r="R28" s="17" t="str">
        <f t="shared" si="5"/>
        <v/>
      </c>
      <c r="T28" s="17" t="str">
        <f t="shared" si="6"/>
        <v/>
      </c>
      <c r="U28" s="17" t="str">
        <f t="shared" si="7"/>
        <v/>
      </c>
      <c r="V28" s="17" t="str">
        <f t="shared" si="8"/>
        <v/>
      </c>
      <c r="X28" s="17" t="str">
        <f t="shared" si="9"/>
        <v/>
      </c>
      <c r="Y28" s="17" t="str">
        <f t="shared" si="10"/>
        <v/>
      </c>
      <c r="Z28" s="17" t="str">
        <f t="shared" si="11"/>
        <v/>
      </c>
      <c r="AA28" s="20"/>
      <c r="AB28" s="17">
        <v>25</v>
      </c>
      <c r="AC28" s="17">
        <v>7</v>
      </c>
    </row>
    <row r="29" spans="1:34" x14ac:dyDescent="0.2">
      <c r="A29">
        <v>26</v>
      </c>
      <c r="B29" s="21" t="e">
        <f>IF('Data Entry'!G41="",NA(),'Data Entry'!G41)</f>
        <v>#N/A</v>
      </c>
      <c r="C29" s="21" t="e">
        <f>IF('Data Entry'!H41="",NA(),'Data Entry'!H41)</f>
        <v>#N/A</v>
      </c>
      <c r="E29">
        <v>26</v>
      </c>
      <c r="F29" s="21" t="str">
        <f>IF('Data Entry'!G41="","",'Data Entry'!G41)</f>
        <v/>
      </c>
      <c r="G29" s="21" t="str">
        <f>IF('Data Entry'!H41="","",'Data Entry'!H41)</f>
        <v/>
      </c>
      <c r="L29" s="17" t="str">
        <f t="shared" si="0"/>
        <v/>
      </c>
      <c r="M29" s="17" t="str">
        <f t="shared" si="1"/>
        <v/>
      </c>
      <c r="N29" s="17" t="str">
        <f t="shared" si="2"/>
        <v/>
      </c>
      <c r="P29" s="17" t="str">
        <f t="shared" si="3"/>
        <v/>
      </c>
      <c r="Q29" s="17" t="str">
        <f t="shared" si="4"/>
        <v/>
      </c>
      <c r="R29" s="17" t="str">
        <f t="shared" si="5"/>
        <v/>
      </c>
      <c r="T29" s="17" t="str">
        <f t="shared" si="6"/>
        <v/>
      </c>
      <c r="U29" s="17" t="str">
        <f t="shared" si="7"/>
        <v/>
      </c>
      <c r="V29" s="17" t="str">
        <f t="shared" si="8"/>
        <v/>
      </c>
      <c r="X29" s="17" t="str">
        <f t="shared" si="9"/>
        <v/>
      </c>
      <c r="Y29" s="17" t="str">
        <f t="shared" si="10"/>
        <v/>
      </c>
      <c r="Z29" s="17" t="str">
        <f t="shared" si="11"/>
        <v/>
      </c>
      <c r="AA29" s="20"/>
      <c r="AB29" s="17">
        <v>26</v>
      </c>
      <c r="AC29" s="17">
        <v>7</v>
      </c>
    </row>
    <row r="30" spans="1:34" x14ac:dyDescent="0.2">
      <c r="A30">
        <v>27</v>
      </c>
      <c r="B30" s="21" t="e">
        <f>IF('Data Entry'!G42="",NA(),'Data Entry'!G42)</f>
        <v>#N/A</v>
      </c>
      <c r="C30" s="21" t="e">
        <f>IF('Data Entry'!H42="",NA(),'Data Entry'!H42)</f>
        <v>#N/A</v>
      </c>
      <c r="E30">
        <v>27</v>
      </c>
      <c r="F30" s="21" t="str">
        <f>IF('Data Entry'!G42="","",'Data Entry'!G42)</f>
        <v/>
      </c>
      <c r="G30" s="21" t="str">
        <f>IF('Data Entry'!H42="","",'Data Entry'!H42)</f>
        <v/>
      </c>
      <c r="L30" s="17" t="str">
        <f t="shared" si="0"/>
        <v/>
      </c>
      <c r="M30" s="17" t="str">
        <f t="shared" si="1"/>
        <v/>
      </c>
      <c r="N30" s="17" t="str">
        <f t="shared" si="2"/>
        <v/>
      </c>
      <c r="P30" s="17" t="str">
        <f t="shared" si="3"/>
        <v/>
      </c>
      <c r="Q30" s="17" t="str">
        <f t="shared" si="4"/>
        <v/>
      </c>
      <c r="R30" s="17" t="str">
        <f t="shared" si="5"/>
        <v/>
      </c>
      <c r="T30" s="17" t="str">
        <f t="shared" si="6"/>
        <v/>
      </c>
      <c r="U30" s="17" t="str">
        <f t="shared" si="7"/>
        <v/>
      </c>
      <c r="V30" s="17" t="str">
        <f t="shared" si="8"/>
        <v/>
      </c>
      <c r="X30" s="17" t="str">
        <f t="shared" si="9"/>
        <v/>
      </c>
      <c r="Y30" s="17" t="str">
        <f t="shared" si="10"/>
        <v/>
      </c>
      <c r="Z30" s="17" t="str">
        <f t="shared" si="11"/>
        <v/>
      </c>
      <c r="AA30" s="20"/>
      <c r="AB30" s="17">
        <v>27</v>
      </c>
      <c r="AC30" s="17">
        <v>7</v>
      </c>
    </row>
    <row r="31" spans="1:34" x14ac:dyDescent="0.2">
      <c r="A31">
        <v>28</v>
      </c>
      <c r="B31" s="21" t="e">
        <f>IF('Data Entry'!G43="",NA(),'Data Entry'!G43)</f>
        <v>#N/A</v>
      </c>
      <c r="C31" s="21" t="e">
        <f>IF('Data Entry'!H43="",NA(),'Data Entry'!H43)</f>
        <v>#N/A</v>
      </c>
      <c r="E31">
        <v>28</v>
      </c>
      <c r="F31" s="21" t="str">
        <f>IF('Data Entry'!G43="","",'Data Entry'!G43)</f>
        <v/>
      </c>
      <c r="G31" s="21" t="str">
        <f>IF('Data Entry'!H43="","",'Data Entry'!H43)</f>
        <v/>
      </c>
      <c r="L31" s="17" t="str">
        <f t="shared" si="0"/>
        <v/>
      </c>
      <c r="M31" s="17" t="str">
        <f t="shared" si="1"/>
        <v/>
      </c>
      <c r="N31" s="17" t="str">
        <f t="shared" si="2"/>
        <v/>
      </c>
      <c r="P31" s="17" t="str">
        <f t="shared" si="3"/>
        <v/>
      </c>
      <c r="Q31" s="17" t="str">
        <f t="shared" si="4"/>
        <v/>
      </c>
      <c r="R31" s="17" t="str">
        <f t="shared" si="5"/>
        <v/>
      </c>
      <c r="T31" s="17" t="str">
        <f t="shared" si="6"/>
        <v/>
      </c>
      <c r="U31" s="17" t="str">
        <f t="shared" si="7"/>
        <v/>
      </c>
      <c r="V31" s="17" t="str">
        <f t="shared" si="8"/>
        <v/>
      </c>
      <c r="X31" s="17" t="str">
        <f t="shared" si="9"/>
        <v/>
      </c>
      <c r="Y31" s="17" t="str">
        <f t="shared" si="10"/>
        <v/>
      </c>
      <c r="Z31" s="17" t="str">
        <f t="shared" si="11"/>
        <v/>
      </c>
      <c r="AA31" s="20"/>
      <c r="AB31" s="17">
        <v>28</v>
      </c>
      <c r="AC31" s="17">
        <v>8</v>
      </c>
    </row>
    <row r="32" spans="1:34" x14ac:dyDescent="0.2">
      <c r="A32">
        <v>29</v>
      </c>
      <c r="B32" s="21" t="e">
        <f>IF('Data Entry'!G44="",NA(),'Data Entry'!G44)</f>
        <v>#N/A</v>
      </c>
      <c r="C32" s="21" t="e">
        <f>IF('Data Entry'!H44="",NA(),'Data Entry'!H44)</f>
        <v>#N/A</v>
      </c>
      <c r="E32">
        <v>29</v>
      </c>
      <c r="F32" s="21" t="str">
        <f>IF('Data Entry'!G44="","",'Data Entry'!G44)</f>
        <v/>
      </c>
      <c r="G32" s="21" t="str">
        <f>IF('Data Entry'!H44="","",'Data Entry'!H44)</f>
        <v/>
      </c>
      <c r="L32" s="17" t="str">
        <f t="shared" si="0"/>
        <v/>
      </c>
      <c r="M32" s="17" t="str">
        <f t="shared" si="1"/>
        <v/>
      </c>
      <c r="N32" s="17" t="str">
        <f t="shared" si="2"/>
        <v/>
      </c>
      <c r="P32" s="17" t="str">
        <f t="shared" si="3"/>
        <v/>
      </c>
      <c r="Q32" s="17" t="str">
        <f t="shared" si="4"/>
        <v/>
      </c>
      <c r="R32" s="17" t="str">
        <f t="shared" si="5"/>
        <v/>
      </c>
      <c r="T32" s="17" t="str">
        <f t="shared" si="6"/>
        <v/>
      </c>
      <c r="U32" s="17" t="str">
        <f t="shared" si="7"/>
        <v/>
      </c>
      <c r="V32" s="17" t="str">
        <f t="shared" si="8"/>
        <v/>
      </c>
      <c r="X32" s="17" t="str">
        <f t="shared" si="9"/>
        <v/>
      </c>
      <c r="Y32" s="17" t="str">
        <f t="shared" si="10"/>
        <v/>
      </c>
      <c r="Z32" s="17" t="str">
        <f t="shared" si="11"/>
        <v/>
      </c>
      <c r="AA32" s="20"/>
      <c r="AB32" s="17">
        <v>29</v>
      </c>
      <c r="AC32" s="17">
        <v>8</v>
      </c>
      <c r="AE32" t="str">
        <f>CONCATENATE(J4," points")</f>
        <v>3 points</v>
      </c>
      <c r="AH32" t="str">
        <f>CONCATENATE(J5," points")</f>
        <v>9 points</v>
      </c>
    </row>
    <row r="33" spans="1:35" x14ac:dyDescent="0.2">
      <c r="A33">
        <v>30</v>
      </c>
      <c r="B33" s="21" t="e">
        <f>IF('Data Entry'!G45="",NA(),'Data Entry'!G45)</f>
        <v>#N/A</v>
      </c>
      <c r="C33" s="21" t="e">
        <f>IF('Data Entry'!H45="",NA(),'Data Entry'!H45)</f>
        <v>#N/A</v>
      </c>
      <c r="E33">
        <v>30</v>
      </c>
      <c r="F33" s="21" t="str">
        <f>IF('Data Entry'!G45="","",'Data Entry'!G45)</f>
        <v/>
      </c>
      <c r="G33" s="21" t="str">
        <f>IF('Data Entry'!H45="","",'Data Entry'!H45)</f>
        <v/>
      </c>
      <c r="L33" s="17" t="str">
        <f t="shared" si="0"/>
        <v/>
      </c>
      <c r="M33" s="17" t="str">
        <f t="shared" si="1"/>
        <v/>
      </c>
      <c r="N33" s="17" t="str">
        <f t="shared" si="2"/>
        <v/>
      </c>
      <c r="P33" s="17" t="str">
        <f t="shared" si="3"/>
        <v/>
      </c>
      <c r="Q33" s="17" t="str">
        <f t="shared" si="4"/>
        <v/>
      </c>
      <c r="R33" s="17" t="str">
        <f t="shared" si="5"/>
        <v/>
      </c>
      <c r="T33" s="17" t="str">
        <f t="shared" si="6"/>
        <v/>
      </c>
      <c r="U33" s="17" t="str">
        <f t="shared" si="7"/>
        <v/>
      </c>
      <c r="V33" s="17" t="str">
        <f t="shared" si="8"/>
        <v/>
      </c>
      <c r="X33" s="17" t="str">
        <f t="shared" si="9"/>
        <v/>
      </c>
      <c r="Y33" s="17" t="str">
        <f t="shared" si="10"/>
        <v/>
      </c>
      <c r="Z33" s="17" t="str">
        <f t="shared" si="11"/>
        <v/>
      </c>
      <c r="AA33" s="20"/>
      <c r="AB33" s="17">
        <v>30</v>
      </c>
      <c r="AC33" s="17">
        <v>9</v>
      </c>
      <c r="AE33" s="42" t="s">
        <v>22</v>
      </c>
      <c r="AF33" s="42"/>
      <c r="AH33" s="42" t="s">
        <v>45</v>
      </c>
      <c r="AI33" s="42"/>
    </row>
    <row r="34" spans="1:35" x14ac:dyDescent="0.2">
      <c r="A34">
        <v>31</v>
      </c>
      <c r="B34" s="21" t="e">
        <f>IF('Data Entry'!G46="",NA(),'Data Entry'!G46)</f>
        <v>#N/A</v>
      </c>
      <c r="C34" s="21" t="e">
        <f>IF('Data Entry'!H46="",NA(),'Data Entry'!H46)</f>
        <v>#N/A</v>
      </c>
      <c r="E34">
        <v>31</v>
      </c>
      <c r="F34" s="21" t="str">
        <f>IF('Data Entry'!G46="","",'Data Entry'!G46)</f>
        <v/>
      </c>
      <c r="G34" s="21" t="str">
        <f>IF('Data Entry'!H46="","",'Data Entry'!H46)</f>
        <v/>
      </c>
      <c r="L34" s="17" t="str">
        <f t="shared" si="0"/>
        <v/>
      </c>
      <c r="M34" s="17" t="str">
        <f t="shared" si="1"/>
        <v/>
      </c>
      <c r="N34" s="17" t="str">
        <f t="shared" si="2"/>
        <v/>
      </c>
      <c r="P34" s="17" t="str">
        <f t="shared" si="3"/>
        <v/>
      </c>
      <c r="Q34" s="17" t="str">
        <f t="shared" si="4"/>
        <v/>
      </c>
      <c r="R34" s="17" t="str">
        <f t="shared" si="5"/>
        <v/>
      </c>
      <c r="T34" s="17" t="str">
        <f t="shared" si="6"/>
        <v/>
      </c>
      <c r="U34" s="17" t="str">
        <f t="shared" si="7"/>
        <v/>
      </c>
      <c r="V34" s="17" t="str">
        <f t="shared" si="8"/>
        <v/>
      </c>
      <c r="X34" s="17" t="str">
        <f t="shared" si="9"/>
        <v/>
      </c>
      <c r="Y34" s="17" t="str">
        <f t="shared" si="10"/>
        <v/>
      </c>
      <c r="Z34" s="17" t="str">
        <f t="shared" si="11"/>
        <v/>
      </c>
      <c r="AA34" s="20"/>
      <c r="AB34" s="17">
        <v>31</v>
      </c>
      <c r="AC34" s="17">
        <v>9</v>
      </c>
      <c r="AE34" s="17" t="s">
        <v>36</v>
      </c>
      <c r="AF34" s="17" t="s">
        <v>37</v>
      </c>
      <c r="AH34" s="17" t="s">
        <v>36</v>
      </c>
      <c r="AI34" s="17" t="s">
        <v>37</v>
      </c>
    </row>
    <row r="35" spans="1:35" x14ac:dyDescent="0.2">
      <c r="A35">
        <v>32</v>
      </c>
      <c r="B35" s="21" t="e">
        <f>IF('Data Entry'!G47="",NA(),'Data Entry'!G47)</f>
        <v>#N/A</v>
      </c>
      <c r="C35" s="21" t="e">
        <f>IF('Data Entry'!H47="",NA(),'Data Entry'!H47)</f>
        <v>#N/A</v>
      </c>
      <c r="E35">
        <v>32</v>
      </c>
      <c r="F35" s="21" t="str">
        <f>IF('Data Entry'!G47="","",'Data Entry'!G47)</f>
        <v/>
      </c>
      <c r="G35" s="21" t="str">
        <f>IF('Data Entry'!H47="","",'Data Entry'!H47)</f>
        <v/>
      </c>
      <c r="L35" s="17" t="str">
        <f t="shared" si="0"/>
        <v/>
      </c>
      <c r="M35" s="17" t="str">
        <f t="shared" si="1"/>
        <v/>
      </c>
      <c r="N35" s="17" t="str">
        <f t="shared" si="2"/>
        <v/>
      </c>
      <c r="P35" s="17" t="str">
        <f t="shared" si="3"/>
        <v/>
      </c>
      <c r="Q35" s="17" t="str">
        <f t="shared" si="4"/>
        <v/>
      </c>
      <c r="R35" s="17" t="str">
        <f t="shared" si="5"/>
        <v/>
      </c>
      <c r="T35" s="17" t="str">
        <f t="shared" si="6"/>
        <v/>
      </c>
      <c r="U35" s="17" t="str">
        <f t="shared" si="7"/>
        <v/>
      </c>
      <c r="V35" s="17" t="str">
        <f t="shared" si="8"/>
        <v/>
      </c>
      <c r="X35" s="17" t="str">
        <f t="shared" si="9"/>
        <v/>
      </c>
      <c r="Y35" s="17" t="str">
        <f t="shared" si="10"/>
        <v/>
      </c>
      <c r="Z35" s="17" t="str">
        <f t="shared" si="11"/>
        <v/>
      </c>
      <c r="AA35" s="20"/>
      <c r="AB35" s="17">
        <v>32</v>
      </c>
      <c r="AC35" s="17">
        <v>9</v>
      </c>
      <c r="AE35" s="17">
        <f>AH52</f>
        <v>68.400000000000006</v>
      </c>
      <c r="AF35" s="17">
        <f>AH56</f>
        <v>100</v>
      </c>
      <c r="AH35" s="17">
        <f>AH53</f>
        <v>3.5999999999999996</v>
      </c>
      <c r="AI35" s="17">
        <f>AH56</f>
        <v>100</v>
      </c>
    </row>
    <row r="36" spans="1:35" x14ac:dyDescent="0.2">
      <c r="A36">
        <v>33</v>
      </c>
      <c r="B36" s="21" t="e">
        <f>IF('Data Entry'!G48="",NA(),'Data Entry'!G48)</f>
        <v>#N/A</v>
      </c>
      <c r="C36" s="21" t="e">
        <f>IF('Data Entry'!H48="",NA(),'Data Entry'!H48)</f>
        <v>#N/A</v>
      </c>
      <c r="E36">
        <v>33</v>
      </c>
      <c r="F36" s="21" t="str">
        <f>IF('Data Entry'!G48="","",'Data Entry'!G48)</f>
        <v/>
      </c>
      <c r="G36" s="21" t="str">
        <f>IF('Data Entry'!H48="","",'Data Entry'!H48)</f>
        <v/>
      </c>
      <c r="L36" s="17" t="str">
        <f t="shared" si="0"/>
        <v/>
      </c>
      <c r="M36" s="17" t="str">
        <f t="shared" si="1"/>
        <v/>
      </c>
      <c r="N36" s="17" t="str">
        <f t="shared" si="2"/>
        <v/>
      </c>
      <c r="P36" s="17" t="str">
        <f t="shared" si="3"/>
        <v/>
      </c>
      <c r="Q36" s="17" t="str">
        <f t="shared" si="4"/>
        <v/>
      </c>
      <c r="R36" s="17" t="str">
        <f t="shared" si="5"/>
        <v/>
      </c>
      <c r="T36" s="17" t="str">
        <f t="shared" si="6"/>
        <v/>
      </c>
      <c r="U36" s="17" t="str">
        <f t="shared" si="7"/>
        <v/>
      </c>
      <c r="V36" s="17" t="str">
        <f t="shared" si="8"/>
        <v/>
      </c>
      <c r="X36" s="17" t="str">
        <f t="shared" si="9"/>
        <v/>
      </c>
      <c r="Y36" s="17" t="str">
        <f t="shared" si="10"/>
        <v/>
      </c>
      <c r="Z36" s="17" t="str">
        <f t="shared" si="11"/>
        <v/>
      </c>
      <c r="AA36" s="20"/>
      <c r="AB36" s="17">
        <v>33</v>
      </c>
      <c r="AC36" s="17">
        <v>10</v>
      </c>
    </row>
    <row r="37" spans="1:35" x14ac:dyDescent="0.2">
      <c r="A37">
        <v>34</v>
      </c>
      <c r="B37" s="21" t="e">
        <f>IF('Data Entry'!G49="",NA(),'Data Entry'!G49)</f>
        <v>#N/A</v>
      </c>
      <c r="C37" s="21" t="e">
        <f>IF('Data Entry'!H49="",NA(),'Data Entry'!H49)</f>
        <v>#N/A</v>
      </c>
      <c r="E37">
        <v>34</v>
      </c>
      <c r="F37" s="21" t="str">
        <f>IF('Data Entry'!G49="","",'Data Entry'!G49)</f>
        <v/>
      </c>
      <c r="G37" s="21" t="str">
        <f>IF('Data Entry'!H49="","",'Data Entry'!H49)</f>
        <v/>
      </c>
      <c r="L37" s="17" t="str">
        <f t="shared" si="0"/>
        <v/>
      </c>
      <c r="M37" s="17" t="str">
        <f t="shared" si="1"/>
        <v/>
      </c>
      <c r="N37" s="17" t="str">
        <f t="shared" si="2"/>
        <v/>
      </c>
      <c r="P37" s="17" t="str">
        <f t="shared" si="3"/>
        <v/>
      </c>
      <c r="Q37" s="17" t="str">
        <f t="shared" si="4"/>
        <v/>
      </c>
      <c r="R37" s="17" t="str">
        <f t="shared" si="5"/>
        <v/>
      </c>
      <c r="T37" s="17" t="str">
        <f t="shared" si="6"/>
        <v/>
      </c>
      <c r="U37" s="17" t="str">
        <f t="shared" si="7"/>
        <v/>
      </c>
      <c r="V37" s="17" t="str">
        <f t="shared" si="8"/>
        <v/>
      </c>
      <c r="X37" s="17" t="str">
        <f t="shared" si="9"/>
        <v/>
      </c>
      <c r="Y37" s="17" t="str">
        <f t="shared" si="10"/>
        <v/>
      </c>
      <c r="Z37" s="17" t="str">
        <f t="shared" si="11"/>
        <v/>
      </c>
      <c r="AA37" s="20"/>
      <c r="AB37" s="17">
        <v>34</v>
      </c>
      <c r="AC37" s="17">
        <v>10</v>
      </c>
      <c r="AE37" t="str">
        <f>CONCATENATE(J6," points")</f>
        <v>3 points</v>
      </c>
      <c r="AH37" t="str">
        <f>CONCATENATE(J7," points")</f>
        <v>9 points</v>
      </c>
    </row>
    <row r="38" spans="1:35" x14ac:dyDescent="0.2">
      <c r="A38">
        <v>35</v>
      </c>
      <c r="B38" s="21" t="e">
        <f>IF('Data Entry'!G50="",NA(),'Data Entry'!G50)</f>
        <v>#N/A</v>
      </c>
      <c r="C38" s="21" t="e">
        <f>IF('Data Entry'!H50="",NA(),'Data Entry'!H50)</f>
        <v>#N/A</v>
      </c>
      <c r="E38">
        <v>35</v>
      </c>
      <c r="F38" s="21" t="str">
        <f>IF('Data Entry'!G50="","",'Data Entry'!G50)</f>
        <v/>
      </c>
      <c r="G38" s="21" t="str">
        <f>IF('Data Entry'!H50="","",'Data Entry'!H50)</f>
        <v/>
      </c>
      <c r="L38" s="17" t="str">
        <f t="shared" si="0"/>
        <v/>
      </c>
      <c r="M38" s="17" t="str">
        <f t="shared" si="1"/>
        <v/>
      </c>
      <c r="N38" s="17" t="str">
        <f t="shared" si="2"/>
        <v/>
      </c>
      <c r="P38" s="17" t="str">
        <f t="shared" si="3"/>
        <v/>
      </c>
      <c r="Q38" s="17" t="str">
        <f t="shared" si="4"/>
        <v/>
      </c>
      <c r="R38" s="17" t="str">
        <f t="shared" si="5"/>
        <v/>
      </c>
      <c r="T38" s="17" t="str">
        <f t="shared" si="6"/>
        <v/>
      </c>
      <c r="U38" s="17" t="str">
        <f t="shared" si="7"/>
        <v/>
      </c>
      <c r="V38" s="17" t="str">
        <f t="shared" si="8"/>
        <v/>
      </c>
      <c r="X38" s="17" t="str">
        <f t="shared" si="9"/>
        <v/>
      </c>
      <c r="Y38" s="17" t="str">
        <f t="shared" si="10"/>
        <v/>
      </c>
      <c r="Z38" s="17" t="str">
        <f t="shared" si="11"/>
        <v/>
      </c>
      <c r="AA38" s="20"/>
      <c r="AB38" s="17">
        <v>35</v>
      </c>
      <c r="AC38" s="17">
        <v>11</v>
      </c>
      <c r="AE38" s="42" t="s">
        <v>47</v>
      </c>
      <c r="AF38" s="42"/>
      <c r="AH38" s="42" t="s">
        <v>46</v>
      </c>
      <c r="AI38" s="42"/>
    </row>
    <row r="39" spans="1:35" x14ac:dyDescent="0.2">
      <c r="A39">
        <v>36</v>
      </c>
      <c r="B39" s="21" t="e">
        <f>IF('Data Entry'!G51="",NA(),'Data Entry'!G51)</f>
        <v>#N/A</v>
      </c>
      <c r="C39" s="21" t="e">
        <f>IF('Data Entry'!H51="",NA(),'Data Entry'!H51)</f>
        <v>#N/A</v>
      </c>
      <c r="E39">
        <v>36</v>
      </c>
      <c r="F39" s="21" t="str">
        <f>IF('Data Entry'!G51="","",'Data Entry'!G51)</f>
        <v/>
      </c>
      <c r="G39" s="21" t="str">
        <f>IF('Data Entry'!H51="","",'Data Entry'!H51)</f>
        <v/>
      </c>
      <c r="L39" s="17" t="str">
        <f t="shared" si="0"/>
        <v/>
      </c>
      <c r="M39" s="17" t="str">
        <f t="shared" si="1"/>
        <v/>
      </c>
      <c r="N39" s="17" t="str">
        <f t="shared" si="2"/>
        <v/>
      </c>
      <c r="P39" s="17" t="str">
        <f t="shared" si="3"/>
        <v/>
      </c>
      <c r="Q39" s="17" t="str">
        <f t="shared" si="4"/>
        <v/>
      </c>
      <c r="R39" s="17" t="str">
        <f t="shared" si="5"/>
        <v/>
      </c>
      <c r="T39" s="17" t="str">
        <f t="shared" si="6"/>
        <v/>
      </c>
      <c r="U39" s="17" t="str">
        <f t="shared" si="7"/>
        <v/>
      </c>
      <c r="V39" s="17" t="str">
        <f t="shared" si="8"/>
        <v/>
      </c>
      <c r="X39" s="17" t="str">
        <f t="shared" si="9"/>
        <v/>
      </c>
      <c r="Y39" s="17" t="str">
        <f t="shared" si="10"/>
        <v/>
      </c>
      <c r="Z39" s="17" t="str">
        <f t="shared" si="11"/>
        <v/>
      </c>
      <c r="AA39" s="20"/>
      <c r="AB39" s="17">
        <v>36</v>
      </c>
      <c r="AC39" s="17">
        <v>11</v>
      </c>
      <c r="AE39" s="17" t="s">
        <v>36</v>
      </c>
      <c r="AF39" s="17" t="s">
        <v>37</v>
      </c>
      <c r="AH39" s="17" t="s">
        <v>36</v>
      </c>
      <c r="AI39" s="17" t="s">
        <v>37</v>
      </c>
    </row>
    <row r="40" spans="1:35" x14ac:dyDescent="0.2">
      <c r="A40">
        <v>37</v>
      </c>
      <c r="B40" s="21" t="e">
        <f>IF('Data Entry'!J34="",NA(),'Data Entry'!J34)</f>
        <v>#N/A</v>
      </c>
      <c r="C40" s="21" t="e">
        <f>IF('Data Entry'!K34="",NA(),'Data Entry'!K34)</f>
        <v>#N/A</v>
      </c>
      <c r="E40">
        <v>37</v>
      </c>
      <c r="F40" s="21" t="str">
        <f>IF('Data Entry'!J34="","",'Data Entry'!J34)</f>
        <v/>
      </c>
      <c r="G40" s="21" t="str">
        <f>IF('Data Entry'!K34="","",'Data Entry'!K34)</f>
        <v/>
      </c>
      <c r="L40" s="17" t="str">
        <f t="shared" si="0"/>
        <v/>
      </c>
      <c r="M40" s="17" t="str">
        <f t="shared" si="1"/>
        <v/>
      </c>
      <c r="N40" s="17" t="str">
        <f t="shared" si="2"/>
        <v/>
      </c>
      <c r="P40" s="17" t="str">
        <f t="shared" si="3"/>
        <v/>
      </c>
      <c r="Q40" s="17" t="str">
        <f t="shared" si="4"/>
        <v/>
      </c>
      <c r="R40" s="17" t="str">
        <f t="shared" si="5"/>
        <v/>
      </c>
      <c r="T40" s="17" t="str">
        <f t="shared" si="6"/>
        <v/>
      </c>
      <c r="U40" s="17" t="str">
        <f t="shared" si="7"/>
        <v/>
      </c>
      <c r="V40" s="17" t="str">
        <f t="shared" si="8"/>
        <v/>
      </c>
      <c r="X40" s="17" t="str">
        <f t="shared" si="9"/>
        <v/>
      </c>
      <c r="Y40" s="17" t="str">
        <f t="shared" si="10"/>
        <v/>
      </c>
      <c r="Z40" s="17" t="str">
        <f t="shared" si="11"/>
        <v/>
      </c>
      <c r="AA40" s="20"/>
      <c r="AB40" s="17">
        <v>37</v>
      </c>
      <c r="AC40" s="17">
        <v>12</v>
      </c>
      <c r="AE40" s="17">
        <f>AH53</f>
        <v>3.5999999999999996</v>
      </c>
      <c r="AF40" s="17">
        <f>AH57</f>
        <v>98.199999999999989</v>
      </c>
      <c r="AH40" s="17">
        <f>AH52</f>
        <v>68.400000000000006</v>
      </c>
      <c r="AI40" s="17">
        <f>AH57</f>
        <v>98.199999999999989</v>
      </c>
    </row>
    <row r="41" spans="1:35" x14ac:dyDescent="0.2">
      <c r="A41">
        <v>38</v>
      </c>
      <c r="B41" s="21" t="e">
        <f>IF('Data Entry'!J35="",NA(),'Data Entry'!J35)</f>
        <v>#N/A</v>
      </c>
      <c r="C41" s="21" t="e">
        <f>IF('Data Entry'!K35="",NA(),'Data Entry'!K35)</f>
        <v>#N/A</v>
      </c>
      <c r="E41">
        <v>38</v>
      </c>
      <c r="F41" s="21" t="str">
        <f>IF('Data Entry'!J35="","",'Data Entry'!J35)</f>
        <v/>
      </c>
      <c r="G41" s="21" t="str">
        <f>IF('Data Entry'!K35="","",'Data Entry'!K35)</f>
        <v/>
      </c>
      <c r="L41" s="17" t="str">
        <f t="shared" si="0"/>
        <v/>
      </c>
      <c r="M41" s="17" t="str">
        <f t="shared" si="1"/>
        <v/>
      </c>
      <c r="N41" s="17" t="str">
        <f t="shared" si="2"/>
        <v/>
      </c>
      <c r="P41" s="17" t="str">
        <f t="shared" si="3"/>
        <v/>
      </c>
      <c r="Q41" s="17" t="str">
        <f t="shared" si="4"/>
        <v/>
      </c>
      <c r="R41" s="17" t="str">
        <f t="shared" si="5"/>
        <v/>
      </c>
      <c r="T41" s="17" t="str">
        <f t="shared" si="6"/>
        <v/>
      </c>
      <c r="U41" s="17" t="str">
        <f t="shared" si="7"/>
        <v/>
      </c>
      <c r="V41" s="17" t="str">
        <f t="shared" si="8"/>
        <v/>
      </c>
      <c r="X41" s="17" t="str">
        <f t="shared" si="9"/>
        <v/>
      </c>
      <c r="Y41" s="17" t="str">
        <f t="shared" si="10"/>
        <v/>
      </c>
      <c r="Z41" s="17" t="str">
        <f t="shared" si="11"/>
        <v/>
      </c>
      <c r="AA41" s="20"/>
      <c r="AB41" s="17">
        <v>38</v>
      </c>
      <c r="AC41" s="17">
        <v>12</v>
      </c>
    </row>
    <row r="42" spans="1:35" x14ac:dyDescent="0.2">
      <c r="A42">
        <v>39</v>
      </c>
      <c r="B42" s="21" t="e">
        <f>IF('Data Entry'!J36="",NA(),'Data Entry'!J36)</f>
        <v>#N/A</v>
      </c>
      <c r="C42" s="21" t="e">
        <f>IF('Data Entry'!K36="",NA(),'Data Entry'!K36)</f>
        <v>#N/A</v>
      </c>
      <c r="E42">
        <v>39</v>
      </c>
      <c r="F42" s="21" t="str">
        <f>IF('Data Entry'!J36="","",'Data Entry'!J36)</f>
        <v/>
      </c>
      <c r="G42" s="21" t="str">
        <f>IF('Data Entry'!K36="","",'Data Entry'!K36)</f>
        <v/>
      </c>
      <c r="L42" s="17" t="str">
        <f t="shared" si="0"/>
        <v/>
      </c>
      <c r="M42" s="17" t="str">
        <f t="shared" si="1"/>
        <v/>
      </c>
      <c r="N42" s="17" t="str">
        <f t="shared" si="2"/>
        <v/>
      </c>
      <c r="P42" s="17" t="str">
        <f t="shared" si="3"/>
        <v/>
      </c>
      <c r="Q42" s="17" t="str">
        <f t="shared" si="4"/>
        <v/>
      </c>
      <c r="R42" s="17" t="str">
        <f t="shared" si="5"/>
        <v/>
      </c>
      <c r="T42" s="17" t="str">
        <f t="shared" si="6"/>
        <v/>
      </c>
      <c r="U42" s="17" t="str">
        <f t="shared" si="7"/>
        <v/>
      </c>
      <c r="V42" s="17" t="str">
        <f t="shared" si="8"/>
        <v/>
      </c>
      <c r="X42" s="17" t="str">
        <f t="shared" si="9"/>
        <v/>
      </c>
      <c r="Y42" s="17" t="str">
        <f t="shared" si="10"/>
        <v/>
      </c>
      <c r="Z42" s="17" t="str">
        <f t="shared" si="11"/>
        <v/>
      </c>
      <c r="AA42" s="20"/>
      <c r="AB42" s="17">
        <v>39</v>
      </c>
      <c r="AC42" s="17">
        <v>12</v>
      </c>
      <c r="AE42" t="s">
        <v>48</v>
      </c>
      <c r="AH42" t="s">
        <v>49</v>
      </c>
    </row>
    <row r="43" spans="1:35" x14ac:dyDescent="0.2">
      <c r="A43">
        <v>40</v>
      </c>
      <c r="B43" s="21" t="e">
        <f>IF('Data Entry'!J37="",NA(),'Data Entry'!J37)</f>
        <v>#N/A</v>
      </c>
      <c r="C43" s="21" t="e">
        <f>IF('Data Entry'!K37="",NA(),'Data Entry'!K37)</f>
        <v>#N/A</v>
      </c>
      <c r="E43">
        <v>40</v>
      </c>
      <c r="F43" s="21" t="str">
        <f>IF('Data Entry'!J37="","",'Data Entry'!J37)</f>
        <v/>
      </c>
      <c r="G43" s="21" t="str">
        <f>IF('Data Entry'!K37="","",'Data Entry'!K37)</f>
        <v/>
      </c>
      <c r="L43" s="17" t="str">
        <f t="shared" si="0"/>
        <v/>
      </c>
      <c r="M43" s="17" t="str">
        <f t="shared" si="1"/>
        <v/>
      </c>
      <c r="N43" s="17" t="str">
        <f t="shared" si="2"/>
        <v/>
      </c>
      <c r="P43" s="17" t="str">
        <f t="shared" si="3"/>
        <v/>
      </c>
      <c r="Q43" s="17" t="str">
        <f t="shared" si="4"/>
        <v/>
      </c>
      <c r="R43" s="17" t="str">
        <f t="shared" si="5"/>
        <v/>
      </c>
      <c r="T43" s="17" t="str">
        <f t="shared" si="6"/>
        <v/>
      </c>
      <c r="U43" s="17" t="str">
        <f t="shared" si="7"/>
        <v/>
      </c>
      <c r="V43" s="17" t="str">
        <f t="shared" si="8"/>
        <v/>
      </c>
      <c r="X43" s="17" t="str">
        <f t="shared" si="9"/>
        <v/>
      </c>
      <c r="Y43" s="17" t="str">
        <f t="shared" si="10"/>
        <v/>
      </c>
      <c r="Z43" s="17" t="str">
        <f t="shared" si="11"/>
        <v/>
      </c>
      <c r="AA43" s="20"/>
      <c r="AB43" s="17">
        <v>40</v>
      </c>
      <c r="AC43" s="17">
        <v>13</v>
      </c>
      <c r="AE43" s="17" t="s">
        <v>36</v>
      </c>
      <c r="AF43" s="17" t="s">
        <v>37</v>
      </c>
      <c r="AH43" s="17" t="s">
        <v>36</v>
      </c>
      <c r="AI43" s="17" t="s">
        <v>37</v>
      </c>
    </row>
    <row r="44" spans="1:35" x14ac:dyDescent="0.2">
      <c r="A44">
        <v>41</v>
      </c>
      <c r="B44" s="21" t="e">
        <f>IF('Data Entry'!J38="",NA(),'Data Entry'!J38)</f>
        <v>#N/A</v>
      </c>
      <c r="C44" s="21" t="e">
        <f>IF('Data Entry'!K38="",NA(),'Data Entry'!K38)</f>
        <v>#N/A</v>
      </c>
      <c r="E44">
        <v>41</v>
      </c>
      <c r="F44" s="21" t="str">
        <f>IF('Data Entry'!J38="","",'Data Entry'!J38)</f>
        <v/>
      </c>
      <c r="G44" s="21" t="str">
        <f>IF('Data Entry'!K38="","",'Data Entry'!K38)</f>
        <v/>
      </c>
      <c r="L44" s="17" t="str">
        <f t="shared" si="0"/>
        <v/>
      </c>
      <c r="M44" s="17" t="str">
        <f t="shared" si="1"/>
        <v/>
      </c>
      <c r="N44" s="17" t="str">
        <f t="shared" si="2"/>
        <v/>
      </c>
      <c r="P44" s="17" t="str">
        <f t="shared" si="3"/>
        <v/>
      </c>
      <c r="Q44" s="17" t="str">
        <f t="shared" si="4"/>
        <v/>
      </c>
      <c r="R44" s="17" t="str">
        <f t="shared" si="5"/>
        <v/>
      </c>
      <c r="T44" s="17" t="str">
        <f t="shared" si="6"/>
        <v/>
      </c>
      <c r="U44" s="17" t="str">
        <f t="shared" si="7"/>
        <v/>
      </c>
      <c r="V44" s="17" t="str">
        <f t="shared" si="8"/>
        <v/>
      </c>
      <c r="X44" s="17" t="str">
        <f t="shared" si="9"/>
        <v/>
      </c>
      <c r="Y44" s="17" t="str">
        <f t="shared" si="10"/>
        <v/>
      </c>
      <c r="Z44" s="17" t="str">
        <f t="shared" si="11"/>
        <v/>
      </c>
      <c r="AA44" s="20"/>
      <c r="AB44" s="17">
        <v>41</v>
      </c>
      <c r="AC44" s="17">
        <v>13</v>
      </c>
      <c r="AE44" s="17">
        <f>F3</f>
        <v>29.5</v>
      </c>
      <c r="AF44" s="17">
        <f>AH56</f>
        <v>100</v>
      </c>
      <c r="AH44" s="17">
        <f>AH52</f>
        <v>68.400000000000006</v>
      </c>
      <c r="AI44" s="17">
        <f>G3</f>
        <v>99</v>
      </c>
    </row>
    <row r="45" spans="1:35" x14ac:dyDescent="0.2">
      <c r="A45">
        <v>42</v>
      </c>
      <c r="B45" s="21" t="e">
        <f>IF('Data Entry'!J39="",NA(),'Data Entry'!J39)</f>
        <v>#N/A</v>
      </c>
      <c r="C45" s="21" t="e">
        <f>IF('Data Entry'!K39="",NA(),'Data Entry'!K39)</f>
        <v>#N/A</v>
      </c>
      <c r="E45">
        <v>42</v>
      </c>
      <c r="F45" s="21" t="str">
        <f>IF('Data Entry'!J39="","",'Data Entry'!J39)</f>
        <v/>
      </c>
      <c r="G45" s="21" t="str">
        <f>IF('Data Entry'!K39="","",'Data Entry'!K39)</f>
        <v/>
      </c>
      <c r="L45" s="17" t="str">
        <f t="shared" si="0"/>
        <v/>
      </c>
      <c r="M45" s="17" t="str">
        <f t="shared" si="1"/>
        <v/>
      </c>
      <c r="N45" s="17" t="str">
        <f t="shared" si="2"/>
        <v/>
      </c>
      <c r="P45" s="17" t="str">
        <f t="shared" si="3"/>
        <v/>
      </c>
      <c r="Q45" s="17" t="str">
        <f t="shared" si="4"/>
        <v/>
      </c>
      <c r="R45" s="17" t="str">
        <f t="shared" si="5"/>
        <v/>
      </c>
      <c r="T45" s="17" t="str">
        <f t="shared" si="6"/>
        <v/>
      </c>
      <c r="U45" s="17" t="str">
        <f t="shared" si="7"/>
        <v/>
      </c>
      <c r="V45" s="17" t="str">
        <f t="shared" si="8"/>
        <v/>
      </c>
      <c r="X45" s="17" t="str">
        <f t="shared" si="9"/>
        <v/>
      </c>
      <c r="Y45" s="17" t="str">
        <f t="shared" si="10"/>
        <v/>
      </c>
      <c r="Z45" s="17" t="str">
        <f t="shared" si="11"/>
        <v/>
      </c>
      <c r="AA45" s="20"/>
      <c r="AB45" s="17">
        <v>42</v>
      </c>
      <c r="AC45" s="17">
        <v>14</v>
      </c>
      <c r="AE45" s="17">
        <f>AE44</f>
        <v>29.5</v>
      </c>
      <c r="AF45" s="17">
        <f>AH57</f>
        <v>98.199999999999989</v>
      </c>
      <c r="AH45" s="17">
        <f>AH53</f>
        <v>3.5999999999999996</v>
      </c>
      <c r="AI45" s="17">
        <f>AI44</f>
        <v>99</v>
      </c>
    </row>
    <row r="46" spans="1:35" x14ac:dyDescent="0.2">
      <c r="A46">
        <v>43</v>
      </c>
      <c r="B46" s="21" t="e">
        <f>IF('Data Entry'!J40="",NA(),'Data Entry'!J40)</f>
        <v>#N/A</v>
      </c>
      <c r="C46" s="21" t="e">
        <f>IF('Data Entry'!K40="",NA(),'Data Entry'!K40)</f>
        <v>#N/A</v>
      </c>
      <c r="E46">
        <v>43</v>
      </c>
      <c r="F46" s="21" t="str">
        <f>IF('Data Entry'!J40="","",'Data Entry'!J40)</f>
        <v/>
      </c>
      <c r="G46" s="21" t="str">
        <f>IF('Data Entry'!K40="","",'Data Entry'!K40)</f>
        <v/>
      </c>
      <c r="L46" s="17" t="str">
        <f t="shared" si="0"/>
        <v/>
      </c>
      <c r="M46" s="17" t="str">
        <f t="shared" si="1"/>
        <v/>
      </c>
      <c r="N46" s="17" t="str">
        <f t="shared" si="2"/>
        <v/>
      </c>
      <c r="P46" s="17" t="str">
        <f t="shared" si="3"/>
        <v/>
      </c>
      <c r="Q46" s="17" t="str">
        <f t="shared" si="4"/>
        <v/>
      </c>
      <c r="R46" s="17" t="str">
        <f t="shared" si="5"/>
        <v/>
      </c>
      <c r="T46" s="17" t="str">
        <f t="shared" si="6"/>
        <v/>
      </c>
      <c r="U46" s="17" t="str">
        <f t="shared" si="7"/>
        <v/>
      </c>
      <c r="V46" s="17" t="str">
        <f t="shared" si="8"/>
        <v/>
      </c>
      <c r="X46" s="17" t="str">
        <f t="shared" si="9"/>
        <v/>
      </c>
      <c r="Y46" s="17" t="str">
        <f t="shared" si="10"/>
        <v/>
      </c>
      <c r="Z46" s="17" t="str">
        <f t="shared" si="11"/>
        <v/>
      </c>
      <c r="AA46" s="20"/>
      <c r="AB46" s="17">
        <v>43</v>
      </c>
      <c r="AC46" s="17">
        <v>14</v>
      </c>
    </row>
    <row r="47" spans="1:35" x14ac:dyDescent="0.2">
      <c r="A47">
        <v>44</v>
      </c>
      <c r="B47" s="21" t="e">
        <f>IF('Data Entry'!J41="",NA(),'Data Entry'!J41)</f>
        <v>#N/A</v>
      </c>
      <c r="C47" s="21" t="e">
        <f>IF('Data Entry'!K41="",NA(),'Data Entry'!K41)</f>
        <v>#N/A</v>
      </c>
      <c r="E47">
        <v>44</v>
      </c>
      <c r="F47" s="21" t="str">
        <f>IF('Data Entry'!J41="","",'Data Entry'!J41)</f>
        <v/>
      </c>
      <c r="G47" s="21" t="str">
        <f>IF('Data Entry'!K41="","",'Data Entry'!K41)</f>
        <v/>
      </c>
      <c r="L47" s="17" t="str">
        <f t="shared" si="0"/>
        <v/>
      </c>
      <c r="M47" s="17" t="str">
        <f t="shared" si="1"/>
        <v/>
      </c>
      <c r="N47" s="17" t="str">
        <f t="shared" si="2"/>
        <v/>
      </c>
      <c r="P47" s="17" t="str">
        <f t="shared" si="3"/>
        <v/>
      </c>
      <c r="Q47" s="17" t="str">
        <f t="shared" si="4"/>
        <v/>
      </c>
      <c r="R47" s="17" t="str">
        <f t="shared" si="5"/>
        <v/>
      </c>
      <c r="T47" s="17" t="str">
        <f t="shared" si="6"/>
        <v/>
      </c>
      <c r="U47" s="17" t="str">
        <f t="shared" si="7"/>
        <v/>
      </c>
      <c r="V47" s="17" t="str">
        <f t="shared" si="8"/>
        <v/>
      </c>
      <c r="X47" s="17" t="str">
        <f t="shared" si="9"/>
        <v/>
      </c>
      <c r="Y47" s="17" t="str">
        <f t="shared" si="10"/>
        <v/>
      </c>
      <c r="Z47" s="17" t="str">
        <f t="shared" si="11"/>
        <v/>
      </c>
      <c r="AA47" s="20"/>
      <c r="AB47" s="17">
        <v>44</v>
      </c>
      <c r="AC47" s="17">
        <v>15</v>
      </c>
    </row>
    <row r="48" spans="1:35" x14ac:dyDescent="0.2">
      <c r="A48">
        <v>45</v>
      </c>
      <c r="B48" s="21" t="e">
        <f>IF('Data Entry'!J42="",NA(),'Data Entry'!J42)</f>
        <v>#N/A</v>
      </c>
      <c r="C48" s="21" t="e">
        <f>IF('Data Entry'!K42="",NA(),'Data Entry'!K42)</f>
        <v>#N/A</v>
      </c>
      <c r="E48">
        <v>45</v>
      </c>
      <c r="F48" s="21" t="str">
        <f>IF('Data Entry'!J42="","",'Data Entry'!J42)</f>
        <v/>
      </c>
      <c r="G48" s="21" t="str">
        <f>IF('Data Entry'!K42="","",'Data Entry'!K42)</f>
        <v/>
      </c>
      <c r="L48" s="17" t="str">
        <f t="shared" si="0"/>
        <v/>
      </c>
      <c r="M48" s="17" t="str">
        <f t="shared" si="1"/>
        <v/>
      </c>
      <c r="N48" s="17" t="str">
        <f t="shared" si="2"/>
        <v/>
      </c>
      <c r="P48" s="17" t="str">
        <f t="shared" si="3"/>
        <v/>
      </c>
      <c r="Q48" s="17" t="str">
        <f t="shared" si="4"/>
        <v/>
      </c>
      <c r="R48" s="17" t="str">
        <f t="shared" si="5"/>
        <v/>
      </c>
      <c r="T48" s="17" t="str">
        <f t="shared" si="6"/>
        <v/>
      </c>
      <c r="U48" s="17" t="str">
        <f t="shared" si="7"/>
        <v/>
      </c>
      <c r="V48" s="17" t="str">
        <f t="shared" si="8"/>
        <v/>
      </c>
      <c r="X48" s="17" t="str">
        <f t="shared" si="9"/>
        <v/>
      </c>
      <c r="Y48" s="17" t="str">
        <f t="shared" si="10"/>
        <v/>
      </c>
      <c r="Z48" s="17" t="str">
        <f t="shared" si="11"/>
        <v/>
      </c>
      <c r="AA48" s="20"/>
      <c r="AB48" s="17">
        <v>45</v>
      </c>
      <c r="AC48" s="17">
        <v>15</v>
      </c>
    </row>
    <row r="49" spans="1:34" x14ac:dyDescent="0.2">
      <c r="A49">
        <v>46</v>
      </c>
      <c r="B49" s="21" t="e">
        <f>IF('Data Entry'!J43="",NA(),'Data Entry'!J43)</f>
        <v>#N/A</v>
      </c>
      <c r="C49" s="21" t="e">
        <f>IF('Data Entry'!K43="",NA(),'Data Entry'!K43)</f>
        <v>#N/A</v>
      </c>
      <c r="E49">
        <v>46</v>
      </c>
      <c r="F49" s="21" t="str">
        <f>IF('Data Entry'!J43="","",'Data Entry'!J43)</f>
        <v/>
      </c>
      <c r="G49" s="21" t="str">
        <f>IF('Data Entry'!K43="","",'Data Entry'!K43)</f>
        <v/>
      </c>
      <c r="L49" s="17" t="str">
        <f t="shared" si="0"/>
        <v/>
      </c>
      <c r="M49" s="17" t="str">
        <f t="shared" si="1"/>
        <v/>
      </c>
      <c r="N49" s="17" t="str">
        <f t="shared" si="2"/>
        <v/>
      </c>
      <c r="P49" s="17" t="str">
        <f t="shared" si="3"/>
        <v/>
      </c>
      <c r="Q49" s="17" t="str">
        <f t="shared" si="4"/>
        <v/>
      </c>
      <c r="R49" s="17" t="str">
        <f t="shared" si="5"/>
        <v/>
      </c>
      <c r="T49" s="17" t="str">
        <f t="shared" si="6"/>
        <v/>
      </c>
      <c r="U49" s="17" t="str">
        <f t="shared" si="7"/>
        <v/>
      </c>
      <c r="V49" s="17" t="str">
        <f t="shared" si="8"/>
        <v/>
      </c>
      <c r="X49" s="17" t="str">
        <f t="shared" si="9"/>
        <v/>
      </c>
      <c r="Y49" s="17" t="str">
        <f t="shared" si="10"/>
        <v/>
      </c>
      <c r="Z49" s="17" t="str">
        <f t="shared" si="11"/>
        <v/>
      </c>
      <c r="AA49" s="20"/>
      <c r="AB49" s="17">
        <v>46</v>
      </c>
      <c r="AC49" s="17">
        <v>15</v>
      </c>
    </row>
    <row r="50" spans="1:34" x14ac:dyDescent="0.2">
      <c r="A50">
        <v>47</v>
      </c>
      <c r="B50" s="21" t="e">
        <f>IF('Data Entry'!J44="",NA(),'Data Entry'!J44)</f>
        <v>#N/A</v>
      </c>
      <c r="C50" s="21" t="e">
        <f>IF('Data Entry'!K44="",NA(),'Data Entry'!K44)</f>
        <v>#N/A</v>
      </c>
      <c r="E50">
        <v>47</v>
      </c>
      <c r="F50" s="21" t="str">
        <f>IF('Data Entry'!J44="","",'Data Entry'!J44)</f>
        <v/>
      </c>
      <c r="G50" s="21" t="str">
        <f>IF('Data Entry'!K44="","",'Data Entry'!K44)</f>
        <v/>
      </c>
      <c r="L50" s="17" t="str">
        <f t="shared" si="0"/>
        <v/>
      </c>
      <c r="M50" s="17" t="str">
        <f t="shared" si="1"/>
        <v/>
      </c>
      <c r="N50" s="17" t="str">
        <f t="shared" si="2"/>
        <v/>
      </c>
      <c r="P50" s="17" t="str">
        <f t="shared" si="3"/>
        <v/>
      </c>
      <c r="Q50" s="17" t="str">
        <f t="shared" si="4"/>
        <v/>
      </c>
      <c r="R50" s="17" t="str">
        <f t="shared" si="5"/>
        <v/>
      </c>
      <c r="T50" s="17" t="str">
        <f t="shared" si="6"/>
        <v/>
      </c>
      <c r="U50" s="17" t="str">
        <f t="shared" si="7"/>
        <v/>
      </c>
      <c r="V50" s="17" t="str">
        <f t="shared" si="8"/>
        <v/>
      </c>
      <c r="X50" s="17" t="str">
        <f t="shared" si="9"/>
        <v/>
      </c>
      <c r="Y50" s="17" t="str">
        <f t="shared" si="10"/>
        <v/>
      </c>
      <c r="Z50" s="17" t="str">
        <f t="shared" si="11"/>
        <v/>
      </c>
      <c r="AA50" s="20"/>
      <c r="AB50" s="17">
        <v>47</v>
      </c>
      <c r="AC50" s="17">
        <v>16</v>
      </c>
    </row>
    <row r="51" spans="1:34" x14ac:dyDescent="0.2">
      <c r="A51">
        <v>48</v>
      </c>
      <c r="B51" s="21" t="e">
        <f>IF('Data Entry'!J45="",NA(),'Data Entry'!J45)</f>
        <v>#N/A</v>
      </c>
      <c r="C51" s="21" t="e">
        <f>IF('Data Entry'!K45="",NA(),'Data Entry'!K45)</f>
        <v>#N/A</v>
      </c>
      <c r="E51">
        <v>48</v>
      </c>
      <c r="F51" s="21" t="str">
        <f>IF('Data Entry'!J45="","",'Data Entry'!J45)</f>
        <v/>
      </c>
      <c r="G51" s="21" t="str">
        <f>IF('Data Entry'!K45="","",'Data Entry'!K45)</f>
        <v/>
      </c>
      <c r="L51" s="17" t="str">
        <f t="shared" si="0"/>
        <v/>
      </c>
      <c r="M51" s="17" t="str">
        <f t="shared" si="1"/>
        <v/>
      </c>
      <c r="N51" s="17" t="str">
        <f t="shared" si="2"/>
        <v/>
      </c>
      <c r="P51" s="17" t="str">
        <f t="shared" si="3"/>
        <v/>
      </c>
      <c r="Q51" s="17" t="str">
        <f t="shared" si="4"/>
        <v/>
      </c>
      <c r="R51" s="17" t="str">
        <f t="shared" si="5"/>
        <v/>
      </c>
      <c r="T51" s="17" t="str">
        <f t="shared" si="6"/>
        <v/>
      </c>
      <c r="U51" s="17" t="str">
        <f t="shared" si="7"/>
        <v/>
      </c>
      <c r="V51" s="17" t="str">
        <f t="shared" si="8"/>
        <v/>
      </c>
      <c r="X51" s="17" t="str">
        <f t="shared" si="9"/>
        <v/>
      </c>
      <c r="Y51" s="17" t="str">
        <f t="shared" si="10"/>
        <v/>
      </c>
      <c r="Z51" s="17" t="str">
        <f t="shared" si="11"/>
        <v/>
      </c>
      <c r="AA51" s="20"/>
      <c r="AB51" s="17">
        <v>48</v>
      </c>
      <c r="AC51" s="17">
        <v>16</v>
      </c>
      <c r="AH51" s="21" t="s">
        <v>44</v>
      </c>
    </row>
    <row r="52" spans="1:34" x14ac:dyDescent="0.2">
      <c r="A52">
        <v>49</v>
      </c>
      <c r="B52" s="21" t="e">
        <f>IF('Data Entry'!J46="",NA(),'Data Entry'!J46)</f>
        <v>#N/A</v>
      </c>
      <c r="C52" s="21" t="e">
        <f>IF('Data Entry'!K46="",NA(),'Data Entry'!K46)</f>
        <v>#N/A</v>
      </c>
      <c r="E52">
        <v>49</v>
      </c>
      <c r="F52" s="21" t="str">
        <f>IF('Data Entry'!J46="","",'Data Entry'!J46)</f>
        <v/>
      </c>
      <c r="G52" s="21" t="str">
        <f>IF('Data Entry'!K46="","",'Data Entry'!K46)</f>
        <v/>
      </c>
      <c r="L52" s="17" t="str">
        <f t="shared" si="0"/>
        <v/>
      </c>
      <c r="M52" s="17" t="str">
        <f t="shared" si="1"/>
        <v/>
      </c>
      <c r="N52" s="17" t="str">
        <f t="shared" si="2"/>
        <v/>
      </c>
      <c r="P52" s="17" t="str">
        <f t="shared" si="3"/>
        <v/>
      </c>
      <c r="Q52" s="17" t="str">
        <f t="shared" si="4"/>
        <v/>
      </c>
      <c r="R52" s="17" t="str">
        <f t="shared" si="5"/>
        <v/>
      </c>
      <c r="T52" s="17" t="str">
        <f t="shared" si="6"/>
        <v/>
      </c>
      <c r="U52" s="17" t="str">
        <f t="shared" si="7"/>
        <v/>
      </c>
      <c r="V52" s="17" t="str">
        <f t="shared" si="8"/>
        <v/>
      </c>
      <c r="X52" s="17" t="str">
        <f t="shared" si="9"/>
        <v/>
      </c>
      <c r="Y52" s="17" t="str">
        <f t="shared" si="10"/>
        <v/>
      </c>
      <c r="Z52" s="17" t="str">
        <f t="shared" si="11"/>
        <v/>
      </c>
      <c r="AA52" s="20"/>
      <c r="AB52" s="17">
        <v>49</v>
      </c>
      <c r="AC52" s="17">
        <v>17</v>
      </c>
      <c r="AF52" s="17" t="s">
        <v>38</v>
      </c>
      <c r="AG52" s="25">
        <f>MAX(F4:F93)</f>
        <v>63</v>
      </c>
      <c r="AH52" s="21">
        <f>AG52+AG55</f>
        <v>68.400000000000006</v>
      </c>
    </row>
    <row r="53" spans="1:34" x14ac:dyDescent="0.2">
      <c r="A53">
        <v>50</v>
      </c>
      <c r="B53" s="21" t="e">
        <f>IF('Data Entry'!J47="",NA(),'Data Entry'!J47)</f>
        <v>#N/A</v>
      </c>
      <c r="C53" s="21" t="e">
        <f>IF('Data Entry'!K47="",NA(),'Data Entry'!K47)</f>
        <v>#N/A</v>
      </c>
      <c r="E53">
        <v>50</v>
      </c>
      <c r="F53" s="21" t="str">
        <f>IF('Data Entry'!J47="","",'Data Entry'!J47)</f>
        <v/>
      </c>
      <c r="G53" s="21" t="str">
        <f>IF('Data Entry'!K47="","",'Data Entry'!K47)</f>
        <v/>
      </c>
      <c r="L53" s="17" t="str">
        <f t="shared" si="0"/>
        <v/>
      </c>
      <c r="M53" s="17" t="str">
        <f t="shared" si="1"/>
        <v/>
      </c>
      <c r="N53" s="17" t="str">
        <f t="shared" si="2"/>
        <v/>
      </c>
      <c r="P53" s="17" t="str">
        <f t="shared" si="3"/>
        <v/>
      </c>
      <c r="Q53" s="17" t="str">
        <f t="shared" si="4"/>
        <v/>
      </c>
      <c r="R53" s="17" t="str">
        <f t="shared" si="5"/>
        <v/>
      </c>
      <c r="T53" s="17" t="str">
        <f t="shared" si="6"/>
        <v/>
      </c>
      <c r="U53" s="17" t="str">
        <f t="shared" si="7"/>
        <v/>
      </c>
      <c r="V53" s="17" t="str">
        <f t="shared" si="8"/>
        <v/>
      </c>
      <c r="X53" s="17" t="str">
        <f t="shared" si="9"/>
        <v/>
      </c>
      <c r="Y53" s="17" t="str">
        <f t="shared" si="10"/>
        <v/>
      </c>
      <c r="Z53" s="17" t="str">
        <f t="shared" si="11"/>
        <v/>
      </c>
      <c r="AA53" s="20"/>
      <c r="AB53" s="17">
        <v>50</v>
      </c>
      <c r="AC53" s="17">
        <v>17</v>
      </c>
      <c r="AF53" s="17" t="s">
        <v>39</v>
      </c>
      <c r="AG53" s="25">
        <f>MIN(F4:F93)</f>
        <v>9</v>
      </c>
      <c r="AH53" s="21">
        <f>AG53-AG55</f>
        <v>3.5999999999999996</v>
      </c>
    </row>
    <row r="54" spans="1:34" x14ac:dyDescent="0.2">
      <c r="A54">
        <v>51</v>
      </c>
      <c r="B54" s="21" t="e">
        <f>IF('Data Entry'!J48="",NA(),'Data Entry'!J48)</f>
        <v>#N/A</v>
      </c>
      <c r="C54" s="21" t="e">
        <f>IF('Data Entry'!K48="",NA(),'Data Entry'!K48)</f>
        <v>#N/A</v>
      </c>
      <c r="E54">
        <v>51</v>
      </c>
      <c r="F54" s="21" t="str">
        <f>IF('Data Entry'!J48="","",'Data Entry'!J48)</f>
        <v/>
      </c>
      <c r="G54" s="21" t="str">
        <f>IF('Data Entry'!K48="","",'Data Entry'!K48)</f>
        <v/>
      </c>
      <c r="L54" s="17" t="str">
        <f t="shared" si="0"/>
        <v/>
      </c>
      <c r="M54" s="17" t="str">
        <f t="shared" si="1"/>
        <v/>
      </c>
      <c r="N54" s="17" t="str">
        <f t="shared" si="2"/>
        <v/>
      </c>
      <c r="P54" s="17" t="str">
        <f t="shared" si="3"/>
        <v/>
      </c>
      <c r="Q54" s="17" t="str">
        <f t="shared" si="4"/>
        <v/>
      </c>
      <c r="R54" s="17" t="str">
        <f t="shared" si="5"/>
        <v/>
      </c>
      <c r="T54" s="17" t="str">
        <f t="shared" si="6"/>
        <v/>
      </c>
      <c r="U54" s="17" t="str">
        <f t="shared" si="7"/>
        <v/>
      </c>
      <c r="V54" s="17" t="str">
        <f t="shared" si="8"/>
        <v/>
      </c>
      <c r="X54" s="17" t="str">
        <f t="shared" si="9"/>
        <v/>
      </c>
      <c r="Y54" s="17" t="str">
        <f t="shared" si="10"/>
        <v/>
      </c>
      <c r="Z54" s="17" t="str">
        <f t="shared" si="11"/>
        <v/>
      </c>
      <c r="AA54" s="20"/>
      <c r="AB54" s="17">
        <v>51</v>
      </c>
      <c r="AC54" s="17">
        <v>18</v>
      </c>
      <c r="AF54" s="21" t="s">
        <v>42</v>
      </c>
      <c r="AG54" s="25">
        <f>MAX(AG52:AG53)-MIN(AG52:AG53)</f>
        <v>54</v>
      </c>
      <c r="AH54" s="26"/>
    </row>
    <row r="55" spans="1:34" x14ac:dyDescent="0.2">
      <c r="A55">
        <v>52</v>
      </c>
      <c r="B55" s="21" t="e">
        <f>IF('Data Entry'!J49="",NA(),'Data Entry'!J49)</f>
        <v>#N/A</v>
      </c>
      <c r="C55" s="21" t="e">
        <f>IF('Data Entry'!K49="",NA(),'Data Entry'!K49)</f>
        <v>#N/A</v>
      </c>
      <c r="E55">
        <v>52</v>
      </c>
      <c r="F55" s="21" t="str">
        <f>IF('Data Entry'!J49="","",'Data Entry'!J49)</f>
        <v/>
      </c>
      <c r="G55" s="21" t="str">
        <f>IF('Data Entry'!K49="","",'Data Entry'!K49)</f>
        <v/>
      </c>
      <c r="L55" s="17" t="str">
        <f t="shared" si="0"/>
        <v/>
      </c>
      <c r="M55" s="17" t="str">
        <f t="shared" si="1"/>
        <v/>
      </c>
      <c r="N55" s="17" t="str">
        <f t="shared" si="2"/>
        <v/>
      </c>
      <c r="P55" s="17" t="str">
        <f t="shared" si="3"/>
        <v/>
      </c>
      <c r="Q55" s="17" t="str">
        <f t="shared" si="4"/>
        <v/>
      </c>
      <c r="R55" s="17" t="str">
        <f t="shared" si="5"/>
        <v/>
      </c>
      <c r="T55" s="17" t="str">
        <f t="shared" si="6"/>
        <v/>
      </c>
      <c r="U55" s="17" t="str">
        <f t="shared" si="7"/>
        <v/>
      </c>
      <c r="V55" s="17" t="str">
        <f t="shared" si="8"/>
        <v/>
      </c>
      <c r="X55" s="17" t="str">
        <f t="shared" si="9"/>
        <v/>
      </c>
      <c r="Y55" s="17" t="str">
        <f t="shared" si="10"/>
        <v/>
      </c>
      <c r="Z55" s="17" t="str">
        <f t="shared" si="11"/>
        <v/>
      </c>
      <c r="AA55" s="20"/>
      <c r="AB55" s="17">
        <v>52</v>
      </c>
      <c r="AC55" s="17">
        <v>18</v>
      </c>
      <c r="AF55" s="21" t="s">
        <v>43</v>
      </c>
      <c r="AG55" s="25">
        <f>AG54/10</f>
        <v>5.4</v>
      </c>
      <c r="AH55" s="26"/>
    </row>
    <row r="56" spans="1:34" x14ac:dyDescent="0.2">
      <c r="A56">
        <v>53</v>
      </c>
      <c r="B56" s="21" t="e">
        <f>IF('Data Entry'!J50="",NA(),'Data Entry'!J50)</f>
        <v>#N/A</v>
      </c>
      <c r="C56" s="21" t="e">
        <f>IF('Data Entry'!K50="",NA(),'Data Entry'!K50)</f>
        <v>#N/A</v>
      </c>
      <c r="E56">
        <v>53</v>
      </c>
      <c r="F56" s="21" t="str">
        <f>IF('Data Entry'!J50="","",'Data Entry'!J50)</f>
        <v/>
      </c>
      <c r="G56" s="21" t="str">
        <f>IF('Data Entry'!K50="","",'Data Entry'!K50)</f>
        <v/>
      </c>
      <c r="L56" s="17" t="str">
        <f t="shared" si="0"/>
        <v/>
      </c>
      <c r="M56" s="17" t="str">
        <f t="shared" si="1"/>
        <v/>
      </c>
      <c r="N56" s="17" t="str">
        <f t="shared" si="2"/>
        <v/>
      </c>
      <c r="P56" s="17" t="str">
        <f t="shared" si="3"/>
        <v/>
      </c>
      <c r="Q56" s="17" t="str">
        <f t="shared" si="4"/>
        <v/>
      </c>
      <c r="R56" s="17" t="str">
        <f t="shared" si="5"/>
        <v/>
      </c>
      <c r="T56" s="17" t="str">
        <f t="shared" si="6"/>
        <v/>
      </c>
      <c r="U56" s="17" t="str">
        <f t="shared" si="7"/>
        <v/>
      </c>
      <c r="V56" s="17" t="str">
        <f t="shared" si="8"/>
        <v/>
      </c>
      <c r="X56" s="17" t="str">
        <f t="shared" si="9"/>
        <v/>
      </c>
      <c r="Y56" s="17" t="str">
        <f t="shared" si="10"/>
        <v/>
      </c>
      <c r="Z56" s="17" t="str">
        <f t="shared" si="11"/>
        <v/>
      </c>
      <c r="AA56" s="20"/>
      <c r="AB56" s="17">
        <v>53</v>
      </c>
      <c r="AC56" s="17">
        <v>18</v>
      </c>
      <c r="AF56" s="17" t="s">
        <v>41</v>
      </c>
      <c r="AG56" s="25">
        <f>MAX(G4:G93)</f>
        <v>99.85</v>
      </c>
      <c r="AH56" s="21">
        <f>AG56+AG59</f>
        <v>100</v>
      </c>
    </row>
    <row r="57" spans="1:34" x14ac:dyDescent="0.2">
      <c r="A57">
        <v>54</v>
      </c>
      <c r="B57" s="21" t="e">
        <f>IF('Data Entry'!J51="",NA(),'Data Entry'!J51)</f>
        <v>#N/A</v>
      </c>
      <c r="C57" s="21" t="e">
        <f>IF('Data Entry'!K51="",NA(),'Data Entry'!K51)</f>
        <v>#N/A</v>
      </c>
      <c r="E57">
        <v>54</v>
      </c>
      <c r="F57" s="21" t="str">
        <f>IF('Data Entry'!J51="","",'Data Entry'!J51)</f>
        <v/>
      </c>
      <c r="G57" s="21" t="str">
        <f>IF('Data Entry'!K51="","",'Data Entry'!K51)</f>
        <v/>
      </c>
      <c r="L57" s="17" t="str">
        <f t="shared" si="0"/>
        <v/>
      </c>
      <c r="M57" s="17" t="str">
        <f t="shared" si="1"/>
        <v/>
      </c>
      <c r="N57" s="17" t="str">
        <f t="shared" si="2"/>
        <v/>
      </c>
      <c r="P57" s="17" t="str">
        <f t="shared" si="3"/>
        <v/>
      </c>
      <c r="Q57" s="17" t="str">
        <f t="shared" si="4"/>
        <v/>
      </c>
      <c r="R57" s="17" t="str">
        <f t="shared" si="5"/>
        <v/>
      </c>
      <c r="T57" s="17" t="str">
        <f t="shared" si="6"/>
        <v/>
      </c>
      <c r="U57" s="17" t="str">
        <f t="shared" si="7"/>
        <v/>
      </c>
      <c r="V57" s="17" t="str">
        <f t="shared" si="8"/>
        <v/>
      </c>
      <c r="X57" s="17" t="str">
        <f t="shared" si="9"/>
        <v/>
      </c>
      <c r="Y57" s="17" t="str">
        <f t="shared" si="10"/>
        <v/>
      </c>
      <c r="Z57" s="17" t="str">
        <f t="shared" si="11"/>
        <v/>
      </c>
      <c r="AA57" s="20"/>
      <c r="AB57" s="17">
        <v>54</v>
      </c>
      <c r="AC57" s="17">
        <v>19</v>
      </c>
      <c r="AF57" s="17" t="s">
        <v>40</v>
      </c>
      <c r="AG57" s="25">
        <f>MIN(G4:G93)</f>
        <v>98.35</v>
      </c>
      <c r="AH57" s="21">
        <f>AG57-AG59</f>
        <v>98.199999999999989</v>
      </c>
    </row>
    <row r="58" spans="1:34" x14ac:dyDescent="0.2">
      <c r="A58">
        <v>55</v>
      </c>
      <c r="B58" s="21" t="e">
        <f>IF('Data Entry'!M34="",NA(),'Data Entry'!M34)</f>
        <v>#N/A</v>
      </c>
      <c r="C58" s="21" t="e">
        <f>IF('Data Entry'!N34="",NA(),'Data Entry'!N34)</f>
        <v>#N/A</v>
      </c>
      <c r="E58">
        <v>55</v>
      </c>
      <c r="F58" s="21" t="str">
        <f>IF('Data Entry'!M34="","",'Data Entry'!M34)</f>
        <v/>
      </c>
      <c r="G58" s="21" t="str">
        <f>IF('Data Entry'!N34="","",'Data Entry'!N34)</f>
        <v/>
      </c>
      <c r="L58" s="17" t="str">
        <f t="shared" si="0"/>
        <v/>
      </c>
      <c r="M58" s="17" t="str">
        <f t="shared" si="1"/>
        <v/>
      </c>
      <c r="N58" s="17" t="str">
        <f t="shared" si="2"/>
        <v/>
      </c>
      <c r="P58" s="17" t="str">
        <f t="shared" si="3"/>
        <v/>
      </c>
      <c r="Q58" s="17" t="str">
        <f t="shared" si="4"/>
        <v/>
      </c>
      <c r="R58" s="17" t="str">
        <f t="shared" si="5"/>
        <v/>
      </c>
      <c r="T58" s="17" t="str">
        <f t="shared" si="6"/>
        <v/>
      </c>
      <c r="U58" s="17" t="str">
        <f t="shared" si="7"/>
        <v/>
      </c>
      <c r="V58" s="17" t="str">
        <f t="shared" si="8"/>
        <v/>
      </c>
      <c r="X58" s="17" t="str">
        <f t="shared" si="9"/>
        <v/>
      </c>
      <c r="Y58" s="17" t="str">
        <f t="shared" si="10"/>
        <v/>
      </c>
      <c r="Z58" s="17" t="str">
        <f t="shared" si="11"/>
        <v/>
      </c>
      <c r="AA58" s="20"/>
      <c r="AB58" s="17">
        <v>55</v>
      </c>
      <c r="AC58" s="17">
        <v>19</v>
      </c>
      <c r="AF58" s="21" t="s">
        <v>42</v>
      </c>
      <c r="AG58" s="25">
        <f>MAX(AG56:AG57)-MIN(AG56:AG57)</f>
        <v>1.5</v>
      </c>
      <c r="AH58" s="26"/>
    </row>
    <row r="59" spans="1:34" x14ac:dyDescent="0.2">
      <c r="A59">
        <v>56</v>
      </c>
      <c r="B59" s="21" t="e">
        <f>IF('Data Entry'!M35="",NA(),'Data Entry'!M35)</f>
        <v>#N/A</v>
      </c>
      <c r="C59" s="21" t="e">
        <f>IF('Data Entry'!N35="",NA(),'Data Entry'!N35)</f>
        <v>#N/A</v>
      </c>
      <c r="E59">
        <v>56</v>
      </c>
      <c r="F59" s="21" t="str">
        <f>IF('Data Entry'!M35="","",'Data Entry'!M35)</f>
        <v/>
      </c>
      <c r="G59" s="21" t="str">
        <f>IF('Data Entry'!N35="","",'Data Entry'!N35)</f>
        <v/>
      </c>
      <c r="L59" s="17" t="str">
        <f t="shared" si="0"/>
        <v/>
      </c>
      <c r="M59" s="17" t="str">
        <f t="shared" si="1"/>
        <v/>
      </c>
      <c r="N59" s="17" t="str">
        <f t="shared" si="2"/>
        <v/>
      </c>
      <c r="P59" s="17" t="str">
        <f t="shared" si="3"/>
        <v/>
      </c>
      <c r="Q59" s="17" t="str">
        <f t="shared" si="4"/>
        <v/>
      </c>
      <c r="R59" s="17" t="str">
        <f t="shared" si="5"/>
        <v/>
      </c>
      <c r="T59" s="17" t="str">
        <f t="shared" si="6"/>
        <v/>
      </c>
      <c r="U59" s="17" t="str">
        <f t="shared" si="7"/>
        <v/>
      </c>
      <c r="V59" s="17" t="str">
        <f t="shared" si="8"/>
        <v/>
      </c>
      <c r="X59" s="17" t="str">
        <f t="shared" si="9"/>
        <v/>
      </c>
      <c r="Y59" s="17" t="str">
        <f t="shared" si="10"/>
        <v/>
      </c>
      <c r="Z59" s="17" t="str">
        <f t="shared" si="11"/>
        <v/>
      </c>
      <c r="AA59" s="20"/>
      <c r="AB59" s="17">
        <v>56</v>
      </c>
      <c r="AC59" s="17">
        <v>20</v>
      </c>
      <c r="AF59" s="21" t="s">
        <v>43</v>
      </c>
      <c r="AG59" s="25">
        <f>AG58/10</f>
        <v>0.15</v>
      </c>
      <c r="AH59" s="26"/>
    </row>
    <row r="60" spans="1:34" x14ac:dyDescent="0.2">
      <c r="A60">
        <v>57</v>
      </c>
      <c r="B60" s="21" t="e">
        <f>IF('Data Entry'!M36="",NA(),'Data Entry'!M36)</f>
        <v>#N/A</v>
      </c>
      <c r="C60" s="21" t="e">
        <f>IF('Data Entry'!N36="",NA(),'Data Entry'!N36)</f>
        <v>#N/A</v>
      </c>
      <c r="E60">
        <v>57</v>
      </c>
      <c r="F60" s="21" t="str">
        <f>IF('Data Entry'!M36="","",'Data Entry'!M36)</f>
        <v/>
      </c>
      <c r="G60" s="21" t="str">
        <f>IF('Data Entry'!N36="","",'Data Entry'!N36)</f>
        <v/>
      </c>
      <c r="L60" s="17" t="str">
        <f t="shared" si="0"/>
        <v/>
      </c>
      <c r="M60" s="17" t="str">
        <f t="shared" si="1"/>
        <v/>
      </c>
      <c r="N60" s="17" t="str">
        <f t="shared" si="2"/>
        <v/>
      </c>
      <c r="P60" s="17" t="str">
        <f t="shared" si="3"/>
        <v/>
      </c>
      <c r="Q60" s="17" t="str">
        <f t="shared" si="4"/>
        <v/>
      </c>
      <c r="R60" s="17" t="str">
        <f t="shared" si="5"/>
        <v/>
      </c>
      <c r="T60" s="17" t="str">
        <f t="shared" si="6"/>
        <v/>
      </c>
      <c r="U60" s="17" t="str">
        <f t="shared" si="7"/>
        <v/>
      </c>
      <c r="V60" s="17" t="str">
        <f t="shared" si="8"/>
        <v/>
      </c>
      <c r="X60" s="17" t="str">
        <f t="shared" si="9"/>
        <v/>
      </c>
      <c r="Y60" s="17" t="str">
        <f t="shared" si="10"/>
        <v/>
      </c>
      <c r="Z60" s="17" t="str">
        <f t="shared" si="11"/>
        <v/>
      </c>
      <c r="AA60" s="20"/>
      <c r="AB60" s="17">
        <v>57</v>
      </c>
      <c r="AC60" s="17">
        <v>20</v>
      </c>
    </row>
    <row r="61" spans="1:34" x14ac:dyDescent="0.2">
      <c r="A61">
        <v>58</v>
      </c>
      <c r="B61" s="21" t="e">
        <f>IF('Data Entry'!M37="",NA(),'Data Entry'!M37)</f>
        <v>#N/A</v>
      </c>
      <c r="C61" s="21" t="e">
        <f>IF('Data Entry'!N37="",NA(),'Data Entry'!N37)</f>
        <v>#N/A</v>
      </c>
      <c r="E61">
        <v>58</v>
      </c>
      <c r="F61" s="21" t="str">
        <f>IF('Data Entry'!M37="","",'Data Entry'!M37)</f>
        <v/>
      </c>
      <c r="G61" s="21" t="str">
        <f>IF('Data Entry'!N37="","",'Data Entry'!N37)</f>
        <v/>
      </c>
      <c r="L61" s="17" t="str">
        <f t="shared" si="0"/>
        <v/>
      </c>
      <c r="M61" s="17" t="str">
        <f t="shared" si="1"/>
        <v/>
      </c>
      <c r="N61" s="17" t="str">
        <f t="shared" si="2"/>
        <v/>
      </c>
      <c r="P61" s="17" t="str">
        <f t="shared" si="3"/>
        <v/>
      </c>
      <c r="Q61" s="17" t="str">
        <f t="shared" si="4"/>
        <v/>
      </c>
      <c r="R61" s="17" t="str">
        <f t="shared" si="5"/>
        <v/>
      </c>
      <c r="T61" s="17" t="str">
        <f t="shared" si="6"/>
        <v/>
      </c>
      <c r="U61" s="17" t="str">
        <f t="shared" si="7"/>
        <v/>
      </c>
      <c r="V61" s="17" t="str">
        <f t="shared" si="8"/>
        <v/>
      </c>
      <c r="X61" s="17" t="str">
        <f t="shared" si="9"/>
        <v/>
      </c>
      <c r="Y61" s="17" t="str">
        <f t="shared" si="10"/>
        <v/>
      </c>
      <c r="Z61" s="17" t="str">
        <f t="shared" si="11"/>
        <v/>
      </c>
      <c r="AA61" s="20"/>
      <c r="AB61" s="17">
        <v>58</v>
      </c>
      <c r="AC61" s="17">
        <v>21</v>
      </c>
    </row>
    <row r="62" spans="1:34" x14ac:dyDescent="0.2">
      <c r="A62">
        <v>59</v>
      </c>
      <c r="B62" s="21" t="e">
        <f>IF('Data Entry'!M38="",NA(),'Data Entry'!M38)</f>
        <v>#N/A</v>
      </c>
      <c r="C62" s="21" t="e">
        <f>IF('Data Entry'!N38="",NA(),'Data Entry'!N38)</f>
        <v>#N/A</v>
      </c>
      <c r="E62">
        <v>59</v>
      </c>
      <c r="F62" s="21" t="str">
        <f>IF('Data Entry'!M38="","",'Data Entry'!M38)</f>
        <v/>
      </c>
      <c r="G62" s="21" t="str">
        <f>IF('Data Entry'!N38="","",'Data Entry'!N38)</f>
        <v/>
      </c>
      <c r="L62" s="17" t="str">
        <f t="shared" si="0"/>
        <v/>
      </c>
      <c r="M62" s="17" t="str">
        <f t="shared" si="1"/>
        <v/>
      </c>
      <c r="N62" s="17" t="str">
        <f t="shared" si="2"/>
        <v/>
      </c>
      <c r="P62" s="17" t="str">
        <f t="shared" si="3"/>
        <v/>
      </c>
      <c r="Q62" s="17" t="str">
        <f t="shared" si="4"/>
        <v/>
      </c>
      <c r="R62" s="17" t="str">
        <f t="shared" si="5"/>
        <v/>
      </c>
      <c r="T62" s="17" t="str">
        <f t="shared" si="6"/>
        <v/>
      </c>
      <c r="U62" s="17" t="str">
        <f t="shared" si="7"/>
        <v/>
      </c>
      <c r="V62" s="17" t="str">
        <f t="shared" si="8"/>
        <v/>
      </c>
      <c r="X62" s="17" t="str">
        <f t="shared" si="9"/>
        <v/>
      </c>
      <c r="Y62" s="17" t="str">
        <f t="shared" si="10"/>
        <v/>
      </c>
      <c r="Z62" s="17" t="str">
        <f t="shared" si="11"/>
        <v/>
      </c>
      <c r="AA62" s="20"/>
      <c r="AB62" s="17">
        <v>59</v>
      </c>
      <c r="AC62" s="17">
        <v>21</v>
      </c>
    </row>
    <row r="63" spans="1:34" x14ac:dyDescent="0.2">
      <c r="A63">
        <v>60</v>
      </c>
      <c r="B63" s="21" t="e">
        <f>IF('Data Entry'!M39="",NA(),'Data Entry'!M39)</f>
        <v>#N/A</v>
      </c>
      <c r="C63" s="21" t="e">
        <f>IF('Data Entry'!N39="",NA(),'Data Entry'!N39)</f>
        <v>#N/A</v>
      </c>
      <c r="E63">
        <v>60</v>
      </c>
      <c r="F63" s="21" t="str">
        <f>IF('Data Entry'!M39="","",'Data Entry'!M39)</f>
        <v/>
      </c>
      <c r="G63" s="21" t="str">
        <f>IF('Data Entry'!N39="","",'Data Entry'!N39)</f>
        <v/>
      </c>
      <c r="L63" s="17" t="str">
        <f t="shared" si="0"/>
        <v/>
      </c>
      <c r="M63" s="17" t="str">
        <f t="shared" si="1"/>
        <v/>
      </c>
      <c r="N63" s="17" t="str">
        <f t="shared" si="2"/>
        <v/>
      </c>
      <c r="P63" s="17" t="str">
        <f t="shared" si="3"/>
        <v/>
      </c>
      <c r="Q63" s="17" t="str">
        <f t="shared" si="4"/>
        <v/>
      </c>
      <c r="R63" s="17" t="str">
        <f t="shared" si="5"/>
        <v/>
      </c>
      <c r="T63" s="17" t="str">
        <f t="shared" si="6"/>
        <v/>
      </c>
      <c r="U63" s="17" t="str">
        <f t="shared" si="7"/>
        <v/>
      </c>
      <c r="V63" s="17" t="str">
        <f t="shared" si="8"/>
        <v/>
      </c>
      <c r="X63" s="17" t="str">
        <f t="shared" si="9"/>
        <v/>
      </c>
      <c r="Y63" s="17" t="str">
        <f t="shared" si="10"/>
        <v/>
      </c>
      <c r="Z63" s="17" t="str">
        <f t="shared" si="11"/>
        <v/>
      </c>
      <c r="AA63" s="20"/>
      <c r="AB63" s="17">
        <v>60</v>
      </c>
      <c r="AC63" s="17">
        <v>21</v>
      </c>
    </row>
    <row r="64" spans="1:34" x14ac:dyDescent="0.2">
      <c r="A64">
        <v>61</v>
      </c>
      <c r="B64" s="21" t="e">
        <f>IF('Data Entry'!M40="",NA(),'Data Entry'!M40)</f>
        <v>#N/A</v>
      </c>
      <c r="C64" s="21" t="e">
        <f>IF('Data Entry'!N40="",NA(),'Data Entry'!N40)</f>
        <v>#N/A</v>
      </c>
      <c r="E64">
        <v>61</v>
      </c>
      <c r="F64" s="21" t="str">
        <f>IF('Data Entry'!M40="","",'Data Entry'!M40)</f>
        <v/>
      </c>
      <c r="G64" s="21" t="str">
        <f>IF('Data Entry'!N40="","",'Data Entry'!N40)</f>
        <v/>
      </c>
      <c r="L64" s="17" t="str">
        <f t="shared" si="0"/>
        <v/>
      </c>
      <c r="M64" s="17" t="str">
        <f t="shared" si="1"/>
        <v/>
      </c>
      <c r="N64" s="17" t="str">
        <f t="shared" si="2"/>
        <v/>
      </c>
      <c r="P64" s="17" t="str">
        <f t="shared" si="3"/>
        <v/>
      </c>
      <c r="Q64" s="17" t="str">
        <f t="shared" si="4"/>
        <v/>
      </c>
      <c r="R64" s="17" t="str">
        <f t="shared" si="5"/>
        <v/>
      </c>
      <c r="T64" s="17" t="str">
        <f t="shared" si="6"/>
        <v/>
      </c>
      <c r="U64" s="17" t="str">
        <f t="shared" si="7"/>
        <v/>
      </c>
      <c r="V64" s="17" t="str">
        <f t="shared" si="8"/>
        <v/>
      </c>
      <c r="X64" s="17" t="str">
        <f t="shared" si="9"/>
        <v/>
      </c>
      <c r="Y64" s="17" t="str">
        <f t="shared" si="10"/>
        <v/>
      </c>
      <c r="Z64" s="17" t="str">
        <f t="shared" si="11"/>
        <v/>
      </c>
      <c r="AA64" s="20"/>
      <c r="AB64" s="17">
        <v>61</v>
      </c>
      <c r="AC64" s="17">
        <v>22</v>
      </c>
    </row>
    <row r="65" spans="1:29" x14ac:dyDescent="0.2">
      <c r="A65">
        <v>62</v>
      </c>
      <c r="B65" s="21" t="e">
        <f>IF('Data Entry'!M41="",NA(),'Data Entry'!M41)</f>
        <v>#N/A</v>
      </c>
      <c r="C65" s="21" t="e">
        <f>IF('Data Entry'!N41="",NA(),'Data Entry'!N41)</f>
        <v>#N/A</v>
      </c>
      <c r="E65">
        <v>62</v>
      </c>
      <c r="F65" s="21" t="str">
        <f>IF('Data Entry'!M41="","",'Data Entry'!M41)</f>
        <v/>
      </c>
      <c r="G65" s="21" t="str">
        <f>IF('Data Entry'!N41="","",'Data Entry'!N41)</f>
        <v/>
      </c>
      <c r="L65" s="17" t="str">
        <f t="shared" si="0"/>
        <v/>
      </c>
      <c r="M65" s="17" t="str">
        <f t="shared" si="1"/>
        <v/>
      </c>
      <c r="N65" s="17" t="str">
        <f t="shared" si="2"/>
        <v/>
      </c>
      <c r="P65" s="17" t="str">
        <f t="shared" si="3"/>
        <v/>
      </c>
      <c r="Q65" s="17" t="str">
        <f t="shared" si="4"/>
        <v/>
      </c>
      <c r="R65" s="17" t="str">
        <f t="shared" si="5"/>
        <v/>
      </c>
      <c r="T65" s="17" t="str">
        <f t="shared" si="6"/>
        <v/>
      </c>
      <c r="U65" s="17" t="str">
        <f t="shared" si="7"/>
        <v/>
      </c>
      <c r="V65" s="17" t="str">
        <f t="shared" si="8"/>
        <v/>
      </c>
      <c r="X65" s="17" t="str">
        <f t="shared" si="9"/>
        <v/>
      </c>
      <c r="Y65" s="17" t="str">
        <f t="shared" si="10"/>
        <v/>
      </c>
      <c r="Z65" s="17" t="str">
        <f t="shared" si="11"/>
        <v/>
      </c>
      <c r="AA65" s="20"/>
      <c r="AB65" s="17">
        <v>62</v>
      </c>
      <c r="AC65" s="17">
        <v>22</v>
      </c>
    </row>
    <row r="66" spans="1:29" x14ac:dyDescent="0.2">
      <c r="A66">
        <v>63</v>
      </c>
      <c r="B66" s="21" t="e">
        <f>IF('Data Entry'!M42="",NA(),'Data Entry'!M42)</f>
        <v>#N/A</v>
      </c>
      <c r="C66" s="21" t="e">
        <f>IF('Data Entry'!N42="",NA(),'Data Entry'!N42)</f>
        <v>#N/A</v>
      </c>
      <c r="E66">
        <v>63</v>
      </c>
      <c r="F66" s="21" t="str">
        <f>IF('Data Entry'!M42="","",'Data Entry'!M42)</f>
        <v/>
      </c>
      <c r="G66" s="21" t="str">
        <f>IF('Data Entry'!N42="","",'Data Entry'!N42)</f>
        <v/>
      </c>
      <c r="L66" s="17" t="str">
        <f t="shared" si="0"/>
        <v/>
      </c>
      <c r="M66" s="17" t="str">
        <f t="shared" si="1"/>
        <v/>
      </c>
      <c r="N66" s="17" t="str">
        <f t="shared" si="2"/>
        <v/>
      </c>
      <c r="P66" s="17" t="str">
        <f t="shared" si="3"/>
        <v/>
      </c>
      <c r="Q66" s="17" t="str">
        <f t="shared" si="4"/>
        <v/>
      </c>
      <c r="R66" s="17" t="str">
        <f t="shared" si="5"/>
        <v/>
      </c>
      <c r="T66" s="17" t="str">
        <f t="shared" si="6"/>
        <v/>
      </c>
      <c r="U66" s="17" t="str">
        <f t="shared" si="7"/>
        <v/>
      </c>
      <c r="V66" s="17" t="str">
        <f t="shared" si="8"/>
        <v/>
      </c>
      <c r="X66" s="17" t="str">
        <f t="shared" si="9"/>
        <v/>
      </c>
      <c r="Y66" s="17" t="str">
        <f t="shared" si="10"/>
        <v/>
      </c>
      <c r="Z66" s="17" t="str">
        <f t="shared" si="11"/>
        <v/>
      </c>
      <c r="AA66" s="20"/>
      <c r="AB66" s="17">
        <v>63</v>
      </c>
      <c r="AC66" s="17">
        <v>23</v>
      </c>
    </row>
    <row r="67" spans="1:29" x14ac:dyDescent="0.2">
      <c r="A67">
        <v>64</v>
      </c>
      <c r="B67" s="21" t="e">
        <f>IF('Data Entry'!M43="",NA(),'Data Entry'!M43)</f>
        <v>#N/A</v>
      </c>
      <c r="C67" s="21" t="e">
        <f>IF('Data Entry'!N43="",NA(),'Data Entry'!N43)</f>
        <v>#N/A</v>
      </c>
      <c r="E67">
        <v>64</v>
      </c>
      <c r="F67" s="21" t="str">
        <f>IF('Data Entry'!M43="","",'Data Entry'!M43)</f>
        <v/>
      </c>
      <c r="G67" s="21" t="str">
        <f>IF('Data Entry'!N43="","",'Data Entry'!N43)</f>
        <v/>
      </c>
      <c r="L67" s="17" t="str">
        <f t="shared" si="0"/>
        <v/>
      </c>
      <c r="M67" s="17" t="str">
        <f t="shared" si="1"/>
        <v/>
      </c>
      <c r="N67" s="17" t="str">
        <f t="shared" si="2"/>
        <v/>
      </c>
      <c r="P67" s="17" t="str">
        <f t="shared" si="3"/>
        <v/>
      </c>
      <c r="Q67" s="17" t="str">
        <f t="shared" si="4"/>
        <v/>
      </c>
      <c r="R67" s="17" t="str">
        <f t="shared" si="5"/>
        <v/>
      </c>
      <c r="T67" s="17" t="str">
        <f t="shared" si="6"/>
        <v/>
      </c>
      <c r="U67" s="17" t="str">
        <f t="shared" si="7"/>
        <v/>
      </c>
      <c r="V67" s="17" t="str">
        <f t="shared" si="8"/>
        <v/>
      </c>
      <c r="X67" s="17" t="str">
        <f t="shared" si="9"/>
        <v/>
      </c>
      <c r="Y67" s="17" t="str">
        <f t="shared" si="10"/>
        <v/>
      </c>
      <c r="Z67" s="17" t="str">
        <f t="shared" si="11"/>
        <v/>
      </c>
      <c r="AA67" s="20"/>
      <c r="AB67" s="17">
        <v>64</v>
      </c>
      <c r="AC67" s="17">
        <v>23</v>
      </c>
    </row>
    <row r="68" spans="1:29" x14ac:dyDescent="0.2">
      <c r="A68">
        <v>65</v>
      </c>
      <c r="B68" s="21" t="e">
        <f>IF('Data Entry'!M44="",NA(),'Data Entry'!M44)</f>
        <v>#N/A</v>
      </c>
      <c r="C68" s="21" t="e">
        <f>IF('Data Entry'!N44="",NA(),'Data Entry'!N44)</f>
        <v>#N/A</v>
      </c>
      <c r="E68">
        <v>65</v>
      </c>
      <c r="F68" s="21" t="str">
        <f>IF('Data Entry'!M44="","",'Data Entry'!M44)</f>
        <v/>
      </c>
      <c r="G68" s="21" t="str">
        <f>IF('Data Entry'!N44="","",'Data Entry'!N44)</f>
        <v/>
      </c>
      <c r="L68" s="17" t="str">
        <f t="shared" si="0"/>
        <v/>
      </c>
      <c r="M68" s="17" t="str">
        <f t="shared" si="1"/>
        <v/>
      </c>
      <c r="N68" s="17" t="str">
        <f t="shared" si="2"/>
        <v/>
      </c>
      <c r="P68" s="17" t="str">
        <f t="shared" si="3"/>
        <v/>
      </c>
      <c r="Q68" s="17" t="str">
        <f t="shared" si="4"/>
        <v/>
      </c>
      <c r="R68" s="17" t="str">
        <f t="shared" si="5"/>
        <v/>
      </c>
      <c r="T68" s="17" t="str">
        <f t="shared" si="6"/>
        <v/>
      </c>
      <c r="U68" s="17" t="str">
        <f t="shared" si="7"/>
        <v/>
      </c>
      <c r="V68" s="17" t="str">
        <f t="shared" si="8"/>
        <v/>
      </c>
      <c r="X68" s="17" t="str">
        <f t="shared" si="9"/>
        <v/>
      </c>
      <c r="Y68" s="17" t="str">
        <f t="shared" si="10"/>
        <v/>
      </c>
      <c r="Z68" s="17" t="str">
        <f t="shared" si="11"/>
        <v/>
      </c>
      <c r="AA68" s="20"/>
      <c r="AB68" s="17">
        <v>65</v>
      </c>
      <c r="AC68" s="17">
        <v>24</v>
      </c>
    </row>
    <row r="69" spans="1:29" x14ac:dyDescent="0.2">
      <c r="A69">
        <v>66</v>
      </c>
      <c r="B69" s="21" t="e">
        <f>IF('Data Entry'!M45="",NA(),'Data Entry'!M45)</f>
        <v>#N/A</v>
      </c>
      <c r="C69" s="21" t="e">
        <f>IF('Data Entry'!N45="",NA(),'Data Entry'!N45)</f>
        <v>#N/A</v>
      </c>
      <c r="E69">
        <v>66</v>
      </c>
      <c r="F69" s="21" t="str">
        <f>IF('Data Entry'!M45="","",'Data Entry'!M45)</f>
        <v/>
      </c>
      <c r="G69" s="21" t="str">
        <f>IF('Data Entry'!N45="","",'Data Entry'!N45)</f>
        <v/>
      </c>
      <c r="L69" s="17" t="str">
        <f t="shared" ref="L69:L93" si="12">IF(F69="","",IF(F69&gt;$F$3,1,""))</f>
        <v/>
      </c>
      <c r="M69" s="17" t="str">
        <f t="shared" ref="M69:M93" si="13">IF(G69="","",IF(G69&gt;$G$3,1,""))</f>
        <v/>
      </c>
      <c r="N69" s="17" t="str">
        <f t="shared" ref="N69:N93" si="14">IF(AND(L69=1,M69=1)=TRUE,1,"")</f>
        <v/>
      </c>
      <c r="P69" s="17" t="str">
        <f t="shared" ref="P69:P93" si="15">IF(F69="","",IF(F69&lt;$F$3,1,""))</f>
        <v/>
      </c>
      <c r="Q69" s="17" t="str">
        <f t="shared" ref="Q69:Q93" si="16">IF(G69="","",IF(G69&gt;$G$3,1,""))</f>
        <v/>
      </c>
      <c r="R69" s="17" t="str">
        <f t="shared" ref="R69:R93" si="17">IF(AND(P69=1,Q69=1)=TRUE,1,"")</f>
        <v/>
      </c>
      <c r="T69" s="17" t="str">
        <f t="shared" ref="T69:T93" si="18">IF(F69="","",IF(F69&lt;$F$3,1,""))</f>
        <v/>
      </c>
      <c r="U69" s="17" t="str">
        <f t="shared" ref="U69:U93" si="19">IF(G69="","",IF(G69&lt;$G$3,1,""))</f>
        <v/>
      </c>
      <c r="V69" s="17" t="str">
        <f t="shared" ref="V69:V93" si="20">IF(AND(T69=1,U69=1)=TRUE,1,"")</f>
        <v/>
      </c>
      <c r="X69" s="17" t="str">
        <f t="shared" ref="X69:X93" si="21">IF(F69="","",IF(F69&gt;$F$3,1,""))</f>
        <v/>
      </c>
      <c r="Y69" s="17" t="str">
        <f t="shared" ref="Y69:Y93" si="22">IF(G69="","",IF(G69&lt;$G$3,1,""))</f>
        <v/>
      </c>
      <c r="Z69" s="17" t="str">
        <f t="shared" ref="Z69:Z93" si="23">IF(AND(X69=1,Y69=1)=TRUE,1,"")</f>
        <v/>
      </c>
      <c r="AA69" s="20"/>
      <c r="AB69" s="17">
        <v>66</v>
      </c>
      <c r="AC69" s="17">
        <v>24</v>
      </c>
    </row>
    <row r="70" spans="1:29" x14ac:dyDescent="0.2">
      <c r="A70">
        <v>67</v>
      </c>
      <c r="B70" s="21" t="e">
        <f>IF('Data Entry'!M46="",NA(),'Data Entry'!M46)</f>
        <v>#N/A</v>
      </c>
      <c r="C70" s="21" t="e">
        <f>IF('Data Entry'!N46="",NA(),'Data Entry'!N46)</f>
        <v>#N/A</v>
      </c>
      <c r="E70">
        <v>67</v>
      </c>
      <c r="F70" s="21" t="str">
        <f>IF('Data Entry'!M46="","",'Data Entry'!M46)</f>
        <v/>
      </c>
      <c r="G70" s="21" t="str">
        <f>IF('Data Entry'!N46="","",'Data Entry'!N46)</f>
        <v/>
      </c>
      <c r="L70" s="17" t="str">
        <f t="shared" si="12"/>
        <v/>
      </c>
      <c r="M70" s="17" t="str">
        <f t="shared" si="13"/>
        <v/>
      </c>
      <c r="N70" s="17" t="str">
        <f t="shared" si="14"/>
        <v/>
      </c>
      <c r="P70" s="17" t="str">
        <f t="shared" si="15"/>
        <v/>
      </c>
      <c r="Q70" s="17" t="str">
        <f t="shared" si="16"/>
        <v/>
      </c>
      <c r="R70" s="17" t="str">
        <f t="shared" si="17"/>
        <v/>
      </c>
      <c r="T70" s="17" t="str">
        <f t="shared" si="18"/>
        <v/>
      </c>
      <c r="U70" s="17" t="str">
        <f t="shared" si="19"/>
        <v/>
      </c>
      <c r="V70" s="17" t="str">
        <f t="shared" si="20"/>
        <v/>
      </c>
      <c r="X70" s="17" t="str">
        <f t="shared" si="21"/>
        <v/>
      </c>
      <c r="Y70" s="17" t="str">
        <f t="shared" si="22"/>
        <v/>
      </c>
      <c r="Z70" s="17" t="str">
        <f t="shared" si="23"/>
        <v/>
      </c>
      <c r="AA70" s="20"/>
      <c r="AB70" s="17">
        <v>67</v>
      </c>
      <c r="AC70" s="17">
        <v>25</v>
      </c>
    </row>
    <row r="71" spans="1:29" x14ac:dyDescent="0.2">
      <c r="A71">
        <v>68</v>
      </c>
      <c r="B71" s="21" t="e">
        <f>IF('Data Entry'!M47="",NA(),'Data Entry'!M47)</f>
        <v>#N/A</v>
      </c>
      <c r="C71" s="21" t="e">
        <f>IF('Data Entry'!N47="",NA(),'Data Entry'!N47)</f>
        <v>#N/A</v>
      </c>
      <c r="E71">
        <v>68</v>
      </c>
      <c r="F71" s="21" t="str">
        <f>IF('Data Entry'!M47="","",'Data Entry'!M47)</f>
        <v/>
      </c>
      <c r="G71" s="21" t="str">
        <f>IF('Data Entry'!N47="","",'Data Entry'!N47)</f>
        <v/>
      </c>
      <c r="L71" s="17" t="str">
        <f t="shared" si="12"/>
        <v/>
      </c>
      <c r="M71" s="17" t="str">
        <f t="shared" si="13"/>
        <v/>
      </c>
      <c r="N71" s="17" t="str">
        <f t="shared" si="14"/>
        <v/>
      </c>
      <c r="P71" s="17" t="str">
        <f t="shared" si="15"/>
        <v/>
      </c>
      <c r="Q71" s="17" t="str">
        <f t="shared" si="16"/>
        <v/>
      </c>
      <c r="R71" s="17" t="str">
        <f t="shared" si="17"/>
        <v/>
      </c>
      <c r="T71" s="17" t="str">
        <f t="shared" si="18"/>
        <v/>
      </c>
      <c r="U71" s="17" t="str">
        <f t="shared" si="19"/>
        <v/>
      </c>
      <c r="V71" s="17" t="str">
        <f t="shared" si="20"/>
        <v/>
      </c>
      <c r="X71" s="17" t="str">
        <f t="shared" si="21"/>
        <v/>
      </c>
      <c r="Y71" s="17" t="str">
        <f t="shared" si="22"/>
        <v/>
      </c>
      <c r="Z71" s="17" t="str">
        <f t="shared" si="23"/>
        <v/>
      </c>
      <c r="AA71" s="20"/>
      <c r="AB71" s="17">
        <v>68</v>
      </c>
      <c r="AC71" s="17">
        <v>25</v>
      </c>
    </row>
    <row r="72" spans="1:29" x14ac:dyDescent="0.2">
      <c r="A72">
        <v>69</v>
      </c>
      <c r="B72" s="21" t="e">
        <f>IF('Data Entry'!M48="",NA(),'Data Entry'!M48)</f>
        <v>#N/A</v>
      </c>
      <c r="C72" s="21" t="e">
        <f>IF('Data Entry'!N48="",NA(),'Data Entry'!N48)</f>
        <v>#N/A</v>
      </c>
      <c r="E72">
        <v>69</v>
      </c>
      <c r="F72" s="21" t="str">
        <f>IF('Data Entry'!M48="","",'Data Entry'!M48)</f>
        <v/>
      </c>
      <c r="G72" s="21" t="str">
        <f>IF('Data Entry'!N48="","",'Data Entry'!N48)</f>
        <v/>
      </c>
      <c r="L72" s="17" t="str">
        <f t="shared" si="12"/>
        <v/>
      </c>
      <c r="M72" s="17" t="str">
        <f t="shared" si="13"/>
        <v/>
      </c>
      <c r="N72" s="17" t="str">
        <f t="shared" si="14"/>
        <v/>
      </c>
      <c r="P72" s="17" t="str">
        <f t="shared" si="15"/>
        <v/>
      </c>
      <c r="Q72" s="17" t="str">
        <f t="shared" si="16"/>
        <v/>
      </c>
      <c r="R72" s="17" t="str">
        <f t="shared" si="17"/>
        <v/>
      </c>
      <c r="T72" s="17" t="str">
        <f t="shared" si="18"/>
        <v/>
      </c>
      <c r="U72" s="17" t="str">
        <f t="shared" si="19"/>
        <v/>
      </c>
      <c r="V72" s="17" t="str">
        <f t="shared" si="20"/>
        <v/>
      </c>
      <c r="X72" s="17" t="str">
        <f t="shared" si="21"/>
        <v/>
      </c>
      <c r="Y72" s="17" t="str">
        <f t="shared" si="22"/>
        <v/>
      </c>
      <c r="Z72" s="17" t="str">
        <f t="shared" si="23"/>
        <v/>
      </c>
      <c r="AA72" s="20"/>
      <c r="AB72" s="17">
        <v>69</v>
      </c>
      <c r="AC72" s="17">
        <v>25</v>
      </c>
    </row>
    <row r="73" spans="1:29" x14ac:dyDescent="0.2">
      <c r="A73">
        <v>70</v>
      </c>
      <c r="B73" s="21" t="e">
        <f>IF('Data Entry'!M49="",NA(),'Data Entry'!M49)</f>
        <v>#N/A</v>
      </c>
      <c r="C73" s="21" t="e">
        <f>IF('Data Entry'!N49="",NA(),'Data Entry'!N49)</f>
        <v>#N/A</v>
      </c>
      <c r="E73">
        <v>70</v>
      </c>
      <c r="F73" s="21" t="str">
        <f>IF('Data Entry'!M49="","",'Data Entry'!M49)</f>
        <v/>
      </c>
      <c r="G73" s="21" t="str">
        <f>IF('Data Entry'!N49="","",'Data Entry'!N49)</f>
        <v/>
      </c>
      <c r="L73" s="17" t="str">
        <f t="shared" si="12"/>
        <v/>
      </c>
      <c r="M73" s="17" t="str">
        <f t="shared" si="13"/>
        <v/>
      </c>
      <c r="N73" s="17" t="str">
        <f t="shared" si="14"/>
        <v/>
      </c>
      <c r="P73" s="17" t="str">
        <f t="shared" si="15"/>
        <v/>
      </c>
      <c r="Q73" s="17" t="str">
        <f t="shared" si="16"/>
        <v/>
      </c>
      <c r="R73" s="17" t="str">
        <f t="shared" si="17"/>
        <v/>
      </c>
      <c r="T73" s="17" t="str">
        <f t="shared" si="18"/>
        <v/>
      </c>
      <c r="U73" s="17" t="str">
        <f t="shared" si="19"/>
        <v/>
      </c>
      <c r="V73" s="17" t="str">
        <f t="shared" si="20"/>
        <v/>
      </c>
      <c r="X73" s="17" t="str">
        <f t="shared" si="21"/>
        <v/>
      </c>
      <c r="Y73" s="17" t="str">
        <f t="shared" si="22"/>
        <v/>
      </c>
      <c r="Z73" s="17" t="str">
        <f t="shared" si="23"/>
        <v/>
      </c>
      <c r="AA73" s="20"/>
      <c r="AB73" s="17">
        <v>70</v>
      </c>
      <c r="AC73" s="17">
        <v>26</v>
      </c>
    </row>
    <row r="74" spans="1:29" x14ac:dyDescent="0.2">
      <c r="A74">
        <v>71</v>
      </c>
      <c r="B74" s="21" t="e">
        <f>IF('Data Entry'!M50="",NA(),'Data Entry'!M50)</f>
        <v>#N/A</v>
      </c>
      <c r="C74" s="21" t="e">
        <f>IF('Data Entry'!N50="",NA(),'Data Entry'!N50)</f>
        <v>#N/A</v>
      </c>
      <c r="E74">
        <v>71</v>
      </c>
      <c r="F74" s="21" t="str">
        <f>IF('Data Entry'!M50="","",'Data Entry'!M50)</f>
        <v/>
      </c>
      <c r="G74" s="21" t="str">
        <f>IF('Data Entry'!N50="","",'Data Entry'!N50)</f>
        <v/>
      </c>
      <c r="L74" s="17" t="str">
        <f t="shared" si="12"/>
        <v/>
      </c>
      <c r="M74" s="17" t="str">
        <f t="shared" si="13"/>
        <v/>
      </c>
      <c r="N74" s="17" t="str">
        <f t="shared" si="14"/>
        <v/>
      </c>
      <c r="P74" s="17" t="str">
        <f t="shared" si="15"/>
        <v/>
      </c>
      <c r="Q74" s="17" t="str">
        <f t="shared" si="16"/>
        <v/>
      </c>
      <c r="R74" s="17" t="str">
        <f t="shared" si="17"/>
        <v/>
      </c>
      <c r="T74" s="17" t="str">
        <f t="shared" si="18"/>
        <v/>
      </c>
      <c r="U74" s="17" t="str">
        <f t="shared" si="19"/>
        <v/>
      </c>
      <c r="V74" s="17" t="str">
        <f t="shared" si="20"/>
        <v/>
      </c>
      <c r="X74" s="17" t="str">
        <f t="shared" si="21"/>
        <v/>
      </c>
      <c r="Y74" s="17" t="str">
        <f t="shared" si="22"/>
        <v/>
      </c>
      <c r="Z74" s="17" t="str">
        <f t="shared" si="23"/>
        <v/>
      </c>
      <c r="AA74" s="20"/>
      <c r="AB74" s="17">
        <v>71</v>
      </c>
      <c r="AC74" s="17">
        <v>26</v>
      </c>
    </row>
    <row r="75" spans="1:29" x14ac:dyDescent="0.2">
      <c r="A75">
        <v>72</v>
      </c>
      <c r="B75" s="21" t="e">
        <f>IF('Data Entry'!M51="",NA(),'Data Entry'!M51)</f>
        <v>#N/A</v>
      </c>
      <c r="C75" s="21" t="e">
        <f>IF('Data Entry'!N51="",NA(),'Data Entry'!N51)</f>
        <v>#N/A</v>
      </c>
      <c r="E75">
        <v>72</v>
      </c>
      <c r="F75" s="21" t="str">
        <f>IF('Data Entry'!M51="","",'Data Entry'!M51)</f>
        <v/>
      </c>
      <c r="G75" s="21" t="str">
        <f>IF('Data Entry'!N51="","",'Data Entry'!N51)</f>
        <v/>
      </c>
      <c r="L75" s="17" t="str">
        <f t="shared" si="12"/>
        <v/>
      </c>
      <c r="M75" s="17" t="str">
        <f t="shared" si="13"/>
        <v/>
      </c>
      <c r="N75" s="17" t="str">
        <f t="shared" si="14"/>
        <v/>
      </c>
      <c r="P75" s="17" t="str">
        <f t="shared" si="15"/>
        <v/>
      </c>
      <c r="Q75" s="17" t="str">
        <f t="shared" si="16"/>
        <v/>
      </c>
      <c r="R75" s="17" t="str">
        <f t="shared" si="17"/>
        <v/>
      </c>
      <c r="T75" s="17" t="str">
        <f t="shared" si="18"/>
        <v/>
      </c>
      <c r="U75" s="17" t="str">
        <f t="shared" si="19"/>
        <v/>
      </c>
      <c r="V75" s="17" t="str">
        <f t="shared" si="20"/>
        <v/>
      </c>
      <c r="X75" s="17" t="str">
        <f t="shared" si="21"/>
        <v/>
      </c>
      <c r="Y75" s="17" t="str">
        <f t="shared" si="22"/>
        <v/>
      </c>
      <c r="Z75" s="17" t="str">
        <f t="shared" si="23"/>
        <v/>
      </c>
      <c r="AA75" s="20"/>
      <c r="AB75" s="17">
        <v>72</v>
      </c>
      <c r="AC75" s="17">
        <v>27</v>
      </c>
    </row>
    <row r="76" spans="1:29" x14ac:dyDescent="0.2">
      <c r="A76">
        <v>73</v>
      </c>
      <c r="B76" s="21" t="e">
        <f>IF('Data Entry'!P34="",NA(),'Data Entry'!P34)</f>
        <v>#N/A</v>
      </c>
      <c r="C76" s="21" t="e">
        <f>IF('Data Entry'!Q34="",NA(),'Data Entry'!Q34)</f>
        <v>#N/A</v>
      </c>
      <c r="E76">
        <v>73</v>
      </c>
      <c r="F76" s="21" t="str">
        <f>IF('Data Entry'!P34="","",'Data Entry'!P34)</f>
        <v/>
      </c>
      <c r="G76" s="21" t="str">
        <f>IF('Data Entry'!Q34="","",'Data Entry'!Q34)</f>
        <v/>
      </c>
      <c r="L76" s="17" t="str">
        <f t="shared" si="12"/>
        <v/>
      </c>
      <c r="M76" s="17" t="str">
        <f t="shared" si="13"/>
        <v/>
      </c>
      <c r="N76" s="17" t="str">
        <f t="shared" si="14"/>
        <v/>
      </c>
      <c r="P76" s="17" t="str">
        <f t="shared" si="15"/>
        <v/>
      </c>
      <c r="Q76" s="17" t="str">
        <f t="shared" si="16"/>
        <v/>
      </c>
      <c r="R76" s="17" t="str">
        <f t="shared" si="17"/>
        <v/>
      </c>
      <c r="T76" s="17" t="str">
        <f t="shared" si="18"/>
        <v/>
      </c>
      <c r="U76" s="17" t="str">
        <f t="shared" si="19"/>
        <v/>
      </c>
      <c r="V76" s="17" t="str">
        <f t="shared" si="20"/>
        <v/>
      </c>
      <c r="X76" s="17" t="str">
        <f t="shared" si="21"/>
        <v/>
      </c>
      <c r="Y76" s="17" t="str">
        <f t="shared" si="22"/>
        <v/>
      </c>
      <c r="Z76" s="17" t="str">
        <f t="shared" si="23"/>
        <v/>
      </c>
      <c r="AA76" s="20"/>
      <c r="AB76" s="17">
        <v>73</v>
      </c>
      <c r="AC76" s="17">
        <v>27</v>
      </c>
    </row>
    <row r="77" spans="1:29" x14ac:dyDescent="0.2">
      <c r="A77">
        <v>74</v>
      </c>
      <c r="B77" s="21" t="e">
        <f>IF('Data Entry'!P35="",NA(),'Data Entry'!P35)</f>
        <v>#N/A</v>
      </c>
      <c r="C77" s="21" t="e">
        <f>IF('Data Entry'!Q35="",NA(),'Data Entry'!Q35)</f>
        <v>#N/A</v>
      </c>
      <c r="E77">
        <v>74</v>
      </c>
      <c r="F77" s="21" t="str">
        <f>IF('Data Entry'!P35="","",'Data Entry'!P35)</f>
        <v/>
      </c>
      <c r="G77" s="21" t="str">
        <f>IF('Data Entry'!Q35="","",'Data Entry'!Q35)</f>
        <v/>
      </c>
      <c r="L77" s="17" t="str">
        <f t="shared" si="12"/>
        <v/>
      </c>
      <c r="M77" s="17" t="str">
        <f t="shared" si="13"/>
        <v/>
      </c>
      <c r="N77" s="17" t="str">
        <f t="shared" si="14"/>
        <v/>
      </c>
      <c r="P77" s="17" t="str">
        <f t="shared" si="15"/>
        <v/>
      </c>
      <c r="Q77" s="17" t="str">
        <f t="shared" si="16"/>
        <v/>
      </c>
      <c r="R77" s="17" t="str">
        <f t="shared" si="17"/>
        <v/>
      </c>
      <c r="T77" s="17" t="str">
        <f t="shared" si="18"/>
        <v/>
      </c>
      <c r="U77" s="17" t="str">
        <f t="shared" si="19"/>
        <v/>
      </c>
      <c r="V77" s="17" t="str">
        <f t="shared" si="20"/>
        <v/>
      </c>
      <c r="X77" s="17" t="str">
        <f t="shared" si="21"/>
        <v/>
      </c>
      <c r="Y77" s="17" t="str">
        <f t="shared" si="22"/>
        <v/>
      </c>
      <c r="Z77" s="17" t="str">
        <f t="shared" si="23"/>
        <v/>
      </c>
      <c r="AA77" s="20"/>
      <c r="AB77" s="17">
        <v>74</v>
      </c>
      <c r="AC77" s="17">
        <v>28</v>
      </c>
    </row>
    <row r="78" spans="1:29" x14ac:dyDescent="0.2">
      <c r="A78">
        <v>75</v>
      </c>
      <c r="B78" s="21" t="e">
        <f>IF('Data Entry'!P36="",NA(),'Data Entry'!P36)</f>
        <v>#N/A</v>
      </c>
      <c r="C78" s="21" t="e">
        <f>IF('Data Entry'!Q36="",NA(),'Data Entry'!Q36)</f>
        <v>#N/A</v>
      </c>
      <c r="E78">
        <v>75</v>
      </c>
      <c r="F78" s="21" t="str">
        <f>IF('Data Entry'!P36="","",'Data Entry'!P36)</f>
        <v/>
      </c>
      <c r="G78" s="21" t="str">
        <f>IF('Data Entry'!Q36="","",'Data Entry'!Q36)</f>
        <v/>
      </c>
      <c r="L78" s="17" t="str">
        <f t="shared" si="12"/>
        <v/>
      </c>
      <c r="M78" s="17" t="str">
        <f t="shared" si="13"/>
        <v/>
      </c>
      <c r="N78" s="17" t="str">
        <f t="shared" si="14"/>
        <v/>
      </c>
      <c r="P78" s="17" t="str">
        <f t="shared" si="15"/>
        <v/>
      </c>
      <c r="Q78" s="17" t="str">
        <f t="shared" si="16"/>
        <v/>
      </c>
      <c r="R78" s="17" t="str">
        <f t="shared" si="17"/>
        <v/>
      </c>
      <c r="T78" s="17" t="str">
        <f t="shared" si="18"/>
        <v/>
      </c>
      <c r="U78" s="17" t="str">
        <f t="shared" si="19"/>
        <v/>
      </c>
      <c r="V78" s="17" t="str">
        <f t="shared" si="20"/>
        <v/>
      </c>
      <c r="X78" s="17" t="str">
        <f t="shared" si="21"/>
        <v/>
      </c>
      <c r="Y78" s="17" t="str">
        <f t="shared" si="22"/>
        <v/>
      </c>
      <c r="Z78" s="17" t="str">
        <f t="shared" si="23"/>
        <v/>
      </c>
      <c r="AA78" s="20"/>
      <c r="AB78" s="17">
        <v>75</v>
      </c>
      <c r="AC78" s="17">
        <v>28</v>
      </c>
    </row>
    <row r="79" spans="1:29" x14ac:dyDescent="0.2">
      <c r="A79">
        <v>76</v>
      </c>
      <c r="B79" s="21" t="e">
        <f>IF('Data Entry'!P37="",NA(),'Data Entry'!P37)</f>
        <v>#N/A</v>
      </c>
      <c r="C79" s="21" t="e">
        <f>IF('Data Entry'!Q37="",NA(),'Data Entry'!Q37)</f>
        <v>#N/A</v>
      </c>
      <c r="E79">
        <v>76</v>
      </c>
      <c r="F79" s="21" t="str">
        <f>IF('Data Entry'!P37="","",'Data Entry'!P37)</f>
        <v/>
      </c>
      <c r="G79" s="21" t="str">
        <f>IF('Data Entry'!Q37="","",'Data Entry'!Q37)</f>
        <v/>
      </c>
      <c r="L79" s="17" t="str">
        <f t="shared" si="12"/>
        <v/>
      </c>
      <c r="M79" s="17" t="str">
        <f t="shared" si="13"/>
        <v/>
      </c>
      <c r="N79" s="17" t="str">
        <f t="shared" si="14"/>
        <v/>
      </c>
      <c r="P79" s="17" t="str">
        <f t="shared" si="15"/>
        <v/>
      </c>
      <c r="Q79" s="17" t="str">
        <f t="shared" si="16"/>
        <v/>
      </c>
      <c r="R79" s="17" t="str">
        <f t="shared" si="17"/>
        <v/>
      </c>
      <c r="T79" s="17" t="str">
        <f t="shared" si="18"/>
        <v/>
      </c>
      <c r="U79" s="17" t="str">
        <f t="shared" si="19"/>
        <v/>
      </c>
      <c r="V79" s="17" t="str">
        <f t="shared" si="20"/>
        <v/>
      </c>
      <c r="X79" s="17" t="str">
        <f t="shared" si="21"/>
        <v/>
      </c>
      <c r="Y79" s="17" t="str">
        <f t="shared" si="22"/>
        <v/>
      </c>
      <c r="Z79" s="17" t="str">
        <f t="shared" si="23"/>
        <v/>
      </c>
      <c r="AA79" s="20"/>
      <c r="AB79" s="17">
        <v>76</v>
      </c>
      <c r="AC79" s="17">
        <v>28</v>
      </c>
    </row>
    <row r="80" spans="1:29" x14ac:dyDescent="0.2">
      <c r="A80">
        <v>77</v>
      </c>
      <c r="B80" s="21" t="e">
        <f>IF('Data Entry'!P38="",NA(),'Data Entry'!P38)</f>
        <v>#N/A</v>
      </c>
      <c r="C80" s="21" t="e">
        <f>IF('Data Entry'!Q38="",NA(),'Data Entry'!Q38)</f>
        <v>#N/A</v>
      </c>
      <c r="E80">
        <v>77</v>
      </c>
      <c r="F80" s="21" t="str">
        <f>IF('Data Entry'!P38="","",'Data Entry'!P38)</f>
        <v/>
      </c>
      <c r="G80" s="21" t="str">
        <f>IF('Data Entry'!Q38="","",'Data Entry'!Q38)</f>
        <v/>
      </c>
      <c r="L80" s="17" t="str">
        <f t="shared" si="12"/>
        <v/>
      </c>
      <c r="M80" s="17" t="str">
        <f t="shared" si="13"/>
        <v/>
      </c>
      <c r="N80" s="17" t="str">
        <f t="shared" si="14"/>
        <v/>
      </c>
      <c r="P80" s="17" t="str">
        <f t="shared" si="15"/>
        <v/>
      </c>
      <c r="Q80" s="17" t="str">
        <f t="shared" si="16"/>
        <v/>
      </c>
      <c r="R80" s="17" t="str">
        <f t="shared" si="17"/>
        <v/>
      </c>
      <c r="T80" s="17" t="str">
        <f t="shared" si="18"/>
        <v/>
      </c>
      <c r="U80" s="17" t="str">
        <f t="shared" si="19"/>
        <v/>
      </c>
      <c r="V80" s="17" t="str">
        <f t="shared" si="20"/>
        <v/>
      </c>
      <c r="X80" s="17" t="str">
        <f t="shared" si="21"/>
        <v/>
      </c>
      <c r="Y80" s="17" t="str">
        <f t="shared" si="22"/>
        <v/>
      </c>
      <c r="Z80" s="17" t="str">
        <f t="shared" si="23"/>
        <v/>
      </c>
      <c r="AA80" s="20"/>
      <c r="AB80" s="17">
        <v>77</v>
      </c>
      <c r="AC80" s="17">
        <v>29</v>
      </c>
    </row>
    <row r="81" spans="1:29" x14ac:dyDescent="0.2">
      <c r="A81">
        <v>78</v>
      </c>
      <c r="B81" s="21" t="e">
        <f>IF('Data Entry'!P39="",NA(),'Data Entry'!P39)</f>
        <v>#N/A</v>
      </c>
      <c r="C81" s="21" t="e">
        <f>IF('Data Entry'!Q39="",NA(),'Data Entry'!Q39)</f>
        <v>#N/A</v>
      </c>
      <c r="E81">
        <v>78</v>
      </c>
      <c r="F81" s="21" t="str">
        <f>IF('Data Entry'!P39="","",'Data Entry'!P39)</f>
        <v/>
      </c>
      <c r="G81" s="21" t="str">
        <f>IF('Data Entry'!Q39="","",'Data Entry'!Q39)</f>
        <v/>
      </c>
      <c r="L81" s="17" t="str">
        <f t="shared" si="12"/>
        <v/>
      </c>
      <c r="M81" s="17" t="str">
        <f t="shared" si="13"/>
        <v/>
      </c>
      <c r="N81" s="17" t="str">
        <f t="shared" si="14"/>
        <v/>
      </c>
      <c r="P81" s="17" t="str">
        <f t="shared" si="15"/>
        <v/>
      </c>
      <c r="Q81" s="17" t="str">
        <f t="shared" si="16"/>
        <v/>
      </c>
      <c r="R81" s="17" t="str">
        <f t="shared" si="17"/>
        <v/>
      </c>
      <c r="T81" s="17" t="str">
        <f t="shared" si="18"/>
        <v/>
      </c>
      <c r="U81" s="17" t="str">
        <f t="shared" si="19"/>
        <v/>
      </c>
      <c r="V81" s="17" t="str">
        <f t="shared" si="20"/>
        <v/>
      </c>
      <c r="X81" s="17" t="str">
        <f t="shared" si="21"/>
        <v/>
      </c>
      <c r="Y81" s="17" t="str">
        <f t="shared" si="22"/>
        <v/>
      </c>
      <c r="Z81" s="17" t="str">
        <f t="shared" si="23"/>
        <v/>
      </c>
      <c r="AA81" s="20"/>
      <c r="AB81" s="17">
        <v>78</v>
      </c>
      <c r="AC81" s="17">
        <v>29</v>
      </c>
    </row>
    <row r="82" spans="1:29" x14ac:dyDescent="0.2">
      <c r="A82">
        <v>79</v>
      </c>
      <c r="B82" s="21" t="e">
        <f>IF('Data Entry'!P40="",NA(),'Data Entry'!P40)</f>
        <v>#N/A</v>
      </c>
      <c r="C82" s="21" t="e">
        <f>IF('Data Entry'!Q40="",NA(),'Data Entry'!Q40)</f>
        <v>#N/A</v>
      </c>
      <c r="E82">
        <v>79</v>
      </c>
      <c r="F82" s="21" t="str">
        <f>IF('Data Entry'!P40="","",'Data Entry'!P40)</f>
        <v/>
      </c>
      <c r="G82" s="21" t="str">
        <f>IF('Data Entry'!Q40="","",'Data Entry'!Q40)</f>
        <v/>
      </c>
      <c r="L82" s="17" t="str">
        <f t="shared" si="12"/>
        <v/>
      </c>
      <c r="M82" s="17" t="str">
        <f t="shared" si="13"/>
        <v/>
      </c>
      <c r="N82" s="17" t="str">
        <f t="shared" si="14"/>
        <v/>
      </c>
      <c r="P82" s="17" t="str">
        <f t="shared" si="15"/>
        <v/>
      </c>
      <c r="Q82" s="17" t="str">
        <f t="shared" si="16"/>
        <v/>
      </c>
      <c r="R82" s="17" t="str">
        <f t="shared" si="17"/>
        <v/>
      </c>
      <c r="T82" s="17" t="str">
        <f t="shared" si="18"/>
        <v/>
      </c>
      <c r="U82" s="17" t="str">
        <f t="shared" si="19"/>
        <v/>
      </c>
      <c r="V82" s="17" t="str">
        <f t="shared" si="20"/>
        <v/>
      </c>
      <c r="X82" s="17" t="str">
        <f t="shared" si="21"/>
        <v/>
      </c>
      <c r="Y82" s="17" t="str">
        <f t="shared" si="22"/>
        <v/>
      </c>
      <c r="Z82" s="17" t="str">
        <f t="shared" si="23"/>
        <v/>
      </c>
      <c r="AA82" s="20"/>
      <c r="AB82" s="17">
        <v>79</v>
      </c>
      <c r="AC82" s="17">
        <v>30</v>
      </c>
    </row>
    <row r="83" spans="1:29" x14ac:dyDescent="0.2">
      <c r="A83">
        <v>80</v>
      </c>
      <c r="B83" s="21" t="e">
        <f>IF('Data Entry'!P41="",NA(),'Data Entry'!P41)</f>
        <v>#N/A</v>
      </c>
      <c r="C83" s="21" t="e">
        <f>IF('Data Entry'!Q41="",NA(),'Data Entry'!Q41)</f>
        <v>#N/A</v>
      </c>
      <c r="E83">
        <v>80</v>
      </c>
      <c r="F83" s="21" t="str">
        <f>IF('Data Entry'!P41="","",'Data Entry'!P41)</f>
        <v/>
      </c>
      <c r="G83" s="21" t="str">
        <f>IF('Data Entry'!Q41="","",'Data Entry'!Q41)</f>
        <v/>
      </c>
      <c r="L83" s="17" t="str">
        <f t="shared" si="12"/>
        <v/>
      </c>
      <c r="M83" s="17" t="str">
        <f t="shared" si="13"/>
        <v/>
      </c>
      <c r="N83" s="17" t="str">
        <f t="shared" si="14"/>
        <v/>
      </c>
      <c r="P83" s="17" t="str">
        <f t="shared" si="15"/>
        <v/>
      </c>
      <c r="Q83" s="17" t="str">
        <f t="shared" si="16"/>
        <v/>
      </c>
      <c r="R83" s="17" t="str">
        <f t="shared" si="17"/>
        <v/>
      </c>
      <c r="T83" s="17" t="str">
        <f t="shared" si="18"/>
        <v/>
      </c>
      <c r="U83" s="17" t="str">
        <f t="shared" si="19"/>
        <v/>
      </c>
      <c r="V83" s="17" t="str">
        <f t="shared" si="20"/>
        <v/>
      </c>
      <c r="X83" s="17" t="str">
        <f t="shared" si="21"/>
        <v/>
      </c>
      <c r="Y83" s="17" t="str">
        <f t="shared" si="22"/>
        <v/>
      </c>
      <c r="Z83" s="17" t="str">
        <f t="shared" si="23"/>
        <v/>
      </c>
      <c r="AA83" s="20"/>
      <c r="AB83" s="17">
        <v>80</v>
      </c>
      <c r="AC83" s="17">
        <v>30</v>
      </c>
    </row>
    <row r="84" spans="1:29" x14ac:dyDescent="0.2">
      <c r="A84">
        <v>81</v>
      </c>
      <c r="B84" s="21" t="e">
        <f>IF('Data Entry'!P42="",NA(),'Data Entry'!P42)</f>
        <v>#N/A</v>
      </c>
      <c r="C84" s="21" t="e">
        <f>IF('Data Entry'!Q42="",NA(),'Data Entry'!Q42)</f>
        <v>#N/A</v>
      </c>
      <c r="E84">
        <v>81</v>
      </c>
      <c r="F84" s="21" t="str">
        <f>IF('Data Entry'!P42="","",'Data Entry'!P42)</f>
        <v/>
      </c>
      <c r="G84" s="21" t="str">
        <f>IF('Data Entry'!Q42="","",'Data Entry'!Q42)</f>
        <v/>
      </c>
      <c r="L84" s="17" t="str">
        <f t="shared" si="12"/>
        <v/>
      </c>
      <c r="M84" s="17" t="str">
        <f t="shared" si="13"/>
        <v/>
      </c>
      <c r="N84" s="17" t="str">
        <f t="shared" si="14"/>
        <v/>
      </c>
      <c r="P84" s="17" t="str">
        <f t="shared" si="15"/>
        <v/>
      </c>
      <c r="Q84" s="17" t="str">
        <f t="shared" si="16"/>
        <v/>
      </c>
      <c r="R84" s="17" t="str">
        <f t="shared" si="17"/>
        <v/>
      </c>
      <c r="T84" s="17" t="str">
        <f t="shared" si="18"/>
        <v/>
      </c>
      <c r="U84" s="17" t="str">
        <f t="shared" si="19"/>
        <v/>
      </c>
      <c r="V84" s="17" t="str">
        <f t="shared" si="20"/>
        <v/>
      </c>
      <c r="X84" s="17" t="str">
        <f t="shared" si="21"/>
        <v/>
      </c>
      <c r="Y84" s="17" t="str">
        <f t="shared" si="22"/>
        <v/>
      </c>
      <c r="Z84" s="17" t="str">
        <f t="shared" si="23"/>
        <v/>
      </c>
      <c r="AA84" s="20"/>
      <c r="AB84" s="17">
        <v>81</v>
      </c>
      <c r="AC84" s="17">
        <v>31</v>
      </c>
    </row>
    <row r="85" spans="1:29" x14ac:dyDescent="0.2">
      <c r="A85">
        <v>82</v>
      </c>
      <c r="B85" s="21" t="e">
        <f>IF('Data Entry'!P43="",NA(),'Data Entry'!P43)</f>
        <v>#N/A</v>
      </c>
      <c r="C85" s="21" t="e">
        <f>IF('Data Entry'!Q43="",NA(),'Data Entry'!Q43)</f>
        <v>#N/A</v>
      </c>
      <c r="E85">
        <v>82</v>
      </c>
      <c r="F85" s="21" t="str">
        <f>IF('Data Entry'!P43="","",'Data Entry'!P43)</f>
        <v/>
      </c>
      <c r="G85" s="21" t="str">
        <f>IF('Data Entry'!Q43="","",'Data Entry'!Q43)</f>
        <v/>
      </c>
      <c r="L85" s="17" t="str">
        <f t="shared" si="12"/>
        <v/>
      </c>
      <c r="M85" s="17" t="str">
        <f t="shared" si="13"/>
        <v/>
      </c>
      <c r="N85" s="17" t="str">
        <f t="shared" si="14"/>
        <v/>
      </c>
      <c r="P85" s="17" t="str">
        <f t="shared" si="15"/>
        <v/>
      </c>
      <c r="Q85" s="17" t="str">
        <f t="shared" si="16"/>
        <v/>
      </c>
      <c r="R85" s="17" t="str">
        <f t="shared" si="17"/>
        <v/>
      </c>
      <c r="T85" s="17" t="str">
        <f t="shared" si="18"/>
        <v/>
      </c>
      <c r="U85" s="17" t="str">
        <f t="shared" si="19"/>
        <v/>
      </c>
      <c r="V85" s="17" t="str">
        <f t="shared" si="20"/>
        <v/>
      </c>
      <c r="X85" s="17" t="str">
        <f t="shared" si="21"/>
        <v/>
      </c>
      <c r="Y85" s="17" t="str">
        <f t="shared" si="22"/>
        <v/>
      </c>
      <c r="Z85" s="17" t="str">
        <f t="shared" si="23"/>
        <v/>
      </c>
      <c r="AA85" s="20"/>
      <c r="AB85" s="17">
        <v>82</v>
      </c>
      <c r="AC85" s="17">
        <v>31</v>
      </c>
    </row>
    <row r="86" spans="1:29" x14ac:dyDescent="0.2">
      <c r="A86">
        <v>83</v>
      </c>
      <c r="B86" s="21" t="e">
        <f>IF('Data Entry'!P44="",NA(),'Data Entry'!P44)</f>
        <v>#N/A</v>
      </c>
      <c r="C86" s="21" t="e">
        <f>IF('Data Entry'!Q44="",NA(),'Data Entry'!Q44)</f>
        <v>#N/A</v>
      </c>
      <c r="E86">
        <v>83</v>
      </c>
      <c r="F86" s="21" t="str">
        <f>IF('Data Entry'!P44="","",'Data Entry'!P44)</f>
        <v/>
      </c>
      <c r="G86" s="21" t="str">
        <f>IF('Data Entry'!Q44="","",'Data Entry'!Q44)</f>
        <v/>
      </c>
      <c r="L86" s="17" t="str">
        <f t="shared" si="12"/>
        <v/>
      </c>
      <c r="M86" s="17" t="str">
        <f t="shared" si="13"/>
        <v/>
      </c>
      <c r="N86" s="17" t="str">
        <f t="shared" si="14"/>
        <v/>
      </c>
      <c r="P86" s="17" t="str">
        <f t="shared" si="15"/>
        <v/>
      </c>
      <c r="Q86" s="17" t="str">
        <f t="shared" si="16"/>
        <v/>
      </c>
      <c r="R86" s="17" t="str">
        <f t="shared" si="17"/>
        <v/>
      </c>
      <c r="T86" s="17" t="str">
        <f t="shared" si="18"/>
        <v/>
      </c>
      <c r="U86" s="17" t="str">
        <f t="shared" si="19"/>
        <v/>
      </c>
      <c r="V86" s="17" t="str">
        <f t="shared" si="20"/>
        <v/>
      </c>
      <c r="X86" s="17" t="str">
        <f t="shared" si="21"/>
        <v/>
      </c>
      <c r="Y86" s="17" t="str">
        <f t="shared" si="22"/>
        <v/>
      </c>
      <c r="Z86" s="17" t="str">
        <f t="shared" si="23"/>
        <v/>
      </c>
      <c r="AA86" s="20"/>
      <c r="AB86" s="17">
        <v>83</v>
      </c>
      <c r="AC86" s="17">
        <v>32</v>
      </c>
    </row>
    <row r="87" spans="1:29" x14ac:dyDescent="0.2">
      <c r="A87">
        <v>84</v>
      </c>
      <c r="B87" s="21" t="e">
        <f>IF('Data Entry'!P45="",NA(),'Data Entry'!P45)</f>
        <v>#N/A</v>
      </c>
      <c r="C87" s="21" t="e">
        <f>IF('Data Entry'!Q45="",NA(),'Data Entry'!Q45)</f>
        <v>#N/A</v>
      </c>
      <c r="E87">
        <v>84</v>
      </c>
      <c r="F87" s="21" t="str">
        <f>IF('Data Entry'!P45="","",'Data Entry'!P45)</f>
        <v/>
      </c>
      <c r="G87" s="21" t="str">
        <f>IF('Data Entry'!Q45="","",'Data Entry'!Q45)</f>
        <v/>
      </c>
      <c r="L87" s="17" t="str">
        <f t="shared" si="12"/>
        <v/>
      </c>
      <c r="M87" s="17" t="str">
        <f t="shared" si="13"/>
        <v/>
      </c>
      <c r="N87" s="17" t="str">
        <f t="shared" si="14"/>
        <v/>
      </c>
      <c r="P87" s="17" t="str">
        <f t="shared" si="15"/>
        <v/>
      </c>
      <c r="Q87" s="17" t="str">
        <f t="shared" si="16"/>
        <v/>
      </c>
      <c r="R87" s="17" t="str">
        <f t="shared" si="17"/>
        <v/>
      </c>
      <c r="T87" s="17" t="str">
        <f t="shared" si="18"/>
        <v/>
      </c>
      <c r="U87" s="17" t="str">
        <f t="shared" si="19"/>
        <v/>
      </c>
      <c r="V87" s="17" t="str">
        <f t="shared" si="20"/>
        <v/>
      </c>
      <c r="X87" s="17" t="str">
        <f t="shared" si="21"/>
        <v/>
      </c>
      <c r="Y87" s="17" t="str">
        <f t="shared" si="22"/>
        <v/>
      </c>
      <c r="Z87" s="17" t="str">
        <f t="shared" si="23"/>
        <v/>
      </c>
      <c r="AA87" s="20"/>
      <c r="AB87" s="17">
        <v>84</v>
      </c>
      <c r="AC87" s="17">
        <v>32</v>
      </c>
    </row>
    <row r="88" spans="1:29" x14ac:dyDescent="0.2">
      <c r="A88">
        <v>85</v>
      </c>
      <c r="B88" s="21" t="e">
        <f>IF('Data Entry'!P46="",NA(),'Data Entry'!P46)</f>
        <v>#N/A</v>
      </c>
      <c r="C88" s="21" t="e">
        <f>IF('Data Entry'!Q46="",NA(),'Data Entry'!Q46)</f>
        <v>#N/A</v>
      </c>
      <c r="E88">
        <v>85</v>
      </c>
      <c r="F88" s="21" t="str">
        <f>IF('Data Entry'!P46="","",'Data Entry'!P46)</f>
        <v/>
      </c>
      <c r="G88" s="21" t="str">
        <f>IF('Data Entry'!Q46="","",'Data Entry'!Q46)</f>
        <v/>
      </c>
      <c r="L88" s="17" t="str">
        <f t="shared" si="12"/>
        <v/>
      </c>
      <c r="M88" s="17" t="str">
        <f t="shared" si="13"/>
        <v/>
      </c>
      <c r="N88" s="17" t="str">
        <f t="shared" si="14"/>
        <v/>
      </c>
      <c r="P88" s="17" t="str">
        <f t="shared" si="15"/>
        <v/>
      </c>
      <c r="Q88" s="17" t="str">
        <f t="shared" si="16"/>
        <v/>
      </c>
      <c r="R88" s="17" t="str">
        <f t="shared" si="17"/>
        <v/>
      </c>
      <c r="T88" s="17" t="str">
        <f t="shared" si="18"/>
        <v/>
      </c>
      <c r="U88" s="17" t="str">
        <f t="shared" si="19"/>
        <v/>
      </c>
      <c r="V88" s="17" t="str">
        <f t="shared" si="20"/>
        <v/>
      </c>
      <c r="X88" s="17" t="str">
        <f t="shared" si="21"/>
        <v/>
      </c>
      <c r="Y88" s="17" t="str">
        <f t="shared" si="22"/>
        <v/>
      </c>
      <c r="Z88" s="17" t="str">
        <f t="shared" si="23"/>
        <v/>
      </c>
      <c r="AA88" s="20"/>
      <c r="AB88" s="17">
        <v>85</v>
      </c>
      <c r="AC88" s="17">
        <v>32</v>
      </c>
    </row>
    <row r="89" spans="1:29" x14ac:dyDescent="0.2">
      <c r="A89">
        <v>86</v>
      </c>
      <c r="B89" s="21" t="e">
        <f>IF('Data Entry'!P47="",NA(),'Data Entry'!P47)</f>
        <v>#N/A</v>
      </c>
      <c r="C89" s="21" t="e">
        <f>IF('Data Entry'!Q47="",NA(),'Data Entry'!Q47)</f>
        <v>#N/A</v>
      </c>
      <c r="E89">
        <v>86</v>
      </c>
      <c r="F89" s="21" t="str">
        <f>IF('Data Entry'!P47="","",'Data Entry'!P47)</f>
        <v/>
      </c>
      <c r="G89" s="21" t="str">
        <f>IF('Data Entry'!Q47="","",'Data Entry'!Q47)</f>
        <v/>
      </c>
      <c r="L89" s="17" t="str">
        <f t="shared" si="12"/>
        <v/>
      </c>
      <c r="M89" s="17" t="str">
        <f t="shared" si="13"/>
        <v/>
      </c>
      <c r="N89" s="17" t="str">
        <f t="shared" si="14"/>
        <v/>
      </c>
      <c r="P89" s="17" t="str">
        <f t="shared" si="15"/>
        <v/>
      </c>
      <c r="Q89" s="17" t="str">
        <f t="shared" si="16"/>
        <v/>
      </c>
      <c r="R89" s="17" t="str">
        <f t="shared" si="17"/>
        <v/>
      </c>
      <c r="T89" s="17" t="str">
        <f t="shared" si="18"/>
        <v/>
      </c>
      <c r="U89" s="17" t="str">
        <f t="shared" si="19"/>
        <v/>
      </c>
      <c r="V89" s="17" t="str">
        <f t="shared" si="20"/>
        <v/>
      </c>
      <c r="X89" s="17" t="str">
        <f t="shared" si="21"/>
        <v/>
      </c>
      <c r="Y89" s="17" t="str">
        <f t="shared" si="22"/>
        <v/>
      </c>
      <c r="Z89" s="17" t="str">
        <f t="shared" si="23"/>
        <v/>
      </c>
      <c r="AA89" s="20"/>
      <c r="AB89" s="17">
        <v>86</v>
      </c>
      <c r="AC89" s="17">
        <v>33</v>
      </c>
    </row>
    <row r="90" spans="1:29" x14ac:dyDescent="0.2">
      <c r="A90">
        <v>87</v>
      </c>
      <c r="B90" s="21" t="e">
        <f>IF('Data Entry'!P48="",NA(),'Data Entry'!P48)</f>
        <v>#N/A</v>
      </c>
      <c r="C90" s="21" t="e">
        <f>IF('Data Entry'!Q48="",NA(),'Data Entry'!Q48)</f>
        <v>#N/A</v>
      </c>
      <c r="E90">
        <v>87</v>
      </c>
      <c r="F90" s="21" t="str">
        <f>IF('Data Entry'!P48="","",'Data Entry'!P48)</f>
        <v/>
      </c>
      <c r="G90" s="21" t="str">
        <f>IF('Data Entry'!Q48="","",'Data Entry'!Q48)</f>
        <v/>
      </c>
      <c r="L90" s="17" t="str">
        <f t="shared" si="12"/>
        <v/>
      </c>
      <c r="M90" s="17" t="str">
        <f t="shared" si="13"/>
        <v/>
      </c>
      <c r="N90" s="17" t="str">
        <f t="shared" si="14"/>
        <v/>
      </c>
      <c r="P90" s="17" t="str">
        <f t="shared" si="15"/>
        <v/>
      </c>
      <c r="Q90" s="17" t="str">
        <f t="shared" si="16"/>
        <v/>
      </c>
      <c r="R90" s="17" t="str">
        <f t="shared" si="17"/>
        <v/>
      </c>
      <c r="T90" s="17" t="str">
        <f t="shared" si="18"/>
        <v/>
      </c>
      <c r="U90" s="17" t="str">
        <f t="shared" si="19"/>
        <v/>
      </c>
      <c r="V90" s="17" t="str">
        <f t="shared" si="20"/>
        <v/>
      </c>
      <c r="X90" s="17" t="str">
        <f t="shared" si="21"/>
        <v/>
      </c>
      <c r="Y90" s="17" t="str">
        <f t="shared" si="22"/>
        <v/>
      </c>
      <c r="Z90" s="17" t="str">
        <f t="shared" si="23"/>
        <v/>
      </c>
      <c r="AA90" s="20"/>
      <c r="AB90" s="17">
        <v>87</v>
      </c>
      <c r="AC90" s="17">
        <v>33</v>
      </c>
    </row>
    <row r="91" spans="1:29" x14ac:dyDescent="0.2">
      <c r="A91">
        <v>88</v>
      </c>
      <c r="B91" s="21" t="e">
        <f>IF('Data Entry'!P49="",NA(),'Data Entry'!P49)</f>
        <v>#N/A</v>
      </c>
      <c r="C91" s="21" t="e">
        <f>IF('Data Entry'!Q49="",NA(),'Data Entry'!Q49)</f>
        <v>#N/A</v>
      </c>
      <c r="E91">
        <v>88</v>
      </c>
      <c r="F91" s="21" t="str">
        <f>IF('Data Entry'!P49="","",'Data Entry'!P49)</f>
        <v/>
      </c>
      <c r="G91" s="21" t="str">
        <f>IF('Data Entry'!Q49="","",'Data Entry'!Q49)</f>
        <v/>
      </c>
      <c r="L91" s="17" t="str">
        <f t="shared" si="12"/>
        <v/>
      </c>
      <c r="M91" s="17" t="str">
        <f t="shared" si="13"/>
        <v/>
      </c>
      <c r="N91" s="17" t="str">
        <f t="shared" si="14"/>
        <v/>
      </c>
      <c r="P91" s="17" t="str">
        <f t="shared" si="15"/>
        <v/>
      </c>
      <c r="Q91" s="17" t="str">
        <f t="shared" si="16"/>
        <v/>
      </c>
      <c r="R91" s="17" t="str">
        <f t="shared" si="17"/>
        <v/>
      </c>
      <c r="T91" s="17" t="str">
        <f t="shared" si="18"/>
        <v/>
      </c>
      <c r="U91" s="17" t="str">
        <f t="shared" si="19"/>
        <v/>
      </c>
      <c r="V91" s="17" t="str">
        <f t="shared" si="20"/>
        <v/>
      </c>
      <c r="X91" s="17" t="str">
        <f t="shared" si="21"/>
        <v/>
      </c>
      <c r="Y91" s="17" t="str">
        <f t="shared" si="22"/>
        <v/>
      </c>
      <c r="Z91" s="17" t="str">
        <f t="shared" si="23"/>
        <v/>
      </c>
      <c r="AA91" s="20"/>
      <c r="AB91" s="17">
        <v>88</v>
      </c>
      <c r="AC91" s="17">
        <v>34</v>
      </c>
    </row>
    <row r="92" spans="1:29" x14ac:dyDescent="0.2">
      <c r="A92">
        <v>89</v>
      </c>
      <c r="B92" s="21" t="e">
        <f>IF('Data Entry'!P50="",NA(),'Data Entry'!P50)</f>
        <v>#N/A</v>
      </c>
      <c r="C92" s="21" t="e">
        <f>IF('Data Entry'!Q50="",NA(),'Data Entry'!Q50)</f>
        <v>#N/A</v>
      </c>
      <c r="E92">
        <v>89</v>
      </c>
      <c r="F92" s="21" t="str">
        <f>IF('Data Entry'!P50="","",'Data Entry'!P50)</f>
        <v/>
      </c>
      <c r="G92" s="21" t="str">
        <f>IF('Data Entry'!Q50="","",'Data Entry'!Q50)</f>
        <v/>
      </c>
      <c r="L92" s="17" t="str">
        <f t="shared" si="12"/>
        <v/>
      </c>
      <c r="M92" s="17" t="str">
        <f t="shared" si="13"/>
        <v/>
      </c>
      <c r="N92" s="17" t="str">
        <f t="shared" si="14"/>
        <v/>
      </c>
      <c r="P92" s="17" t="str">
        <f t="shared" si="15"/>
        <v/>
      </c>
      <c r="Q92" s="17" t="str">
        <f t="shared" si="16"/>
        <v/>
      </c>
      <c r="R92" s="17" t="str">
        <f t="shared" si="17"/>
        <v/>
      </c>
      <c r="T92" s="17" t="str">
        <f t="shared" si="18"/>
        <v/>
      </c>
      <c r="U92" s="17" t="str">
        <f t="shared" si="19"/>
        <v/>
      </c>
      <c r="V92" s="17" t="str">
        <f t="shared" si="20"/>
        <v/>
      </c>
      <c r="X92" s="17" t="str">
        <f t="shared" si="21"/>
        <v/>
      </c>
      <c r="Y92" s="17" t="str">
        <f t="shared" si="22"/>
        <v/>
      </c>
      <c r="Z92" s="17" t="str">
        <f t="shared" si="23"/>
        <v/>
      </c>
      <c r="AA92" s="20"/>
      <c r="AB92" s="17">
        <v>89</v>
      </c>
      <c r="AC92" s="17">
        <v>34</v>
      </c>
    </row>
    <row r="93" spans="1:29" x14ac:dyDescent="0.2">
      <c r="A93">
        <v>90</v>
      </c>
      <c r="B93" s="21" t="e">
        <f>IF('Data Entry'!P51="",NA(),'Data Entry'!P51)</f>
        <v>#N/A</v>
      </c>
      <c r="C93" s="21" t="e">
        <f>IF('Data Entry'!Q51="",NA(),'Data Entry'!Q51)</f>
        <v>#N/A</v>
      </c>
      <c r="E93">
        <v>90</v>
      </c>
      <c r="F93" s="21" t="str">
        <f>IF('Data Entry'!P51="","",'Data Entry'!P51)</f>
        <v/>
      </c>
      <c r="G93" s="21" t="str">
        <f>IF('Data Entry'!Q51="","",'Data Entry'!Q51)</f>
        <v/>
      </c>
      <c r="L93" s="17" t="str">
        <f t="shared" si="12"/>
        <v/>
      </c>
      <c r="M93" s="17" t="str">
        <f t="shared" si="13"/>
        <v/>
      </c>
      <c r="N93" s="17" t="str">
        <f t="shared" si="14"/>
        <v/>
      </c>
      <c r="P93" s="17" t="str">
        <f t="shared" si="15"/>
        <v/>
      </c>
      <c r="Q93" s="17" t="str">
        <f t="shared" si="16"/>
        <v/>
      </c>
      <c r="R93" s="17" t="str">
        <f t="shared" si="17"/>
        <v/>
      </c>
      <c r="T93" s="17" t="str">
        <f t="shared" si="18"/>
        <v/>
      </c>
      <c r="U93" s="17" t="str">
        <f t="shared" si="19"/>
        <v/>
      </c>
      <c r="V93" s="17" t="str">
        <f t="shared" si="20"/>
        <v/>
      </c>
      <c r="X93" s="17" t="str">
        <f t="shared" si="21"/>
        <v/>
      </c>
      <c r="Y93" s="17" t="str">
        <f t="shared" si="22"/>
        <v/>
      </c>
      <c r="Z93" s="17" t="str">
        <f t="shared" si="23"/>
        <v/>
      </c>
      <c r="AA93" s="20"/>
      <c r="AB93" s="17">
        <v>90</v>
      </c>
      <c r="AC93" s="17">
        <v>35</v>
      </c>
    </row>
  </sheetData>
  <mergeCells count="10">
    <mergeCell ref="AE33:AF33"/>
    <mergeCell ref="AH33:AI33"/>
    <mergeCell ref="AE38:AF38"/>
    <mergeCell ref="AH38:AI38"/>
    <mergeCell ref="L1:Z1"/>
    <mergeCell ref="L2:N2"/>
    <mergeCell ref="P2:R2"/>
    <mergeCell ref="T2:V2"/>
    <mergeCell ref="X2:Z2"/>
    <mergeCell ref="AB2:AC2"/>
  </mergeCells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showGridLines="0" workbookViewId="0">
      <selection activeCell="D23" sqref="D23"/>
    </sheetView>
  </sheetViews>
  <sheetFormatPr defaultRowHeight="12.75" x14ac:dyDescent="0.2"/>
  <sheetData>
    <row r="2" spans="3:5" x14ac:dyDescent="0.2">
      <c r="D2" s="3" t="s">
        <v>16</v>
      </c>
    </row>
    <row r="4" spans="3:5" x14ac:dyDescent="0.2">
      <c r="D4" s="12" t="s">
        <v>17</v>
      </c>
    </row>
    <row r="6" spans="3:5" x14ac:dyDescent="0.2">
      <c r="D6" s="3" t="s">
        <v>18</v>
      </c>
    </row>
    <row r="8" spans="3:5" x14ac:dyDescent="0.2">
      <c r="C8" s="37" t="s">
        <v>19</v>
      </c>
      <c r="D8" s="37"/>
      <c r="E8" s="37"/>
    </row>
  </sheetData>
  <sheetProtection password="84AE" sheet="1" objects="1" scenarios="1"/>
  <mergeCells count="1">
    <mergeCell ref="C8:E8"/>
  </mergeCells>
  <phoneticPr fontId="4" type="noConversion"/>
  <hyperlinks>
    <hyperlink ref="C8" r:id="rId1"/>
    <hyperlink ref="D4" r:id="rId2"/>
  </hyperlinks>
  <pageMargins left="0.75" right="0.75" top="1" bottom="1" header="0.5" footer="0.5"/>
  <pageSetup orientation="portrait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Entry</vt:lpstr>
      <vt:lpstr>Calculations</vt:lpstr>
      <vt:lpstr>About This Template</vt:lpstr>
      <vt:lpstr>Calculations!Print_Area</vt:lpstr>
      <vt:lpstr>'Data Entry'!Print_Area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1901-01-01T04:00:00Z</cp:lastPrinted>
  <dcterms:created xsi:type="dcterms:W3CDTF">1901-01-01T04:00:00Z</dcterms:created>
  <dcterms:modified xsi:type="dcterms:W3CDTF">2019-12-31T16:00:23Z</dcterms:modified>
</cp:coreProperties>
</file>