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228"/>
  <fileSharing readOnlyRecommended="1"/>
  <workbookPr filterPrivacy="1" defaultThemeVersion="166925"/>
  <xr:revisionPtr revIDLastSave="0" documentId="8_{2AD72962-6A01-44D8-9E03-6C8A7DC0DB81}" xr6:coauthVersionLast="45" xr6:coauthVersionMax="45" xr10:uidLastSave="{00000000-0000-0000-0000-000000000000}"/>
  <workbookProtection workbookPassword="ED17" lockStructure="1"/>
  <bookViews>
    <workbookView xWindow="-120" yWindow="-120" windowWidth="29040" windowHeight="15840"/>
  </bookViews>
  <sheets>
    <sheet name="Data Entry" sheetId="3" r:id="rId1"/>
    <sheet name="Calculations" sheetId="1" state="hidden" r:id="rId2"/>
    <sheet name="About This Template" sheetId="4" r:id="rId3"/>
  </sheets>
  <externalReferences>
    <externalReference r:id="rId4"/>
  </externalReferences>
  <definedNames>
    <definedName name="bins">OFFSET([1]Calculations!$G$14,0,0,COUNT([1]Calculations!$G$14:$G$29))</definedName>
    <definedName name="counts">OFFSET([1]Calculations!$H$14,0,0,COUNT([1]Calculations!$H$14:$H$29))</definedName>
    <definedName name="_xlnm.Print_Area" localSheetId="1">Calculations!#REF!</definedName>
    <definedName name="_xlnm.Print_Area" localSheetId="0">'Data Entry'!$A$1:$T$53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 l="1"/>
  <c r="V3" i="1" s="1"/>
  <c r="AO41" i="1" s="1"/>
  <c r="D5" i="1"/>
  <c r="R5" i="1"/>
  <c r="AK3" i="1" s="1"/>
  <c r="AO46" i="1" s="1"/>
  <c r="S5" i="1"/>
  <c r="O5" i="1"/>
  <c r="P5" i="1"/>
  <c r="AH3" i="1"/>
  <c r="AO45" i="1" s="1"/>
  <c r="L5" i="1"/>
  <c r="AE3" i="1" s="1"/>
  <c r="AO44" i="1" s="1"/>
  <c r="M5" i="1"/>
  <c r="I5" i="1"/>
  <c r="AB3" i="1" s="1"/>
  <c r="AO43" i="1" s="1"/>
  <c r="J5" i="1"/>
  <c r="I3" i="1"/>
  <c r="F5" i="1"/>
  <c r="G5" i="1"/>
  <c r="F3" i="1"/>
  <c r="Y3" i="1"/>
  <c r="AO42" i="1"/>
  <c r="O28" i="3" s="1"/>
  <c r="C3" i="1"/>
  <c r="L3" i="1"/>
  <c r="O3" i="1"/>
  <c r="R3" i="1"/>
  <c r="C6" i="1"/>
  <c r="D6" i="1"/>
  <c r="U6" i="1"/>
  <c r="C7" i="1"/>
  <c r="U7" i="1" s="1"/>
  <c r="D7" i="1"/>
  <c r="C8" i="1"/>
  <c r="V8" i="1" s="1"/>
  <c r="D8" i="1"/>
  <c r="W8" i="1" s="1"/>
  <c r="C9" i="1"/>
  <c r="U9" i="1" s="1"/>
  <c r="D9" i="1"/>
  <c r="C10" i="1"/>
  <c r="D10" i="1"/>
  <c r="U10" i="1"/>
  <c r="C11" i="1"/>
  <c r="U11" i="1" s="1"/>
  <c r="D11" i="1"/>
  <c r="C12" i="1"/>
  <c r="W12" i="1" s="1"/>
  <c r="D12" i="1"/>
  <c r="C13" i="1"/>
  <c r="U13" i="1" s="1"/>
  <c r="D13" i="1"/>
  <c r="C14" i="1"/>
  <c r="D14" i="1"/>
  <c r="U14" i="1"/>
  <c r="C15" i="1"/>
  <c r="U15" i="1" s="1"/>
  <c r="D15" i="1"/>
  <c r="C16" i="1"/>
  <c r="W16" i="1" s="1"/>
  <c r="D16" i="1"/>
  <c r="C17" i="1"/>
  <c r="U17" i="1" s="1"/>
  <c r="D17" i="1"/>
  <c r="C18" i="1"/>
  <c r="D18" i="1"/>
  <c r="U18" i="1"/>
  <c r="C19" i="1"/>
  <c r="U19" i="1" s="1"/>
  <c r="D19" i="1"/>
  <c r="C20" i="1"/>
  <c r="V20" i="1" s="1"/>
  <c r="D20" i="1"/>
  <c r="W20" i="1" s="1"/>
  <c r="C21" i="1"/>
  <c r="U21" i="1" s="1"/>
  <c r="D21" i="1"/>
  <c r="C22" i="1"/>
  <c r="D22" i="1"/>
  <c r="U22" i="1"/>
  <c r="C23" i="1"/>
  <c r="U23" i="1" s="1"/>
  <c r="D23" i="1"/>
  <c r="U5" i="1"/>
  <c r="F6" i="1"/>
  <c r="Y6" i="1" s="1"/>
  <c r="G6" i="1"/>
  <c r="F7" i="1"/>
  <c r="X7" i="1" s="1"/>
  <c r="G7" i="1"/>
  <c r="F8" i="1"/>
  <c r="X8" i="1" s="1"/>
  <c r="G8" i="1"/>
  <c r="F9" i="1"/>
  <c r="G9" i="1"/>
  <c r="X9" i="1"/>
  <c r="F10" i="1"/>
  <c r="Z10" i="1" s="1"/>
  <c r="G10" i="1"/>
  <c r="F11" i="1"/>
  <c r="X11" i="1" s="1"/>
  <c r="G11" i="1"/>
  <c r="F12" i="1"/>
  <c r="X12" i="1" s="1"/>
  <c r="G12" i="1"/>
  <c r="F13" i="1"/>
  <c r="G13" i="1"/>
  <c r="X13" i="1"/>
  <c r="F14" i="1"/>
  <c r="Y14" i="1" s="1"/>
  <c r="G14" i="1"/>
  <c r="F15" i="1"/>
  <c r="X15" i="1" s="1"/>
  <c r="G15" i="1"/>
  <c r="F16" i="1"/>
  <c r="X16" i="1" s="1"/>
  <c r="G16" i="1"/>
  <c r="F17" i="1"/>
  <c r="G17" i="1"/>
  <c r="X17" i="1"/>
  <c r="F18" i="1"/>
  <c r="Y18" i="1" s="1"/>
  <c r="G18" i="1"/>
  <c r="F19" i="1"/>
  <c r="X19" i="1" s="1"/>
  <c r="G19" i="1"/>
  <c r="F20" i="1"/>
  <c r="X20" i="1" s="1"/>
  <c r="G20" i="1"/>
  <c r="F21" i="1"/>
  <c r="G21" i="1"/>
  <c r="X21" i="1"/>
  <c r="F22" i="1"/>
  <c r="Z22" i="1" s="1"/>
  <c r="G22" i="1"/>
  <c r="F23" i="1"/>
  <c r="X23" i="1" s="1"/>
  <c r="G23" i="1"/>
  <c r="X5" i="1"/>
  <c r="I6" i="1"/>
  <c r="AA6" i="1" s="1"/>
  <c r="J6" i="1"/>
  <c r="I7" i="1"/>
  <c r="J7" i="1"/>
  <c r="AB7" i="1" s="1"/>
  <c r="AA7" i="1"/>
  <c r="I8" i="1"/>
  <c r="J8" i="1"/>
  <c r="AA8" i="1"/>
  <c r="I9" i="1"/>
  <c r="J9" i="1"/>
  <c r="AA9" i="1"/>
  <c r="I10" i="1"/>
  <c r="AA10" i="1" s="1"/>
  <c r="J10" i="1"/>
  <c r="I11" i="1"/>
  <c r="J11" i="1"/>
  <c r="AC11" i="1" s="1"/>
  <c r="AA11" i="1"/>
  <c r="I12" i="1"/>
  <c r="J12" i="1"/>
  <c r="AA12" i="1"/>
  <c r="I13" i="1"/>
  <c r="J13" i="1"/>
  <c r="AA13" i="1"/>
  <c r="I14" i="1"/>
  <c r="AA14" i="1" s="1"/>
  <c r="J14" i="1"/>
  <c r="I15" i="1"/>
  <c r="J15" i="1"/>
  <c r="AC15" i="1" s="1"/>
  <c r="AA15" i="1"/>
  <c r="I16" i="1"/>
  <c r="J16" i="1"/>
  <c r="AA16" i="1"/>
  <c r="I17" i="1"/>
  <c r="J17" i="1"/>
  <c r="AA17" i="1"/>
  <c r="I18" i="1"/>
  <c r="AA18" i="1" s="1"/>
  <c r="J18" i="1"/>
  <c r="I19" i="1"/>
  <c r="J19" i="1"/>
  <c r="AB19" i="1" s="1"/>
  <c r="AA19" i="1"/>
  <c r="I20" i="1"/>
  <c r="J20" i="1"/>
  <c r="AA20" i="1"/>
  <c r="I21" i="1"/>
  <c r="J21" i="1"/>
  <c r="AA21" i="1"/>
  <c r="I22" i="1"/>
  <c r="AA22" i="1" s="1"/>
  <c r="J22" i="1"/>
  <c r="I23" i="1"/>
  <c r="J23" i="1"/>
  <c r="AC23" i="1" s="1"/>
  <c r="AA23" i="1"/>
  <c r="AA5" i="1"/>
  <c r="L6" i="1"/>
  <c r="M6" i="1"/>
  <c r="AD6" i="1" s="1"/>
  <c r="L7" i="1"/>
  <c r="M7" i="1"/>
  <c r="AD7" i="1"/>
  <c r="L8" i="1"/>
  <c r="M8" i="1"/>
  <c r="AD8" i="1"/>
  <c r="L9" i="1"/>
  <c r="AE9" i="1" s="1"/>
  <c r="M9" i="1"/>
  <c r="L10" i="1"/>
  <c r="AD10" i="1" s="1"/>
  <c r="M10" i="1"/>
  <c r="L11" i="1"/>
  <c r="M11" i="1"/>
  <c r="AD11" i="1"/>
  <c r="L12" i="1"/>
  <c r="M12" i="1"/>
  <c r="AD12" i="1"/>
  <c r="L13" i="1"/>
  <c r="AE13" i="1" s="1"/>
  <c r="M13" i="1"/>
  <c r="L14" i="1"/>
  <c r="AD14" i="1" s="1"/>
  <c r="M14" i="1"/>
  <c r="L15" i="1"/>
  <c r="M15" i="1"/>
  <c r="AD15" i="1"/>
  <c r="L16" i="1"/>
  <c r="M16" i="1"/>
  <c r="AD16" i="1"/>
  <c r="L17" i="1"/>
  <c r="AF17" i="1" s="1"/>
  <c r="M17" i="1"/>
  <c r="L18" i="1"/>
  <c r="AD18" i="1" s="1"/>
  <c r="M18" i="1"/>
  <c r="L19" i="1"/>
  <c r="M19" i="1"/>
  <c r="AD19" i="1"/>
  <c r="L20" i="1"/>
  <c r="M20" i="1"/>
  <c r="AD20" i="1"/>
  <c r="L21" i="1"/>
  <c r="AE21" i="1" s="1"/>
  <c r="M21" i="1"/>
  <c r="L22" i="1"/>
  <c r="AD22" i="1" s="1"/>
  <c r="M22" i="1"/>
  <c r="L23" i="1"/>
  <c r="M23" i="1"/>
  <c r="AD23" i="1"/>
  <c r="AD5" i="1"/>
  <c r="O6" i="1"/>
  <c r="P6" i="1"/>
  <c r="AG6" i="1"/>
  <c r="O7" i="1"/>
  <c r="AH7" i="1" s="1"/>
  <c r="P7" i="1"/>
  <c r="O8" i="1"/>
  <c r="AG8" i="1" s="1"/>
  <c r="P8" i="1"/>
  <c r="O9" i="1"/>
  <c r="AG9" i="1" s="1"/>
  <c r="P9" i="1"/>
  <c r="O10" i="1"/>
  <c r="P10" i="1"/>
  <c r="AG10" i="1"/>
  <c r="O11" i="1"/>
  <c r="AH11" i="1" s="1"/>
  <c r="P11" i="1"/>
  <c r="O12" i="1"/>
  <c r="AG12" i="1" s="1"/>
  <c r="P12" i="1"/>
  <c r="O13" i="1"/>
  <c r="AG13" i="1" s="1"/>
  <c r="P13" i="1"/>
  <c r="O14" i="1"/>
  <c r="P14" i="1"/>
  <c r="AG14" i="1"/>
  <c r="O15" i="1"/>
  <c r="AH15" i="1" s="1"/>
  <c r="P15" i="1"/>
  <c r="O16" i="1"/>
  <c r="AH16" i="1" s="1"/>
  <c r="P16" i="1"/>
  <c r="O17" i="1"/>
  <c r="AG17" i="1" s="1"/>
  <c r="P17" i="1"/>
  <c r="O18" i="1"/>
  <c r="P18" i="1"/>
  <c r="AG18" i="1"/>
  <c r="O19" i="1"/>
  <c r="AH19" i="1" s="1"/>
  <c r="P19" i="1"/>
  <c r="O20" i="1"/>
  <c r="AG20" i="1" s="1"/>
  <c r="P20" i="1"/>
  <c r="O21" i="1"/>
  <c r="AG21" i="1" s="1"/>
  <c r="P21" i="1"/>
  <c r="O22" i="1"/>
  <c r="P22" i="1"/>
  <c r="AG22" i="1"/>
  <c r="O23" i="1"/>
  <c r="AI23" i="1" s="1"/>
  <c r="P23" i="1"/>
  <c r="AG5" i="1"/>
  <c r="S6" i="1"/>
  <c r="R6" i="1"/>
  <c r="AJ6" i="1"/>
  <c r="S7" i="1"/>
  <c r="AJ7" i="1" s="1"/>
  <c r="R7" i="1"/>
  <c r="S8" i="1"/>
  <c r="R8" i="1"/>
  <c r="AK8" i="1" s="1"/>
  <c r="AJ8" i="1"/>
  <c r="S9" i="1"/>
  <c r="R9" i="1"/>
  <c r="AJ9" i="1"/>
  <c r="S10" i="1"/>
  <c r="R10" i="1"/>
  <c r="AJ10" i="1"/>
  <c r="S11" i="1"/>
  <c r="AK11" i="1" s="1"/>
  <c r="R11" i="1"/>
  <c r="S12" i="1"/>
  <c r="R12" i="1"/>
  <c r="AK12" i="1" s="1"/>
  <c r="AJ12" i="1"/>
  <c r="S13" i="1"/>
  <c r="R13" i="1"/>
  <c r="AJ13" i="1"/>
  <c r="S14" i="1"/>
  <c r="R14" i="1"/>
  <c r="AJ14" i="1"/>
  <c r="S15" i="1"/>
  <c r="AK15" i="1" s="1"/>
  <c r="R15" i="1"/>
  <c r="AJ15" i="1" s="1"/>
  <c r="S16" i="1"/>
  <c r="R16" i="1"/>
  <c r="AL16" i="1" s="1"/>
  <c r="AJ16" i="1"/>
  <c r="S17" i="1"/>
  <c r="R17" i="1"/>
  <c r="AJ17" i="1"/>
  <c r="S18" i="1"/>
  <c r="R18" i="1"/>
  <c r="AJ18" i="1"/>
  <c r="S19" i="1"/>
  <c r="R19" i="1"/>
  <c r="AJ19" i="1" s="1"/>
  <c r="S20" i="1"/>
  <c r="R20" i="1"/>
  <c r="AK20" i="1" s="1"/>
  <c r="AJ20" i="1"/>
  <c r="S21" i="1"/>
  <c r="R21" i="1"/>
  <c r="AJ21" i="1"/>
  <c r="S22" i="1"/>
  <c r="R22" i="1"/>
  <c r="AJ22" i="1"/>
  <c r="S23" i="1"/>
  <c r="AK23" i="1" s="1"/>
  <c r="R23" i="1"/>
  <c r="AJ23" i="1" s="1"/>
  <c r="AJ5" i="1"/>
  <c r="AK6" i="1"/>
  <c r="AK7" i="1"/>
  <c r="AK9" i="1"/>
  <c r="AK10" i="1"/>
  <c r="AK13" i="1"/>
  <c r="AK14" i="1"/>
  <c r="AK17" i="1"/>
  <c r="AK18" i="1"/>
  <c r="AK19" i="1"/>
  <c r="AK21" i="1"/>
  <c r="AK22" i="1"/>
  <c r="AK5" i="1"/>
  <c r="AH6" i="1"/>
  <c r="AH9" i="1"/>
  <c r="AH10" i="1"/>
  <c r="AH12" i="1"/>
  <c r="AH13" i="1"/>
  <c r="AH14" i="1"/>
  <c r="AH17" i="1"/>
  <c r="AH18" i="1"/>
  <c r="AH21" i="1"/>
  <c r="AH22" i="1"/>
  <c r="AH5" i="1"/>
  <c r="AE6" i="1"/>
  <c r="AE7" i="1"/>
  <c r="AE8" i="1"/>
  <c r="AE10" i="1"/>
  <c r="AE11" i="1"/>
  <c r="AE12" i="1"/>
  <c r="AE14" i="1"/>
  <c r="AE15" i="1"/>
  <c r="AE16" i="1"/>
  <c r="AE17" i="1"/>
  <c r="AE18" i="1"/>
  <c r="AE19" i="1"/>
  <c r="AE20" i="1"/>
  <c r="AE22" i="1"/>
  <c r="AE23" i="1"/>
  <c r="AE5" i="1"/>
  <c r="AB6" i="1"/>
  <c r="AB8" i="1"/>
  <c r="AB9" i="1"/>
  <c r="AB10" i="1"/>
  <c r="AB12" i="1"/>
  <c r="AB13" i="1"/>
  <c r="AB14" i="1"/>
  <c r="AB16" i="1"/>
  <c r="AB17" i="1"/>
  <c r="AB18" i="1"/>
  <c r="AB20" i="1"/>
  <c r="AB21" i="1"/>
  <c r="AB22" i="1"/>
  <c r="AB5" i="1"/>
  <c r="Y7" i="1"/>
  <c r="Y8" i="1"/>
  <c r="Y9" i="1"/>
  <c r="Y11" i="1"/>
  <c r="Y12" i="1"/>
  <c r="Y13" i="1"/>
  <c r="Y15" i="1"/>
  <c r="Y16" i="1"/>
  <c r="Y17" i="1"/>
  <c r="Y19" i="1"/>
  <c r="Y20" i="1"/>
  <c r="Y21" i="1"/>
  <c r="Y23" i="1"/>
  <c r="Y5" i="1"/>
  <c r="AL23" i="1"/>
  <c r="AL22" i="1"/>
  <c r="AL21" i="1"/>
  <c r="AL19" i="1"/>
  <c r="AL18" i="1"/>
  <c r="AL17" i="1"/>
  <c r="AL15" i="1"/>
  <c r="AL14" i="1"/>
  <c r="AL13" i="1"/>
  <c r="AL11" i="1"/>
  <c r="AL10" i="1"/>
  <c r="AL9" i="1"/>
  <c r="AL7" i="1"/>
  <c r="AL6" i="1"/>
  <c r="AL5" i="1"/>
  <c r="AI22" i="1"/>
  <c r="AI21" i="1"/>
  <c r="AI20" i="1"/>
  <c r="AI18" i="1"/>
  <c r="AI17" i="1"/>
  <c r="AI16" i="1"/>
  <c r="AI14" i="1"/>
  <c r="AI13" i="1"/>
  <c r="AI12" i="1"/>
  <c r="AI10" i="1"/>
  <c r="AI9" i="1"/>
  <c r="AI8" i="1"/>
  <c r="AI6" i="1"/>
  <c r="AI5" i="1"/>
  <c r="AF23" i="1"/>
  <c r="AF22" i="1"/>
  <c r="AF20" i="1"/>
  <c r="AF19" i="1"/>
  <c r="AF18" i="1"/>
  <c r="AF16" i="1"/>
  <c r="AF15" i="1"/>
  <c r="AF14" i="1"/>
  <c r="AF12" i="1"/>
  <c r="AF11" i="1"/>
  <c r="AF10" i="1"/>
  <c r="AF8" i="1"/>
  <c r="AF7" i="1"/>
  <c r="AF6" i="1"/>
  <c r="AF5" i="1"/>
  <c r="AC22" i="1"/>
  <c r="AC21" i="1"/>
  <c r="AC20" i="1"/>
  <c r="AC19" i="1"/>
  <c r="AC18" i="1"/>
  <c r="AC17" i="1"/>
  <c r="AC16" i="1"/>
  <c r="AC14" i="1"/>
  <c r="AC13" i="1"/>
  <c r="AC12" i="1"/>
  <c r="AC10" i="1"/>
  <c r="AC9" i="1"/>
  <c r="AC8" i="1"/>
  <c r="AC7" i="1"/>
  <c r="AC6" i="1"/>
  <c r="AC5" i="1"/>
  <c r="Z23" i="1"/>
  <c r="Z21" i="1"/>
  <c r="Z20" i="1"/>
  <c r="Z19" i="1"/>
  <c r="Z17" i="1"/>
  <c r="Z16" i="1"/>
  <c r="Z15" i="1"/>
  <c r="Z13" i="1"/>
  <c r="Z12" i="1"/>
  <c r="Z11" i="1"/>
  <c r="Z9" i="1"/>
  <c r="Z8" i="1"/>
  <c r="Z7" i="1"/>
  <c r="Z5" i="1"/>
  <c r="W6" i="1"/>
  <c r="W7" i="1"/>
  <c r="W9" i="1"/>
  <c r="W10" i="1"/>
  <c r="W11" i="1"/>
  <c r="W13" i="1"/>
  <c r="W14" i="1"/>
  <c r="W15" i="1"/>
  <c r="W17" i="1"/>
  <c r="W18" i="1"/>
  <c r="W19" i="1"/>
  <c r="W21" i="1"/>
  <c r="W22" i="1"/>
  <c r="W23" i="1"/>
  <c r="V6" i="1"/>
  <c r="V7" i="1"/>
  <c r="V9" i="1"/>
  <c r="V10" i="1"/>
  <c r="V11" i="1"/>
  <c r="V13" i="1"/>
  <c r="V14" i="1"/>
  <c r="V15" i="1"/>
  <c r="V17" i="1"/>
  <c r="V18" i="1"/>
  <c r="V19" i="1"/>
  <c r="V21" i="1"/>
  <c r="V22" i="1"/>
  <c r="V23" i="1"/>
  <c r="V5" i="1"/>
  <c r="W5" i="1"/>
  <c r="S4" i="1"/>
  <c r="AL4" i="1"/>
  <c r="R4" i="1"/>
  <c r="AK4" i="1"/>
  <c r="P4" i="1"/>
  <c r="AI4" i="1" s="1"/>
  <c r="O4" i="1"/>
  <c r="AH4" i="1"/>
  <c r="M4" i="1"/>
  <c r="AF4" i="1"/>
  <c r="L4" i="1"/>
  <c r="AE4" i="1"/>
  <c r="J4" i="1"/>
  <c r="AC4" i="1"/>
  <c r="I4" i="1"/>
  <c r="AB4" i="1"/>
  <c r="G4" i="1"/>
  <c r="Z4" i="1" s="1"/>
  <c r="F4" i="1"/>
  <c r="Y4" i="1"/>
  <c r="D4" i="1"/>
  <c r="W4" i="1"/>
  <c r="C4" i="1"/>
  <c r="V4" i="1"/>
  <c r="AP44" i="1" l="1"/>
  <c r="Q27" i="3" s="1"/>
  <c r="R27" i="3"/>
  <c r="AP43" i="1"/>
  <c r="N29" i="3" s="1"/>
  <c r="O29" i="3"/>
  <c r="AP45" i="1"/>
  <c r="Q28" i="3" s="1"/>
  <c r="R28" i="3"/>
  <c r="R29" i="3"/>
  <c r="AP46" i="1"/>
  <c r="Q29" i="3" s="1"/>
  <c r="O27" i="3"/>
  <c r="AP41" i="1"/>
  <c r="N27" i="3" s="1"/>
  <c r="AF9" i="1"/>
  <c r="AF21" i="1"/>
  <c r="AG23" i="1"/>
  <c r="AG19" i="1"/>
  <c r="AG15" i="1"/>
  <c r="AG11" i="1"/>
  <c r="AG7" i="1"/>
  <c r="X22" i="1"/>
  <c r="X18" i="1"/>
  <c r="X14" i="1"/>
  <c r="X10" i="1"/>
  <c r="X6" i="1"/>
  <c r="V16" i="1"/>
  <c r="AI15" i="1"/>
  <c r="AL8" i="1"/>
  <c r="AL20" i="1"/>
  <c r="AB23" i="1"/>
  <c r="AB11" i="1"/>
  <c r="AD21" i="1"/>
  <c r="AD17" i="1"/>
  <c r="AD13" i="1"/>
  <c r="AD9" i="1"/>
  <c r="U20" i="1"/>
  <c r="U16" i="1"/>
  <c r="U12" i="1"/>
  <c r="U8" i="1"/>
  <c r="AP42" i="1"/>
  <c r="N28" i="3" s="1"/>
  <c r="AH23" i="1"/>
  <c r="AF13" i="1"/>
  <c r="V12" i="1"/>
  <c r="AI7" i="1"/>
  <c r="AI19" i="1"/>
  <c r="AL12" i="1"/>
  <c r="AK16" i="1"/>
  <c r="AJ11" i="1"/>
  <c r="AH20" i="1"/>
  <c r="AH8" i="1"/>
  <c r="Z6" i="1"/>
  <c r="Z18" i="1"/>
  <c r="Y22" i="1"/>
  <c r="Y10" i="1"/>
  <c r="Z14" i="1"/>
  <c r="AI11" i="1"/>
  <c r="AB15" i="1"/>
  <c r="AG16" i="1"/>
  <c r="AN48" i="1"/>
  <c r="O4" i="3" s="1"/>
</calcChain>
</file>

<file path=xl/sharedStrings.xml><?xml version="1.0" encoding="utf-8"?>
<sst xmlns="http://schemas.openxmlformats.org/spreadsheetml/2006/main" count="43" uniqueCount="28">
  <si>
    <t>Input (x)</t>
  </si>
  <si>
    <t>Output (y)</t>
  </si>
  <si>
    <t>Quality Tools</t>
  </si>
  <si>
    <t>Description</t>
  </si>
  <si>
    <t>Instructions</t>
  </si>
  <si>
    <t>Learn More</t>
  </si>
  <si>
    <t>To learn more about other quality tools, visit the ASQ Learn About Quality web site.</t>
  </si>
  <si>
    <t>Learn About Quality</t>
  </si>
  <si>
    <t>This template was written for the American Society for Quality by</t>
  </si>
  <si>
    <t>Stat Aids</t>
  </si>
  <si>
    <t>Your feedback is welcome and encouraged.  Please e-mail to:</t>
  </si>
  <si>
    <t>Stat_Aids@yahoo.com</t>
  </si>
  <si>
    <t>Category 4</t>
  </si>
  <si>
    <t>Category 5</t>
  </si>
  <si>
    <t>Category 6</t>
  </si>
  <si>
    <t>Stratification Diagram</t>
  </si>
  <si>
    <t>+</t>
  </si>
  <si>
    <t>$</t>
  </si>
  <si>
    <t>;</t>
  </si>
  <si>
    <t>●</t>
  </si>
  <si>
    <t>Learn About Stratification Diagrams</t>
  </si>
  <si>
    <t>Reactor 1</t>
  </si>
  <si>
    <t>Reactor 2</t>
  </si>
  <si>
    <t>Reactor 3</t>
  </si>
  <si>
    <t>This template illustrates a Stratification Diagram.  Stratification Diagrams are used to determine if an Output (y) is stratified according to a category related to the output.  If the data is stratified, the plotted points will exhibit unique patterns associated with the category.  A detailed discussion of Stratification Diagrams can be found at www.ASQ.org</t>
  </si>
  <si>
    <t>Enter up to 6 category labels, if desired.  Labels are not required for the data to display correctly.</t>
  </si>
  <si>
    <t>Enter up to 20 output (y) values for each category entered above.</t>
  </si>
  <si>
    <t>Enter up to 20 input (x) values for each category entered above, if known.  Inputs are not required for the data to display, however, the data will only be stratified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</si>
</sst>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name val="Arial"/>
    </font>
    <font>
      <sz val="8"/>
      <name val="Arial"/>
    </font>
    <font>
      <sz val="8"/>
      <name val="Verdana"/>
      <family val="2"/>
    </font>
    <font>
      <sz val="24"/>
      <color indexed="9"/>
      <name val="Tw Cen MT"/>
      <family val="2"/>
    </font>
    <font>
      <b/>
      <sz val="12"/>
      <color indexed="53"/>
      <name val="Verdana"/>
      <family val="2"/>
    </font>
    <font>
      <b/>
      <sz val="8"/>
      <color indexed="53"/>
      <name val="Verdana"/>
      <family val="2"/>
    </font>
    <font>
      <u/>
      <sz val="10"/>
      <color indexed="12"/>
      <name val="Arial"/>
    </font>
    <font>
      <sz val="8"/>
      <color indexed="14"/>
      <name val="StarBats"/>
      <charset val="2"/>
    </font>
    <font>
      <sz val="8"/>
      <color indexed="18"/>
      <name val="StarBats"/>
      <charset val="2"/>
    </font>
    <font>
      <sz val="8"/>
      <color indexed="17"/>
      <name val="StarBats"/>
      <charset val="2"/>
    </font>
    <font>
      <sz val="8"/>
      <color indexed="10"/>
      <name val="StarBats"/>
      <charset val="2"/>
    </font>
    <font>
      <sz val="8"/>
      <color indexed="61"/>
      <name val="StarBats"/>
      <charset val="2"/>
    </font>
    <font>
      <sz val="8"/>
      <color indexed="16"/>
      <name val="StarBats"/>
      <charset val="2"/>
    </font>
    <font>
      <b/>
      <sz val="8"/>
      <name val="Verdana"/>
      <family val="2"/>
    </font>
  </fonts>
  <fills count="3">
    <fill>
      <patternFill patternType="none"/>
    </fill>
    <fill>
      <patternFill patternType="gray125"/>
    </fill>
    <fill>
      <patternFill patternType="solid">
        <fgColor indexed="53"/>
        <bgColor indexed="64"/>
      </patternFill>
    </fill>
  </fills>
  <borders count="3">
    <border>
      <left/>
      <right/>
      <top/>
      <bottom/>
      <diagonal/>
    </border>
    <border>
      <left/>
      <right/>
      <top/>
      <bottom style="medium">
        <color indexed="2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41">
    <xf numFmtId="0" fontId="0" fillId="0" borderId="0" xfId="0"/>
    <xf numFmtId="0" fontId="0" fillId="0" borderId="0" xfId="0" applyAlignment="1">
      <alignment horizontal="center"/>
    </xf>
    <xf numFmtId="0" fontId="2" fillId="0" borderId="0" xfId="0" applyFont="1"/>
    <xf numFmtId="0" fontId="3" fillId="0" borderId="0" xfId="0" applyFont="1" applyFill="1" applyAlignment="1">
      <alignment vertical="center"/>
    </xf>
    <xf numFmtId="0" fontId="0" fillId="0" borderId="0" xfId="0" applyFill="1" applyProtection="1">
      <protection locked="0"/>
    </xf>
    <xf numFmtId="0" fontId="4" fillId="0" borderId="0" xfId="0" applyFont="1" applyAlignment="1">
      <alignment vertical="center"/>
    </xf>
    <xf numFmtId="0" fontId="5" fillId="0" borderId="1" xfId="0" applyFont="1" applyBorder="1"/>
    <xf numFmtId="0" fontId="2" fillId="0" borderId="1" xfId="0" applyFont="1" applyBorder="1"/>
    <xf numFmtId="0" fontId="6" fillId="0" borderId="0" xfId="1" applyAlignment="1" applyProtection="1">
      <alignment horizontal="center"/>
    </xf>
    <xf numFmtId="0" fontId="2" fillId="0" borderId="0" xfId="0" applyFont="1" applyAlignment="1">
      <alignment vertical="top" wrapText="1"/>
    </xf>
    <xf numFmtId="0" fontId="2" fillId="0" borderId="0" xfId="0" applyFont="1" applyAlignment="1">
      <alignment horizontal="center"/>
    </xf>
    <xf numFmtId="0" fontId="2" fillId="0" borderId="2" xfId="0" applyFont="1" applyBorder="1"/>
    <xf numFmtId="0" fontId="2" fillId="0" borderId="0" xfId="0" applyFont="1" applyBorder="1"/>
    <xf numFmtId="0" fontId="2" fillId="0" borderId="0" xfId="0" applyFont="1" applyAlignment="1">
      <alignment vertical="center" wrapText="1"/>
    </xf>
    <xf numFmtId="0" fontId="2" fillId="0" borderId="2" xfId="0" applyFont="1" applyBorder="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2" fillId="0" borderId="0" xfId="0" applyFont="1" applyBorder="1" applyAlignment="1">
      <alignment vertical="top" wrapText="1"/>
    </xf>
    <xf numFmtId="0" fontId="6" fillId="0" borderId="0" xfId="1" applyAlignment="1" applyProtection="1"/>
    <xf numFmtId="0" fontId="2" fillId="0" borderId="0" xfId="0" applyFont="1" applyAlignment="1">
      <alignment horizontal="center" vertical="center"/>
    </xf>
    <xf numFmtId="0" fontId="0" fillId="0" borderId="0" xfId="0" applyFill="1" applyBorder="1" applyProtection="1">
      <protection locked="0"/>
    </xf>
    <xf numFmtId="0" fontId="6" fillId="0" borderId="0" xfId="1" applyFont="1" applyAlignment="1" applyProtection="1"/>
    <xf numFmtId="0" fontId="2" fillId="0" borderId="0" xfId="0" applyFont="1" applyBorder="1" applyAlignment="1">
      <alignment vertical="center" wrapText="1"/>
    </xf>
    <xf numFmtId="0" fontId="10" fillId="0" borderId="0" xfId="0" applyFont="1" applyAlignment="1">
      <alignment horizontal="right"/>
    </xf>
    <xf numFmtId="0" fontId="11" fillId="0" borderId="0" xfId="0" applyFont="1" applyAlignment="1">
      <alignment horizontal="right"/>
    </xf>
    <xf numFmtId="0" fontId="12" fillId="0" borderId="0" xfId="0" applyFont="1" applyAlignment="1">
      <alignment horizontal="right"/>
    </xf>
    <xf numFmtId="0" fontId="8" fillId="0" borderId="2" xfId="0" applyFont="1" applyBorder="1" applyAlignment="1">
      <alignment horizontal="center"/>
    </xf>
    <xf numFmtId="0" fontId="7" fillId="0" borderId="2" xfId="0" applyFont="1" applyBorder="1" applyAlignment="1">
      <alignment horizontal="center"/>
    </xf>
    <xf numFmtId="0" fontId="9" fillId="0" borderId="2" xfId="0" applyFont="1" applyBorder="1" applyAlignment="1">
      <alignment horizontal="center"/>
    </xf>
    <xf numFmtId="0" fontId="10" fillId="0" borderId="2" xfId="0" applyFont="1" applyBorder="1" applyAlignment="1">
      <alignment horizontal="center"/>
    </xf>
    <xf numFmtId="0" fontId="11" fillId="0" borderId="2" xfId="0" applyFont="1" applyBorder="1" applyAlignment="1">
      <alignment horizontal="center"/>
    </xf>
    <xf numFmtId="0" fontId="12" fillId="0" borderId="2" xfId="0" applyFont="1" applyBorder="1" applyAlignment="1">
      <alignment horizontal="center"/>
    </xf>
    <xf numFmtId="0" fontId="3" fillId="2" borderId="0" xfId="0" applyFont="1" applyFill="1" applyAlignment="1">
      <alignment horizontal="center" vertical="center"/>
    </xf>
    <xf numFmtId="0" fontId="2" fillId="0" borderId="0" xfId="0" applyFont="1" applyAlignment="1">
      <alignment horizontal="center"/>
    </xf>
    <xf numFmtId="0" fontId="13" fillId="0" borderId="0" xfId="0" applyFont="1" applyAlignment="1">
      <alignment horizontal="center"/>
    </xf>
    <xf numFmtId="0" fontId="2" fillId="0" borderId="0" xfId="0" applyFont="1" applyBorder="1" applyAlignment="1">
      <alignment horizontal="left" vertical="top" wrapText="1"/>
    </xf>
    <xf numFmtId="0" fontId="2" fillId="0" borderId="0" xfId="0" applyFont="1" applyAlignment="1">
      <alignment horizontal="left" vertical="center" wrapText="1"/>
    </xf>
    <xf numFmtId="0" fontId="6" fillId="0" borderId="0" xfId="1" applyAlignment="1" applyProtection="1">
      <alignment horizontal="center"/>
    </xf>
    <xf numFmtId="0" fontId="2" fillId="0" borderId="0" xfId="0" applyFont="1" applyAlignment="1">
      <alignment horizontal="left" vertical="top" wrapText="1"/>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197131340361"/>
          <c:y val="4.8701298701298704E-2"/>
          <c:w val="0.84635631906209075"/>
          <c:h val="0.81818181818181823"/>
        </c:manualLayout>
      </c:layout>
      <c:scatterChart>
        <c:scatterStyle val="lineMarker"/>
        <c:varyColors val="0"/>
        <c:ser>
          <c:idx val="0"/>
          <c:order val="0"/>
          <c:tx>
            <c:strRef>
              <c:f>Calculations!$V$3</c:f>
              <c:strCache>
                <c:ptCount val="1"/>
                <c:pt idx="0">
                  <c:v>Reactor 1</c:v>
                </c:pt>
              </c:strCache>
            </c:strRef>
          </c:tx>
          <c:spPr>
            <a:ln w="19050">
              <a:noFill/>
            </a:ln>
          </c:spPr>
          <c:marker>
            <c:symbol val="diamond"/>
            <c:size val="5"/>
            <c:spPr>
              <a:solidFill>
                <a:srgbClr val="000080"/>
              </a:solidFill>
              <a:ln>
                <a:solidFill>
                  <a:srgbClr val="000080"/>
                </a:solidFill>
                <a:prstDash val="solid"/>
              </a:ln>
            </c:spPr>
          </c:marker>
          <c:xVal>
            <c:numRef>
              <c:f>Calculations!$V$5:$V$23</c:f>
              <c:numCache>
                <c:formatCode>General</c:formatCode>
                <c:ptCount val="19"/>
                <c:pt idx="0">
                  <c:v>0.45</c:v>
                </c:pt>
                <c:pt idx="1">
                  <c:v>0.27</c:v>
                </c:pt>
                <c:pt idx="2">
                  <c:v>0.26</c:v>
                </c:pt>
                <c:pt idx="3">
                  <c:v>0.1</c:v>
                </c:pt>
                <c:pt idx="4">
                  <c:v>0.24</c:v>
                </c:pt>
                <c:pt idx="5">
                  <c:v>0.4</c:v>
                </c:pt>
                <c:pt idx="6">
                  <c:v>0.22</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Calculations!$W$5:$W$23</c:f>
              <c:numCache>
                <c:formatCode>General</c:formatCode>
                <c:ptCount val="19"/>
                <c:pt idx="0">
                  <c:v>98.95</c:v>
                </c:pt>
                <c:pt idx="1">
                  <c:v>99.05</c:v>
                </c:pt>
                <c:pt idx="2">
                  <c:v>99.3</c:v>
                </c:pt>
                <c:pt idx="3">
                  <c:v>99.3</c:v>
                </c:pt>
                <c:pt idx="4">
                  <c:v>99.4</c:v>
                </c:pt>
                <c:pt idx="5">
                  <c:v>99.55</c:v>
                </c:pt>
                <c:pt idx="6">
                  <c:v>99.55</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0-1B36-4C6A-83CE-00C572249968}"/>
            </c:ext>
          </c:extLst>
        </c:ser>
        <c:ser>
          <c:idx val="1"/>
          <c:order val="1"/>
          <c:tx>
            <c:strRef>
              <c:f>Calculations!$Y$3</c:f>
              <c:strCache>
                <c:ptCount val="1"/>
                <c:pt idx="0">
                  <c:v>Reactor 2</c:v>
                </c:pt>
              </c:strCache>
            </c:strRef>
          </c:tx>
          <c:spPr>
            <a:ln w="19050">
              <a:noFill/>
            </a:ln>
          </c:spPr>
          <c:marker>
            <c:symbol val="square"/>
            <c:size val="5"/>
            <c:spPr>
              <a:solidFill>
                <a:srgbClr val="FF00FF"/>
              </a:solidFill>
              <a:ln>
                <a:solidFill>
                  <a:srgbClr val="FF00FF"/>
                </a:solidFill>
                <a:prstDash val="solid"/>
              </a:ln>
            </c:spPr>
          </c:marker>
          <c:xVal>
            <c:numRef>
              <c:f>Calculations!$Y$5:$Y$23</c:f>
              <c:numCache>
                <c:formatCode>General</c:formatCode>
                <c:ptCount val="19"/>
                <c:pt idx="0">
                  <c:v>0.6</c:v>
                </c:pt>
                <c:pt idx="1">
                  <c:v>0.63</c:v>
                </c:pt>
                <c:pt idx="2">
                  <c:v>0.21</c:v>
                </c:pt>
                <c:pt idx="3">
                  <c:v>0.28999999999999998</c:v>
                </c:pt>
                <c:pt idx="4">
                  <c:v>0.34</c:v>
                </c:pt>
                <c:pt idx="5">
                  <c:v>0.24</c:v>
                </c:pt>
                <c:pt idx="6">
                  <c:v>0.25</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Calculations!$Z$5:$Z$23</c:f>
              <c:numCache>
                <c:formatCode>General</c:formatCode>
                <c:ptCount val="19"/>
                <c:pt idx="0">
                  <c:v>98.85</c:v>
                </c:pt>
                <c:pt idx="1">
                  <c:v>98.95</c:v>
                </c:pt>
                <c:pt idx="2">
                  <c:v>99.45</c:v>
                </c:pt>
                <c:pt idx="3">
                  <c:v>99.55</c:v>
                </c:pt>
                <c:pt idx="4">
                  <c:v>99.55</c:v>
                </c:pt>
                <c:pt idx="5">
                  <c:v>99.65</c:v>
                </c:pt>
                <c:pt idx="6">
                  <c:v>99.75</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1-1B36-4C6A-83CE-00C572249968}"/>
            </c:ext>
          </c:extLst>
        </c:ser>
        <c:ser>
          <c:idx val="2"/>
          <c:order val="2"/>
          <c:tx>
            <c:strRef>
              <c:f>Calculations!$AB$3</c:f>
              <c:strCache>
                <c:ptCount val="1"/>
                <c:pt idx="0">
                  <c:v>Reactor 3</c:v>
                </c:pt>
              </c:strCache>
            </c:strRef>
          </c:tx>
          <c:spPr>
            <a:ln w="19050">
              <a:noFill/>
            </a:ln>
          </c:spPr>
          <c:marker>
            <c:symbol val="circle"/>
            <c:size val="5"/>
            <c:spPr>
              <a:solidFill>
                <a:srgbClr val="008000"/>
              </a:solidFill>
              <a:ln>
                <a:solidFill>
                  <a:srgbClr val="008000"/>
                </a:solidFill>
                <a:prstDash val="solid"/>
              </a:ln>
            </c:spPr>
          </c:marker>
          <c:xVal>
            <c:numRef>
              <c:f>Calculations!$AB$5:$AB$23</c:f>
              <c:numCache>
                <c:formatCode>General</c:formatCode>
                <c:ptCount val="19"/>
                <c:pt idx="0">
                  <c:v>0.5</c:v>
                </c:pt>
                <c:pt idx="1">
                  <c:v>0.4</c:v>
                </c:pt>
                <c:pt idx="2">
                  <c:v>0.45</c:v>
                </c:pt>
                <c:pt idx="3">
                  <c:v>0.34</c:v>
                </c:pt>
                <c:pt idx="4">
                  <c:v>0.28999999999999998</c:v>
                </c:pt>
                <c:pt idx="5">
                  <c:v>0.21</c:v>
                </c:pt>
                <c:pt idx="6">
                  <c:v>0.31</c:v>
                </c:pt>
                <c:pt idx="7">
                  <c:v>0.22</c:v>
                </c:pt>
                <c:pt idx="8">
                  <c:v>0.13</c:v>
                </c:pt>
                <c:pt idx="9">
                  <c:v>0.11</c:v>
                </c:pt>
                <c:pt idx="10">
                  <c:v>#N/A</c:v>
                </c:pt>
                <c:pt idx="11">
                  <c:v>#N/A</c:v>
                </c:pt>
                <c:pt idx="12">
                  <c:v>#N/A</c:v>
                </c:pt>
                <c:pt idx="13">
                  <c:v>#N/A</c:v>
                </c:pt>
                <c:pt idx="14">
                  <c:v>#N/A</c:v>
                </c:pt>
                <c:pt idx="15">
                  <c:v>#N/A</c:v>
                </c:pt>
                <c:pt idx="16">
                  <c:v>#N/A</c:v>
                </c:pt>
                <c:pt idx="17">
                  <c:v>#N/A</c:v>
                </c:pt>
                <c:pt idx="18">
                  <c:v>#N/A</c:v>
                </c:pt>
              </c:numCache>
            </c:numRef>
          </c:xVal>
          <c:yVal>
            <c:numRef>
              <c:f>Calculations!$AC$5:$AC$23</c:f>
              <c:numCache>
                <c:formatCode>General</c:formatCode>
                <c:ptCount val="19"/>
                <c:pt idx="0">
                  <c:v>98.25</c:v>
                </c:pt>
                <c:pt idx="1">
                  <c:v>98.35</c:v>
                </c:pt>
                <c:pt idx="2">
                  <c:v>98.6</c:v>
                </c:pt>
                <c:pt idx="3">
                  <c:v>98.65</c:v>
                </c:pt>
                <c:pt idx="4">
                  <c:v>98.75</c:v>
                </c:pt>
                <c:pt idx="5">
                  <c:v>98.75</c:v>
                </c:pt>
                <c:pt idx="6">
                  <c:v>98.85</c:v>
                </c:pt>
                <c:pt idx="7">
                  <c:v>98.85</c:v>
                </c:pt>
                <c:pt idx="8">
                  <c:v>98.95</c:v>
                </c:pt>
                <c:pt idx="9">
                  <c:v>99.05</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2-1B36-4C6A-83CE-00C572249968}"/>
            </c:ext>
          </c:extLst>
        </c:ser>
        <c:ser>
          <c:idx val="3"/>
          <c:order val="3"/>
          <c:tx>
            <c:strRef>
              <c:f>Calculations!$AE$3</c:f>
              <c:strCache>
                <c:ptCount val="1"/>
              </c:strCache>
            </c:strRef>
          </c:tx>
          <c:spPr>
            <a:ln w="19050">
              <a:noFill/>
            </a:ln>
          </c:spPr>
          <c:marker>
            <c:symbol val="diamond"/>
            <c:size val="5"/>
            <c:spPr>
              <a:solidFill>
                <a:srgbClr val="FF0000"/>
              </a:solidFill>
              <a:ln>
                <a:solidFill>
                  <a:srgbClr val="FF0000"/>
                </a:solidFill>
                <a:prstDash val="solid"/>
              </a:ln>
            </c:spPr>
          </c:marker>
          <c:xVal>
            <c:numRef>
              <c:f>Calculations!$AE$5:$AE$23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Calculations!$AF$5:$AF$23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3-1B36-4C6A-83CE-00C572249968}"/>
            </c:ext>
          </c:extLst>
        </c:ser>
        <c:ser>
          <c:idx val="4"/>
          <c:order val="4"/>
          <c:tx>
            <c:strRef>
              <c:f>Calculations!$AH$3</c:f>
              <c:strCache>
                <c:ptCount val="1"/>
              </c:strCache>
            </c:strRef>
          </c:tx>
          <c:spPr>
            <a:ln w="19050">
              <a:noFill/>
            </a:ln>
          </c:spPr>
          <c:marker>
            <c:symbol val="square"/>
            <c:size val="5"/>
            <c:spPr>
              <a:solidFill>
                <a:srgbClr val="993366"/>
              </a:solidFill>
              <a:ln>
                <a:solidFill>
                  <a:srgbClr val="993366"/>
                </a:solidFill>
                <a:prstDash val="solid"/>
              </a:ln>
            </c:spPr>
          </c:marker>
          <c:xVal>
            <c:numRef>
              <c:f>Calculations!$AH$5:$AH$23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Calculations!$AI$5:$AI$23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4-1B36-4C6A-83CE-00C572249968}"/>
            </c:ext>
          </c:extLst>
        </c:ser>
        <c:ser>
          <c:idx val="5"/>
          <c:order val="5"/>
          <c:tx>
            <c:strRef>
              <c:f>Calculations!$AK$3</c:f>
              <c:strCache>
                <c:ptCount val="1"/>
              </c:strCache>
            </c:strRef>
          </c:tx>
          <c:spPr>
            <a:ln w="19050">
              <a:noFill/>
            </a:ln>
          </c:spPr>
          <c:marker>
            <c:symbol val="circle"/>
            <c:size val="5"/>
            <c:spPr>
              <a:solidFill>
                <a:srgbClr val="800000"/>
              </a:solidFill>
              <a:ln>
                <a:solidFill>
                  <a:srgbClr val="800000"/>
                </a:solidFill>
                <a:prstDash val="solid"/>
              </a:ln>
            </c:spPr>
          </c:marker>
          <c:xVal>
            <c:numRef>
              <c:f>Calculations!$AK$5:$AK$23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Calculations!$AL$5:$AL$23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5-1B36-4C6A-83CE-00C572249968}"/>
            </c:ext>
          </c:extLst>
        </c:ser>
        <c:dLbls>
          <c:showLegendKey val="0"/>
          <c:showVal val="0"/>
          <c:showCatName val="0"/>
          <c:showSerName val="0"/>
          <c:showPercent val="0"/>
          <c:showBubbleSize val="0"/>
        </c:dLbls>
        <c:axId val="382523199"/>
        <c:axId val="1"/>
      </c:scatterChart>
      <c:valAx>
        <c:axId val="38252319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2523199"/>
        <c:crosses val="autoZero"/>
        <c:crossBetween val="midCat"/>
      </c:valAx>
      <c:spPr>
        <a:no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25" b="1" i="0" u="none" strike="noStrike" baseline="0">
                <a:solidFill>
                  <a:srgbClr val="000000"/>
                </a:solidFill>
                <a:latin typeface="Arial"/>
                <a:ea typeface="Arial"/>
                <a:cs typeface="Arial"/>
              </a:defRPr>
            </a:pPr>
            <a:r>
              <a:rPr lang="en-US"/>
              <a:t>Output (y) vs. Input (x) by Category</a:t>
            </a:r>
          </a:p>
        </c:rich>
      </c:tx>
      <c:layout>
        <c:manualLayout>
          <c:xMode val="edge"/>
          <c:yMode val="edge"/>
          <c:x val="0.30357142857142855"/>
          <c:y val="4.0160800078439064E-2"/>
        </c:manualLayout>
      </c:layout>
      <c:overlay val="0"/>
      <c:spPr>
        <a:noFill/>
        <a:ln w="25400">
          <a:noFill/>
        </a:ln>
      </c:spPr>
    </c:title>
    <c:autoTitleDeleted val="0"/>
    <c:plotArea>
      <c:layout>
        <c:manualLayout>
          <c:layoutTarget val="inner"/>
          <c:xMode val="edge"/>
          <c:yMode val="edge"/>
          <c:x val="0.11734693877551021"/>
          <c:y val="0.20080400039219531"/>
          <c:w val="0.64540816326530615"/>
          <c:h val="0.63454064123933718"/>
        </c:manualLayout>
      </c:layout>
      <c:scatterChart>
        <c:scatterStyle val="lineMarker"/>
        <c:varyColors val="0"/>
        <c:ser>
          <c:idx val="0"/>
          <c:order val="0"/>
          <c:tx>
            <c:strRef>
              <c:f>Calculations!$V$3</c:f>
              <c:strCache>
                <c:ptCount val="1"/>
                <c:pt idx="0">
                  <c:v>Reactor 1</c:v>
                </c:pt>
              </c:strCache>
            </c:strRef>
          </c:tx>
          <c:spPr>
            <a:ln w="19050">
              <a:noFill/>
            </a:ln>
          </c:spPr>
          <c:marker>
            <c:symbol val="diamond"/>
            <c:size val="5"/>
            <c:spPr>
              <a:solidFill>
                <a:srgbClr val="000080"/>
              </a:solidFill>
              <a:ln>
                <a:solidFill>
                  <a:srgbClr val="000080"/>
                </a:solidFill>
                <a:prstDash val="solid"/>
              </a:ln>
            </c:spPr>
          </c:marker>
          <c:xVal>
            <c:numRef>
              <c:f>Calculations!$V$5:$V$23</c:f>
              <c:numCache>
                <c:formatCode>General</c:formatCode>
                <c:ptCount val="19"/>
                <c:pt idx="0">
                  <c:v>0.45</c:v>
                </c:pt>
                <c:pt idx="1">
                  <c:v>0.27</c:v>
                </c:pt>
                <c:pt idx="2">
                  <c:v>0.26</c:v>
                </c:pt>
                <c:pt idx="3">
                  <c:v>0.1</c:v>
                </c:pt>
                <c:pt idx="4">
                  <c:v>0.24</c:v>
                </c:pt>
                <c:pt idx="5">
                  <c:v>0.4</c:v>
                </c:pt>
                <c:pt idx="6">
                  <c:v>0.22</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Calculations!$W$5:$W$23</c:f>
              <c:numCache>
                <c:formatCode>General</c:formatCode>
                <c:ptCount val="19"/>
                <c:pt idx="0">
                  <c:v>98.95</c:v>
                </c:pt>
                <c:pt idx="1">
                  <c:v>99.05</c:v>
                </c:pt>
                <c:pt idx="2">
                  <c:v>99.3</c:v>
                </c:pt>
                <c:pt idx="3">
                  <c:v>99.3</c:v>
                </c:pt>
                <c:pt idx="4">
                  <c:v>99.4</c:v>
                </c:pt>
                <c:pt idx="5">
                  <c:v>99.55</c:v>
                </c:pt>
                <c:pt idx="6">
                  <c:v>99.55</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0-90CF-406D-85EE-A0122C36AE54}"/>
            </c:ext>
          </c:extLst>
        </c:ser>
        <c:ser>
          <c:idx val="1"/>
          <c:order val="1"/>
          <c:tx>
            <c:strRef>
              <c:f>Calculations!$Y$3</c:f>
              <c:strCache>
                <c:ptCount val="1"/>
                <c:pt idx="0">
                  <c:v>Reactor 2</c:v>
                </c:pt>
              </c:strCache>
            </c:strRef>
          </c:tx>
          <c:spPr>
            <a:ln w="19050">
              <a:noFill/>
            </a:ln>
          </c:spPr>
          <c:marker>
            <c:symbol val="square"/>
            <c:size val="5"/>
            <c:spPr>
              <a:solidFill>
                <a:srgbClr val="FF00FF"/>
              </a:solidFill>
              <a:ln>
                <a:solidFill>
                  <a:srgbClr val="FF00FF"/>
                </a:solidFill>
                <a:prstDash val="solid"/>
              </a:ln>
            </c:spPr>
          </c:marker>
          <c:xVal>
            <c:numRef>
              <c:f>Calculations!$Y$5:$Y$23</c:f>
              <c:numCache>
                <c:formatCode>General</c:formatCode>
                <c:ptCount val="19"/>
                <c:pt idx="0">
                  <c:v>0.6</c:v>
                </c:pt>
                <c:pt idx="1">
                  <c:v>0.63</c:v>
                </c:pt>
                <c:pt idx="2">
                  <c:v>0.21</c:v>
                </c:pt>
                <c:pt idx="3">
                  <c:v>0.28999999999999998</c:v>
                </c:pt>
                <c:pt idx="4">
                  <c:v>0.34</c:v>
                </c:pt>
                <c:pt idx="5">
                  <c:v>0.24</c:v>
                </c:pt>
                <c:pt idx="6">
                  <c:v>0.25</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Calculations!$Z$5:$Z$23</c:f>
              <c:numCache>
                <c:formatCode>General</c:formatCode>
                <c:ptCount val="19"/>
                <c:pt idx="0">
                  <c:v>98.85</c:v>
                </c:pt>
                <c:pt idx="1">
                  <c:v>98.95</c:v>
                </c:pt>
                <c:pt idx="2">
                  <c:v>99.45</c:v>
                </c:pt>
                <c:pt idx="3">
                  <c:v>99.55</c:v>
                </c:pt>
                <c:pt idx="4">
                  <c:v>99.55</c:v>
                </c:pt>
                <c:pt idx="5">
                  <c:v>99.65</c:v>
                </c:pt>
                <c:pt idx="6">
                  <c:v>99.75</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1-90CF-406D-85EE-A0122C36AE54}"/>
            </c:ext>
          </c:extLst>
        </c:ser>
        <c:ser>
          <c:idx val="2"/>
          <c:order val="2"/>
          <c:tx>
            <c:strRef>
              <c:f>Calculations!$AB$3</c:f>
              <c:strCache>
                <c:ptCount val="1"/>
                <c:pt idx="0">
                  <c:v>Reactor 3</c:v>
                </c:pt>
              </c:strCache>
            </c:strRef>
          </c:tx>
          <c:spPr>
            <a:ln w="19050">
              <a:noFill/>
            </a:ln>
          </c:spPr>
          <c:marker>
            <c:symbol val="circle"/>
            <c:size val="5"/>
            <c:spPr>
              <a:solidFill>
                <a:srgbClr val="008000"/>
              </a:solidFill>
              <a:ln>
                <a:solidFill>
                  <a:srgbClr val="008000"/>
                </a:solidFill>
                <a:prstDash val="solid"/>
              </a:ln>
            </c:spPr>
          </c:marker>
          <c:xVal>
            <c:numRef>
              <c:f>Calculations!$AB$5:$AB$23</c:f>
              <c:numCache>
                <c:formatCode>General</c:formatCode>
                <c:ptCount val="19"/>
                <c:pt idx="0">
                  <c:v>0.5</c:v>
                </c:pt>
                <c:pt idx="1">
                  <c:v>0.4</c:v>
                </c:pt>
                <c:pt idx="2">
                  <c:v>0.45</c:v>
                </c:pt>
                <c:pt idx="3">
                  <c:v>0.34</c:v>
                </c:pt>
                <c:pt idx="4">
                  <c:v>0.28999999999999998</c:v>
                </c:pt>
                <c:pt idx="5">
                  <c:v>0.21</c:v>
                </c:pt>
                <c:pt idx="6">
                  <c:v>0.31</c:v>
                </c:pt>
                <c:pt idx="7">
                  <c:v>0.22</c:v>
                </c:pt>
                <c:pt idx="8">
                  <c:v>0.13</c:v>
                </c:pt>
                <c:pt idx="9">
                  <c:v>0.11</c:v>
                </c:pt>
                <c:pt idx="10">
                  <c:v>#N/A</c:v>
                </c:pt>
                <c:pt idx="11">
                  <c:v>#N/A</c:v>
                </c:pt>
                <c:pt idx="12">
                  <c:v>#N/A</c:v>
                </c:pt>
                <c:pt idx="13">
                  <c:v>#N/A</c:v>
                </c:pt>
                <c:pt idx="14">
                  <c:v>#N/A</c:v>
                </c:pt>
                <c:pt idx="15">
                  <c:v>#N/A</c:v>
                </c:pt>
                <c:pt idx="16">
                  <c:v>#N/A</c:v>
                </c:pt>
                <c:pt idx="17">
                  <c:v>#N/A</c:v>
                </c:pt>
                <c:pt idx="18">
                  <c:v>#N/A</c:v>
                </c:pt>
              </c:numCache>
            </c:numRef>
          </c:xVal>
          <c:yVal>
            <c:numRef>
              <c:f>Calculations!$AC$5:$AC$23</c:f>
              <c:numCache>
                <c:formatCode>General</c:formatCode>
                <c:ptCount val="19"/>
                <c:pt idx="0">
                  <c:v>98.25</c:v>
                </c:pt>
                <c:pt idx="1">
                  <c:v>98.35</c:v>
                </c:pt>
                <c:pt idx="2">
                  <c:v>98.6</c:v>
                </c:pt>
                <c:pt idx="3">
                  <c:v>98.65</c:v>
                </c:pt>
                <c:pt idx="4">
                  <c:v>98.75</c:v>
                </c:pt>
                <c:pt idx="5">
                  <c:v>98.75</c:v>
                </c:pt>
                <c:pt idx="6">
                  <c:v>98.85</c:v>
                </c:pt>
                <c:pt idx="7">
                  <c:v>98.85</c:v>
                </c:pt>
                <c:pt idx="8">
                  <c:v>98.95</c:v>
                </c:pt>
                <c:pt idx="9">
                  <c:v>99.05</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2-90CF-406D-85EE-A0122C36AE54}"/>
            </c:ext>
          </c:extLst>
        </c:ser>
        <c:ser>
          <c:idx val="3"/>
          <c:order val="3"/>
          <c:tx>
            <c:strRef>
              <c:f>Calculations!$AE$3</c:f>
              <c:strCache>
                <c:ptCount val="1"/>
              </c:strCache>
            </c:strRef>
          </c:tx>
          <c:spPr>
            <a:ln w="19050">
              <a:noFill/>
            </a:ln>
          </c:spPr>
          <c:marker>
            <c:symbol val="diamond"/>
            <c:size val="5"/>
            <c:spPr>
              <a:solidFill>
                <a:srgbClr val="FF0000"/>
              </a:solidFill>
              <a:ln>
                <a:solidFill>
                  <a:srgbClr val="FF0000"/>
                </a:solidFill>
                <a:prstDash val="solid"/>
              </a:ln>
            </c:spPr>
          </c:marker>
          <c:xVal>
            <c:numRef>
              <c:f>Calculations!$AE$5:$AE$23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Calculations!$AF$5:$AF$23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3-90CF-406D-85EE-A0122C36AE54}"/>
            </c:ext>
          </c:extLst>
        </c:ser>
        <c:ser>
          <c:idx val="4"/>
          <c:order val="4"/>
          <c:tx>
            <c:strRef>
              <c:f>Calculations!$AH$3</c:f>
              <c:strCache>
                <c:ptCount val="1"/>
              </c:strCache>
            </c:strRef>
          </c:tx>
          <c:spPr>
            <a:ln w="19050">
              <a:noFill/>
            </a:ln>
          </c:spPr>
          <c:marker>
            <c:symbol val="square"/>
            <c:size val="5"/>
            <c:spPr>
              <a:solidFill>
                <a:srgbClr val="993366"/>
              </a:solidFill>
              <a:ln>
                <a:solidFill>
                  <a:srgbClr val="993366"/>
                </a:solidFill>
                <a:prstDash val="solid"/>
              </a:ln>
            </c:spPr>
          </c:marker>
          <c:xVal>
            <c:numRef>
              <c:f>Calculations!$AH$5:$AH$23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Calculations!$AI$5:$AI$23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4-90CF-406D-85EE-A0122C36AE54}"/>
            </c:ext>
          </c:extLst>
        </c:ser>
        <c:ser>
          <c:idx val="5"/>
          <c:order val="5"/>
          <c:tx>
            <c:strRef>
              <c:f>Calculations!$AK$3</c:f>
              <c:strCache>
                <c:ptCount val="1"/>
              </c:strCache>
            </c:strRef>
          </c:tx>
          <c:spPr>
            <a:ln w="19050">
              <a:noFill/>
            </a:ln>
          </c:spPr>
          <c:marker>
            <c:symbol val="circle"/>
            <c:size val="5"/>
            <c:spPr>
              <a:solidFill>
                <a:srgbClr val="800000"/>
              </a:solidFill>
              <a:ln>
                <a:solidFill>
                  <a:srgbClr val="800000"/>
                </a:solidFill>
                <a:prstDash val="solid"/>
              </a:ln>
            </c:spPr>
          </c:marker>
          <c:xVal>
            <c:numRef>
              <c:f>Calculations!$AK$5:$AK$23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Calculations!$AL$5:$AL$23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5-90CF-406D-85EE-A0122C36AE54}"/>
            </c:ext>
          </c:extLst>
        </c:ser>
        <c:dLbls>
          <c:showLegendKey val="0"/>
          <c:showVal val="0"/>
          <c:showCatName val="0"/>
          <c:showSerName val="0"/>
          <c:showPercent val="0"/>
          <c:showBubbleSize val="0"/>
        </c:dLbls>
        <c:axId val="382516127"/>
        <c:axId val="1"/>
      </c:scatterChart>
      <c:valAx>
        <c:axId val="38251612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2516127"/>
        <c:crosses val="autoZero"/>
        <c:crossBetween val="midCat"/>
      </c:valAx>
      <c:spPr>
        <a:noFill/>
        <a:ln w="12700">
          <a:solidFill>
            <a:srgbClr val="808080"/>
          </a:solidFill>
          <a:prstDash val="solid"/>
        </a:ln>
      </c:spPr>
    </c:plotArea>
    <c:legend>
      <c:legendPos val="r"/>
      <c:layout>
        <c:manualLayout>
          <c:xMode val="edge"/>
          <c:yMode val="edge"/>
          <c:x val="0.81377551020408168"/>
          <c:y val="0.28915776056476122"/>
          <c:w val="0.16581632653061223"/>
          <c:h val="0.4618492009020492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Output (y) vs. Category</a:t>
            </a:r>
          </a:p>
        </c:rich>
      </c:tx>
      <c:layout>
        <c:manualLayout>
          <c:xMode val="edge"/>
          <c:yMode val="edge"/>
          <c:x val="0.33073000775657085"/>
          <c:y val="3.5842419363307024E-2"/>
        </c:manualLayout>
      </c:layout>
      <c:overlay val="0"/>
      <c:spPr>
        <a:noFill/>
        <a:ln w="25400">
          <a:noFill/>
        </a:ln>
      </c:spPr>
    </c:title>
    <c:autoTitleDeleted val="0"/>
    <c:plotArea>
      <c:layout>
        <c:manualLayout>
          <c:layoutTarget val="inner"/>
          <c:xMode val="edge"/>
          <c:yMode val="edge"/>
          <c:x val="9.1146065129763615E-2"/>
          <c:y val="0.19354906456185791"/>
          <c:w val="0.72135600116984344"/>
          <c:h val="0.68817445177549486"/>
        </c:manualLayout>
      </c:layout>
      <c:scatterChart>
        <c:scatterStyle val="lineMarker"/>
        <c:varyColors val="0"/>
        <c:ser>
          <c:idx val="0"/>
          <c:order val="0"/>
          <c:tx>
            <c:strRef>
              <c:f>Calculations!$V$3</c:f>
              <c:strCache>
                <c:ptCount val="1"/>
                <c:pt idx="0">
                  <c:v>Reactor 1</c:v>
                </c:pt>
              </c:strCache>
            </c:strRef>
          </c:tx>
          <c:spPr>
            <a:ln w="19050">
              <a:noFill/>
            </a:ln>
          </c:spPr>
          <c:marker>
            <c:symbol val="diamond"/>
            <c:size val="5"/>
            <c:spPr>
              <a:solidFill>
                <a:srgbClr val="000080"/>
              </a:solidFill>
              <a:ln>
                <a:solidFill>
                  <a:srgbClr val="000080"/>
                </a:solidFill>
                <a:prstDash val="solid"/>
              </a:ln>
            </c:spPr>
          </c:marker>
          <c:xVal>
            <c:numRef>
              <c:f>Calculations!$U$5:$U$23</c:f>
              <c:numCache>
                <c:formatCode>General</c:formatCode>
                <c:ptCount val="19"/>
                <c:pt idx="0">
                  <c:v>1</c:v>
                </c:pt>
                <c:pt idx="1">
                  <c:v>1</c:v>
                </c:pt>
                <c:pt idx="2">
                  <c:v>1</c:v>
                </c:pt>
                <c:pt idx="3">
                  <c:v>1</c:v>
                </c:pt>
                <c:pt idx="4">
                  <c:v>1</c:v>
                </c:pt>
                <c:pt idx="5">
                  <c:v>1</c:v>
                </c:pt>
                <c:pt idx="6">
                  <c:v>1</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Calculations!$W$5:$W$23</c:f>
              <c:numCache>
                <c:formatCode>General</c:formatCode>
                <c:ptCount val="19"/>
                <c:pt idx="0">
                  <c:v>98.95</c:v>
                </c:pt>
                <c:pt idx="1">
                  <c:v>99.05</c:v>
                </c:pt>
                <c:pt idx="2">
                  <c:v>99.3</c:v>
                </c:pt>
                <c:pt idx="3">
                  <c:v>99.3</c:v>
                </c:pt>
                <c:pt idx="4">
                  <c:v>99.4</c:v>
                </c:pt>
                <c:pt idx="5">
                  <c:v>99.55</c:v>
                </c:pt>
                <c:pt idx="6">
                  <c:v>99.55</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0-BAF6-44A0-A200-87A074BBD253}"/>
            </c:ext>
          </c:extLst>
        </c:ser>
        <c:ser>
          <c:idx val="1"/>
          <c:order val="1"/>
          <c:tx>
            <c:strRef>
              <c:f>Calculations!$Y$3</c:f>
              <c:strCache>
                <c:ptCount val="1"/>
                <c:pt idx="0">
                  <c:v>Reactor 2</c:v>
                </c:pt>
              </c:strCache>
            </c:strRef>
          </c:tx>
          <c:spPr>
            <a:ln w="19050">
              <a:noFill/>
            </a:ln>
          </c:spPr>
          <c:marker>
            <c:symbol val="square"/>
            <c:size val="5"/>
            <c:spPr>
              <a:solidFill>
                <a:srgbClr val="FF00FF"/>
              </a:solidFill>
              <a:ln>
                <a:solidFill>
                  <a:srgbClr val="FF00FF"/>
                </a:solidFill>
                <a:prstDash val="solid"/>
              </a:ln>
            </c:spPr>
          </c:marker>
          <c:xVal>
            <c:numRef>
              <c:f>Calculations!$X$5:$X$23</c:f>
              <c:numCache>
                <c:formatCode>General</c:formatCode>
                <c:ptCount val="19"/>
                <c:pt idx="0">
                  <c:v>2</c:v>
                </c:pt>
                <c:pt idx="1">
                  <c:v>2</c:v>
                </c:pt>
                <c:pt idx="2">
                  <c:v>2</c:v>
                </c:pt>
                <c:pt idx="3">
                  <c:v>2</c:v>
                </c:pt>
                <c:pt idx="4">
                  <c:v>2</c:v>
                </c:pt>
                <c:pt idx="5">
                  <c:v>2</c:v>
                </c:pt>
                <c:pt idx="6">
                  <c:v>2</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Calculations!$Z$5:$Z$23</c:f>
              <c:numCache>
                <c:formatCode>General</c:formatCode>
                <c:ptCount val="19"/>
                <c:pt idx="0">
                  <c:v>98.85</c:v>
                </c:pt>
                <c:pt idx="1">
                  <c:v>98.95</c:v>
                </c:pt>
                <c:pt idx="2">
                  <c:v>99.45</c:v>
                </c:pt>
                <c:pt idx="3">
                  <c:v>99.55</c:v>
                </c:pt>
                <c:pt idx="4">
                  <c:v>99.55</c:v>
                </c:pt>
                <c:pt idx="5">
                  <c:v>99.65</c:v>
                </c:pt>
                <c:pt idx="6">
                  <c:v>99.75</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1-BAF6-44A0-A200-87A074BBD253}"/>
            </c:ext>
          </c:extLst>
        </c:ser>
        <c:ser>
          <c:idx val="2"/>
          <c:order val="2"/>
          <c:tx>
            <c:strRef>
              <c:f>Calculations!$AB$3</c:f>
              <c:strCache>
                <c:ptCount val="1"/>
                <c:pt idx="0">
                  <c:v>Reactor 3</c:v>
                </c:pt>
              </c:strCache>
            </c:strRef>
          </c:tx>
          <c:spPr>
            <a:ln w="19050">
              <a:noFill/>
            </a:ln>
          </c:spPr>
          <c:marker>
            <c:symbol val="circle"/>
            <c:size val="5"/>
            <c:spPr>
              <a:solidFill>
                <a:srgbClr val="008000"/>
              </a:solidFill>
              <a:ln>
                <a:solidFill>
                  <a:srgbClr val="008000"/>
                </a:solidFill>
                <a:prstDash val="solid"/>
              </a:ln>
            </c:spPr>
          </c:marker>
          <c:xVal>
            <c:numRef>
              <c:f>Calculations!$AA$5:$AA$23</c:f>
              <c:numCache>
                <c:formatCode>General</c:formatCode>
                <c:ptCount val="19"/>
                <c:pt idx="0">
                  <c:v>3</c:v>
                </c:pt>
                <c:pt idx="1">
                  <c:v>3</c:v>
                </c:pt>
                <c:pt idx="2">
                  <c:v>3</c:v>
                </c:pt>
                <c:pt idx="3">
                  <c:v>3</c:v>
                </c:pt>
                <c:pt idx="4">
                  <c:v>3</c:v>
                </c:pt>
                <c:pt idx="5">
                  <c:v>3</c:v>
                </c:pt>
                <c:pt idx="6">
                  <c:v>3</c:v>
                </c:pt>
                <c:pt idx="7">
                  <c:v>3</c:v>
                </c:pt>
                <c:pt idx="8">
                  <c:v>3</c:v>
                </c:pt>
                <c:pt idx="9">
                  <c:v>3</c:v>
                </c:pt>
                <c:pt idx="10">
                  <c:v>#N/A</c:v>
                </c:pt>
                <c:pt idx="11">
                  <c:v>#N/A</c:v>
                </c:pt>
                <c:pt idx="12">
                  <c:v>#N/A</c:v>
                </c:pt>
                <c:pt idx="13">
                  <c:v>#N/A</c:v>
                </c:pt>
                <c:pt idx="14">
                  <c:v>#N/A</c:v>
                </c:pt>
                <c:pt idx="15">
                  <c:v>#N/A</c:v>
                </c:pt>
                <c:pt idx="16">
                  <c:v>#N/A</c:v>
                </c:pt>
                <c:pt idx="17">
                  <c:v>#N/A</c:v>
                </c:pt>
                <c:pt idx="18">
                  <c:v>#N/A</c:v>
                </c:pt>
              </c:numCache>
            </c:numRef>
          </c:xVal>
          <c:yVal>
            <c:numRef>
              <c:f>Calculations!$AC$5:$AC$23</c:f>
              <c:numCache>
                <c:formatCode>General</c:formatCode>
                <c:ptCount val="19"/>
                <c:pt idx="0">
                  <c:v>98.25</c:v>
                </c:pt>
                <c:pt idx="1">
                  <c:v>98.35</c:v>
                </c:pt>
                <c:pt idx="2">
                  <c:v>98.6</c:v>
                </c:pt>
                <c:pt idx="3">
                  <c:v>98.65</c:v>
                </c:pt>
                <c:pt idx="4">
                  <c:v>98.75</c:v>
                </c:pt>
                <c:pt idx="5">
                  <c:v>98.75</c:v>
                </c:pt>
                <c:pt idx="6">
                  <c:v>98.85</c:v>
                </c:pt>
                <c:pt idx="7">
                  <c:v>98.85</c:v>
                </c:pt>
                <c:pt idx="8">
                  <c:v>98.95</c:v>
                </c:pt>
                <c:pt idx="9">
                  <c:v>99.05</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2-BAF6-44A0-A200-87A074BBD253}"/>
            </c:ext>
          </c:extLst>
        </c:ser>
        <c:ser>
          <c:idx val="3"/>
          <c:order val="3"/>
          <c:tx>
            <c:strRef>
              <c:f>Calculations!$AE$3</c:f>
              <c:strCache>
                <c:ptCount val="1"/>
              </c:strCache>
            </c:strRef>
          </c:tx>
          <c:spPr>
            <a:ln w="19050">
              <a:noFill/>
            </a:ln>
          </c:spPr>
          <c:marker>
            <c:symbol val="diamond"/>
            <c:size val="5"/>
            <c:spPr>
              <a:solidFill>
                <a:srgbClr val="FF0000"/>
              </a:solidFill>
              <a:ln>
                <a:solidFill>
                  <a:srgbClr val="FF0000"/>
                </a:solidFill>
                <a:prstDash val="solid"/>
              </a:ln>
            </c:spPr>
          </c:marker>
          <c:xVal>
            <c:numRef>
              <c:f>Calculations!$AD$5:$AD$23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Calculations!$AF$5:$AF$23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3-BAF6-44A0-A200-87A074BBD253}"/>
            </c:ext>
          </c:extLst>
        </c:ser>
        <c:ser>
          <c:idx val="4"/>
          <c:order val="4"/>
          <c:tx>
            <c:strRef>
              <c:f>Calculations!$AH$3</c:f>
              <c:strCache>
                <c:ptCount val="1"/>
              </c:strCache>
            </c:strRef>
          </c:tx>
          <c:spPr>
            <a:ln w="19050">
              <a:noFill/>
            </a:ln>
          </c:spPr>
          <c:marker>
            <c:symbol val="square"/>
            <c:size val="5"/>
            <c:spPr>
              <a:solidFill>
                <a:srgbClr val="993366"/>
              </a:solidFill>
              <a:ln>
                <a:solidFill>
                  <a:srgbClr val="993366"/>
                </a:solidFill>
                <a:prstDash val="solid"/>
              </a:ln>
            </c:spPr>
          </c:marker>
          <c:xVal>
            <c:numRef>
              <c:f>Calculations!$AG$5:$AG$23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Calculations!$AI$5:$AI$23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4-BAF6-44A0-A200-87A074BBD253}"/>
            </c:ext>
          </c:extLst>
        </c:ser>
        <c:ser>
          <c:idx val="5"/>
          <c:order val="5"/>
          <c:tx>
            <c:strRef>
              <c:f>Calculations!$AK$3</c:f>
              <c:strCache>
                <c:ptCount val="1"/>
              </c:strCache>
            </c:strRef>
          </c:tx>
          <c:spPr>
            <a:ln w="19050">
              <a:noFill/>
            </a:ln>
          </c:spPr>
          <c:marker>
            <c:symbol val="circle"/>
            <c:size val="5"/>
            <c:spPr>
              <a:solidFill>
                <a:srgbClr val="800000"/>
              </a:solidFill>
              <a:ln>
                <a:solidFill>
                  <a:srgbClr val="800000"/>
                </a:solidFill>
                <a:prstDash val="solid"/>
              </a:ln>
            </c:spPr>
          </c:marker>
          <c:xVal>
            <c:numRef>
              <c:f>Calculations!$AJ$5:$AJ$23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xVal>
          <c:yVal>
            <c:numRef>
              <c:f>Calculations!$AL$5:$AL$23</c:f>
              <c:numCache>
                <c:formatCode>General</c:formatCode>
                <c:ptCount val="19"/>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5-BAF6-44A0-A200-87A074BBD253}"/>
            </c:ext>
          </c:extLst>
        </c:ser>
        <c:dLbls>
          <c:showLegendKey val="0"/>
          <c:showVal val="0"/>
          <c:showCatName val="0"/>
          <c:showSerName val="0"/>
          <c:showPercent val="0"/>
          <c:showBubbleSize val="0"/>
        </c:dLbls>
        <c:axId val="382511135"/>
        <c:axId val="1"/>
      </c:scatterChart>
      <c:valAx>
        <c:axId val="38251113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n-US"/>
          </a:p>
        </c:txPr>
        <c:crossAx val="382511135"/>
        <c:crosses val="autoZero"/>
        <c:crossBetween val="midCat"/>
      </c:valAx>
      <c:spPr>
        <a:noFill/>
        <a:ln w="12700">
          <a:solidFill>
            <a:srgbClr val="808080"/>
          </a:solidFill>
          <a:prstDash val="solid"/>
        </a:ln>
      </c:spPr>
    </c:plotArea>
    <c:legend>
      <c:legendPos val="r"/>
      <c:layout>
        <c:manualLayout>
          <c:xMode val="edge"/>
          <c:yMode val="edge"/>
          <c:x val="0.85677301221977797"/>
          <c:y val="0.39785085493270794"/>
          <c:w val="0.12239614460282543"/>
          <c:h val="0.28315511297012547"/>
        </c:manualLayout>
      </c:layout>
      <c:overlay val="0"/>
      <c:spPr>
        <a:solidFill>
          <a:srgbClr val="FFFFFF"/>
        </a:solidFill>
        <a:ln w="3175">
          <a:solidFill>
            <a:srgbClr val="000000"/>
          </a:solidFill>
          <a:prstDash val="solid"/>
        </a:ln>
      </c:spPr>
      <c:txPr>
        <a:bodyPr/>
        <a:lstStyle/>
        <a:p>
          <a:pPr>
            <a:defRPr sz="4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304800</xdr:colOff>
      <xdr:row>4</xdr:row>
      <xdr:rowOff>0</xdr:rowOff>
    </xdr:from>
    <xdr:to>
      <xdr:col>20</xdr:col>
      <xdr:colOff>0</xdr:colOff>
      <xdr:row>25</xdr:row>
      <xdr:rowOff>0</xdr:rowOff>
    </xdr:to>
    <xdr:graphicFrame macro="">
      <xdr:nvGraphicFramePr>
        <xdr:cNvPr id="2060" name="Chart 12">
          <a:extLst>
            <a:ext uri="{FF2B5EF4-FFF2-40B4-BE49-F238E27FC236}">
              <a16:creationId xmlns:a16="http://schemas.microsoft.com/office/drawing/2014/main" id="{78F4DDDC-54B2-46AD-BD47-9A15D2D3E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47625</xdr:colOff>
      <xdr:row>0</xdr:row>
      <xdr:rowOff>0</xdr:rowOff>
    </xdr:from>
    <xdr:to>
      <xdr:col>20</xdr:col>
      <xdr:colOff>9525</xdr:colOff>
      <xdr:row>4</xdr:row>
      <xdr:rowOff>19050</xdr:rowOff>
    </xdr:to>
    <xdr:pic>
      <xdr:nvPicPr>
        <xdr:cNvPr id="2049" name="Picture 1" descr="asq_logo">
          <a:extLst>
            <a:ext uri="{FF2B5EF4-FFF2-40B4-BE49-F238E27FC236}">
              <a16:creationId xmlns:a16="http://schemas.microsoft.com/office/drawing/2014/main" id="{EB5A05E7-7BFA-4A4B-BB74-C69C60EA26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5000" t="14125" r="27499" b="11864"/>
        <a:stretch>
          <a:fillRect/>
        </a:stretch>
      </xdr:blipFill>
      <xdr:spPr bwMode="auto">
        <a:xfrm>
          <a:off x="8277225" y="0"/>
          <a:ext cx="533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38</xdr:col>
      <xdr:colOff>342900</xdr:colOff>
      <xdr:row>0</xdr:row>
      <xdr:rowOff>142875</xdr:rowOff>
    </xdr:from>
    <xdr:to>
      <xdr:col>44</xdr:col>
      <xdr:colOff>419100</xdr:colOff>
      <xdr:row>18</xdr:row>
      <xdr:rowOff>104775</xdr:rowOff>
    </xdr:to>
    <xdr:graphicFrame macro="">
      <xdr:nvGraphicFramePr>
        <xdr:cNvPr id="1033" name="Chart 9">
          <a:extLst>
            <a:ext uri="{FF2B5EF4-FFF2-40B4-BE49-F238E27FC236}">
              <a16:creationId xmlns:a16="http://schemas.microsoft.com/office/drawing/2014/main" id="{7D04916A-289A-4911-86DA-E5D627CB8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352425</xdr:colOff>
      <xdr:row>19</xdr:row>
      <xdr:rowOff>28575</xdr:rowOff>
    </xdr:from>
    <xdr:to>
      <xdr:col>44</xdr:col>
      <xdr:colOff>352425</xdr:colOff>
      <xdr:row>39</xdr:row>
      <xdr:rowOff>19050</xdr:rowOff>
    </xdr:to>
    <xdr:graphicFrame macro="">
      <xdr:nvGraphicFramePr>
        <xdr:cNvPr id="1035" name="Chart 11">
          <a:extLst>
            <a:ext uri="{FF2B5EF4-FFF2-40B4-BE49-F238E27FC236}">
              <a16:creationId xmlns:a16="http://schemas.microsoft.com/office/drawing/2014/main" id="{445003B2-7BE2-4D21-8067-766EFEB98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ook/AppData/Local/Packages/Microsoft.MicrosoftEdge_8wekyb3d8bbwe/TempState/Downloads/ASQ%20histogram%20unprotec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gram"/>
      <sheetName val="Calculations"/>
      <sheetName val="About This Template"/>
    </sheetNames>
    <sheetDataSet>
      <sheetData sheetId="0" refreshError="1"/>
      <sheetData sheetId="1">
        <row r="14">
          <cell r="G14">
            <v>109.25</v>
          </cell>
          <cell r="H14">
            <v>1</v>
          </cell>
        </row>
        <row r="15">
          <cell r="G15">
            <v>112.51</v>
          </cell>
          <cell r="H15">
            <v>2</v>
          </cell>
        </row>
        <row r="16">
          <cell r="G16">
            <v>115.78</v>
          </cell>
          <cell r="H16">
            <v>5</v>
          </cell>
        </row>
        <row r="17">
          <cell r="G17">
            <v>119.04</v>
          </cell>
          <cell r="H17">
            <v>11</v>
          </cell>
        </row>
        <row r="18">
          <cell r="G18">
            <v>122.3</v>
          </cell>
          <cell r="H18">
            <v>19</v>
          </cell>
        </row>
        <row r="19">
          <cell r="G19">
            <v>125.57</v>
          </cell>
          <cell r="H19">
            <v>24</v>
          </cell>
        </row>
        <row r="20">
          <cell r="G20">
            <v>128.83000000000001</v>
          </cell>
          <cell r="H20">
            <v>17</v>
          </cell>
        </row>
        <row r="21">
          <cell r="G21">
            <v>132.09</v>
          </cell>
          <cell r="H21">
            <v>11</v>
          </cell>
        </row>
        <row r="22">
          <cell r="G22">
            <v>135.36000000000001</v>
          </cell>
          <cell r="H22">
            <v>6</v>
          </cell>
        </row>
        <row r="23">
          <cell r="G23">
            <v>138.62</v>
          </cell>
          <cell r="H23">
            <v>3</v>
          </cell>
        </row>
        <row r="24">
          <cell r="G24">
            <v>141.88</v>
          </cell>
          <cell r="H24">
            <v>1</v>
          </cell>
        </row>
        <row r="25">
          <cell r="G25" t="str">
            <v/>
          </cell>
          <cell r="H25" t="str">
            <v/>
          </cell>
        </row>
        <row r="26">
          <cell r="G26" t="str">
            <v/>
          </cell>
          <cell r="H26" t="str">
            <v/>
          </cell>
        </row>
        <row r="27">
          <cell r="G27" t="str">
            <v/>
          </cell>
          <cell r="H27" t="str">
            <v/>
          </cell>
        </row>
        <row r="28">
          <cell r="G28" t="str">
            <v/>
          </cell>
          <cell r="H28" t="str">
            <v/>
          </cell>
        </row>
        <row r="29">
          <cell r="G29" t="str">
            <v/>
          </cell>
          <cell r="H29" t="str">
            <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sq.org/learn-about-quality/" TargetMode="External"/><Relationship Id="rId2" Type="http://schemas.openxmlformats.org/officeDocument/2006/relationships/hyperlink" Target="http://www.asq.org/learn-about-quality/data-collection-analysis-tools/overview/stratification.html" TargetMode="External"/><Relationship Id="rId1" Type="http://schemas.openxmlformats.org/officeDocument/2006/relationships/hyperlink" Target="http://www.asq.org/learn-about-quality/"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geocities.com/stat_aids/" TargetMode="External"/><Relationship Id="rId1" Type="http://schemas.openxmlformats.org/officeDocument/2006/relationships/hyperlink" Target="mailto:Stat_Aids@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4"/>
  <sheetViews>
    <sheetView showGridLines="0" tabSelected="1" workbookViewId="0">
      <selection activeCell="D35" sqref="D35"/>
    </sheetView>
  </sheetViews>
  <sheetFormatPr defaultRowHeight="10.5"/>
  <cols>
    <col min="1" max="1" width="2.7109375" style="2" customWidth="1"/>
    <col min="2" max="2" width="2.42578125" style="2" customWidth="1"/>
    <col min="3" max="3" width="4" style="2" bestFit="1" customWidth="1"/>
    <col min="4" max="5" width="8.5703125" style="2" customWidth="1"/>
    <col min="6" max="6" width="4" style="2" customWidth="1"/>
    <col min="7" max="8" width="8.5703125" style="2" customWidth="1"/>
    <col min="9" max="9" width="4" style="2" customWidth="1"/>
    <col min="10" max="11" width="8.5703125" style="2" customWidth="1"/>
    <col min="12" max="12" width="4" style="2" customWidth="1"/>
    <col min="13" max="14" width="8.5703125" style="2" customWidth="1"/>
    <col min="15" max="15" width="4" style="2" customWidth="1"/>
    <col min="16" max="17" width="8.5703125" style="2" customWidth="1"/>
    <col min="18" max="18" width="4" style="2" customWidth="1"/>
    <col min="19" max="20" width="8.5703125" style="2" customWidth="1"/>
    <col min="21" max="16384" width="9.140625" style="2"/>
  </cols>
  <sheetData>
    <row r="1" spans="1:19" ht="30">
      <c r="A1" s="33" t="s">
        <v>2</v>
      </c>
      <c r="B1" s="33"/>
      <c r="C1" s="33"/>
      <c r="D1" s="33"/>
      <c r="E1" s="33"/>
      <c r="H1" s="3"/>
    </row>
    <row r="2" spans="1:19" s="4" customFormat="1" ht="12.75" customHeight="1">
      <c r="A2" s="2"/>
      <c r="C2" s="5"/>
      <c r="D2" s="5"/>
      <c r="E2" s="5"/>
      <c r="F2" s="2"/>
      <c r="G2" s="2"/>
    </row>
    <row r="3" spans="1:19" s="4" customFormat="1" ht="15">
      <c r="A3" s="2"/>
      <c r="B3" s="5" t="s">
        <v>15</v>
      </c>
      <c r="C3" s="5"/>
      <c r="D3" s="5"/>
      <c r="E3" s="5"/>
      <c r="F3" s="2"/>
      <c r="G3" s="2"/>
    </row>
    <row r="4" spans="1:19" s="4" customFormat="1" ht="12.75">
      <c r="A4" s="2"/>
      <c r="I4" s="21"/>
      <c r="J4" s="21"/>
      <c r="L4" s="2"/>
      <c r="M4" s="2"/>
      <c r="O4" s="35" t="str">
        <f>Calculations!AN48</f>
        <v>Output(y) vs. Input(x) by Category</v>
      </c>
      <c r="P4" s="35"/>
      <c r="Q4" s="35"/>
      <c r="R4" s="35"/>
      <c r="S4" s="35"/>
    </row>
    <row r="5" spans="1:19" s="4" customFormat="1" ht="13.5" thickBot="1">
      <c r="A5" s="2"/>
      <c r="B5" s="6" t="s">
        <v>3</v>
      </c>
      <c r="C5" s="7"/>
      <c r="D5" s="7"/>
      <c r="E5" s="7"/>
      <c r="F5" s="7"/>
      <c r="G5" s="7"/>
      <c r="H5" s="7"/>
      <c r="I5" s="7"/>
      <c r="J5" s="7"/>
      <c r="K5" s="7"/>
      <c r="L5" s="7"/>
      <c r="M5" s="2"/>
      <c r="N5" s="2"/>
      <c r="O5" s="2"/>
      <c r="P5" s="2"/>
      <c r="Q5" s="2"/>
      <c r="R5" s="2"/>
    </row>
    <row r="6" spans="1:19">
      <c r="I6" s="12"/>
      <c r="J6" s="12"/>
    </row>
    <row r="7" spans="1:19" ht="10.5" customHeight="1">
      <c r="B7" s="39" t="s">
        <v>24</v>
      </c>
      <c r="C7" s="39"/>
      <c r="D7" s="39"/>
      <c r="E7" s="39"/>
      <c r="F7" s="39"/>
      <c r="G7" s="39"/>
      <c r="H7" s="39"/>
      <c r="I7" s="39"/>
      <c r="J7" s="39"/>
      <c r="K7" s="39"/>
      <c r="L7" s="39"/>
      <c r="S7" s="12"/>
    </row>
    <row r="8" spans="1:19">
      <c r="B8" s="39"/>
      <c r="C8" s="39"/>
      <c r="D8" s="39"/>
      <c r="E8" s="39"/>
      <c r="F8" s="39"/>
      <c r="G8" s="39"/>
      <c r="H8" s="39"/>
      <c r="I8" s="39"/>
      <c r="J8" s="39"/>
      <c r="K8" s="39"/>
      <c r="L8" s="39"/>
    </row>
    <row r="9" spans="1:19">
      <c r="B9" s="39"/>
      <c r="C9" s="39"/>
      <c r="D9" s="39"/>
      <c r="E9" s="39"/>
      <c r="F9" s="39"/>
      <c r="G9" s="39"/>
      <c r="H9" s="39"/>
      <c r="I9" s="39"/>
      <c r="J9" s="39"/>
      <c r="K9" s="39"/>
      <c r="L9" s="39"/>
    </row>
    <row r="10" spans="1:19">
      <c r="B10" s="39"/>
      <c r="C10" s="39"/>
      <c r="D10" s="39"/>
      <c r="E10" s="39"/>
      <c r="F10" s="39"/>
      <c r="G10" s="39"/>
      <c r="H10" s="39"/>
      <c r="I10" s="39"/>
      <c r="J10" s="39"/>
      <c r="K10" s="39"/>
      <c r="L10" s="39"/>
    </row>
    <row r="11" spans="1:19">
      <c r="B11" s="39"/>
      <c r="C11" s="39"/>
      <c r="D11" s="39"/>
      <c r="E11" s="39"/>
      <c r="F11" s="39"/>
      <c r="G11" s="39"/>
      <c r="H11" s="39"/>
      <c r="I11" s="39"/>
      <c r="J11" s="39"/>
      <c r="K11" s="39"/>
      <c r="L11" s="39"/>
    </row>
    <row r="12" spans="1:19" ht="11.25" customHeight="1">
      <c r="B12" s="9"/>
      <c r="C12" s="9"/>
      <c r="D12" s="9"/>
      <c r="E12" s="9"/>
      <c r="F12" s="9"/>
      <c r="G12" s="9"/>
      <c r="H12" s="9"/>
      <c r="I12" s="9"/>
      <c r="J12" s="9"/>
      <c r="K12" s="9"/>
      <c r="L12" s="9"/>
    </row>
    <row r="13" spans="1:19" ht="11.25" customHeight="1">
      <c r="C13" s="22"/>
      <c r="D13" s="22"/>
      <c r="E13" s="38" t="s">
        <v>20</v>
      </c>
      <c r="F13" s="38"/>
      <c r="G13" s="38"/>
      <c r="H13" s="38"/>
      <c r="I13" s="38"/>
      <c r="J13" s="18"/>
      <c r="K13" s="9"/>
      <c r="L13" s="9"/>
    </row>
    <row r="14" spans="1:19" ht="11.25" customHeight="1">
      <c r="B14" s="9"/>
      <c r="C14" s="9"/>
      <c r="D14" s="9"/>
      <c r="E14" s="9"/>
      <c r="F14" s="9"/>
      <c r="G14" s="9"/>
      <c r="H14" s="9"/>
      <c r="I14" s="9"/>
      <c r="J14" s="9"/>
      <c r="K14" s="9"/>
      <c r="L14" s="9"/>
    </row>
    <row r="15" spans="1:19" ht="11.25" customHeight="1" thickBot="1">
      <c r="B15" s="6" t="s">
        <v>4</v>
      </c>
      <c r="C15" s="7"/>
      <c r="D15" s="7"/>
      <c r="E15" s="7"/>
      <c r="F15" s="7"/>
      <c r="G15" s="7"/>
      <c r="H15" s="7"/>
      <c r="I15" s="7"/>
      <c r="J15" s="7"/>
      <c r="K15" s="7"/>
      <c r="L15" s="7"/>
    </row>
    <row r="16" spans="1:19" ht="11.25" customHeight="1">
      <c r="I16" s="12"/>
      <c r="J16" s="12"/>
    </row>
    <row r="17" spans="2:19" ht="11.25" customHeight="1">
      <c r="B17" s="20" t="s">
        <v>19</v>
      </c>
      <c r="C17" s="36" t="s">
        <v>25</v>
      </c>
      <c r="D17" s="36"/>
      <c r="E17" s="36"/>
      <c r="F17" s="36"/>
      <c r="G17" s="36"/>
      <c r="H17" s="36"/>
      <c r="I17" s="36"/>
      <c r="J17" s="36"/>
      <c r="K17" s="36"/>
      <c r="L17" s="36"/>
    </row>
    <row r="18" spans="2:19" ht="11.25" customHeight="1">
      <c r="C18" s="36"/>
      <c r="D18" s="36"/>
      <c r="E18" s="36"/>
      <c r="F18" s="36"/>
      <c r="G18" s="36"/>
      <c r="H18" s="36"/>
      <c r="I18" s="36"/>
      <c r="J18" s="36"/>
      <c r="K18" s="36"/>
      <c r="L18" s="36"/>
    </row>
    <row r="19" spans="2:19" ht="11.25" customHeight="1">
      <c r="I19" s="18"/>
      <c r="J19" s="18"/>
      <c r="K19" s="9"/>
    </row>
    <row r="20" spans="2:19" ht="11.25" customHeight="1">
      <c r="B20" s="20" t="s">
        <v>19</v>
      </c>
      <c r="C20" s="36" t="s">
        <v>26</v>
      </c>
      <c r="D20" s="36"/>
      <c r="E20" s="36"/>
      <c r="F20" s="36"/>
      <c r="G20" s="36"/>
      <c r="H20" s="36"/>
      <c r="I20" s="36"/>
      <c r="J20" s="36"/>
      <c r="K20" s="36"/>
      <c r="L20" s="36"/>
    </row>
    <row r="21" spans="2:19" ht="11.25" customHeight="1">
      <c r="C21" s="18"/>
      <c r="D21" s="18"/>
      <c r="E21" s="18"/>
      <c r="F21" s="18"/>
      <c r="G21" s="18"/>
      <c r="H21" s="18"/>
      <c r="I21" s="18"/>
      <c r="J21" s="18"/>
    </row>
    <row r="22" spans="2:19" ht="10.5" customHeight="1">
      <c r="B22" s="20" t="s">
        <v>19</v>
      </c>
      <c r="C22" s="36" t="s">
        <v>27</v>
      </c>
      <c r="D22" s="36"/>
      <c r="E22" s="36"/>
      <c r="F22" s="36"/>
      <c r="G22" s="36"/>
      <c r="H22" s="36"/>
      <c r="I22" s="36"/>
      <c r="J22" s="36"/>
      <c r="K22" s="36"/>
      <c r="L22" s="36"/>
    </row>
    <row r="23" spans="2:19">
      <c r="C23" s="36"/>
      <c r="D23" s="36"/>
      <c r="E23" s="36"/>
      <c r="F23" s="36"/>
      <c r="G23" s="36"/>
      <c r="H23" s="36"/>
      <c r="I23" s="36"/>
      <c r="J23" s="36"/>
      <c r="K23" s="36"/>
      <c r="L23" s="36"/>
    </row>
    <row r="24" spans="2:19" ht="10.5" customHeight="1">
      <c r="C24" s="36"/>
      <c r="D24" s="36"/>
      <c r="E24" s="36"/>
      <c r="F24" s="36"/>
      <c r="G24" s="36"/>
      <c r="H24" s="36"/>
      <c r="I24" s="36"/>
      <c r="J24" s="36"/>
      <c r="K24" s="36"/>
      <c r="L24" s="36"/>
    </row>
    <row r="25" spans="2:19" ht="10.5" customHeight="1">
      <c r="C25" s="18"/>
      <c r="D25" s="18"/>
      <c r="E25" s="18"/>
      <c r="F25" s="18"/>
      <c r="G25" s="18"/>
      <c r="H25" s="18"/>
      <c r="I25" s="18"/>
      <c r="J25" s="18"/>
      <c r="K25" s="18"/>
    </row>
    <row r="26" spans="2:19" ht="10.5" customHeight="1" thickBot="1">
      <c r="B26" s="6" t="s">
        <v>5</v>
      </c>
      <c r="C26" s="7"/>
      <c r="D26" s="7"/>
      <c r="E26" s="7"/>
      <c r="F26" s="7"/>
      <c r="G26" s="7"/>
      <c r="H26" s="7"/>
      <c r="I26" s="7"/>
      <c r="J26" s="7"/>
      <c r="K26" s="7"/>
      <c r="L26" s="7"/>
    </row>
    <row r="27" spans="2:19" ht="10.5" customHeight="1">
      <c r="N27" s="16" t="str">
        <f>Calculations!AP41</f>
        <v>+</v>
      </c>
      <c r="O27" s="34" t="str">
        <f>Calculations!AO41</f>
        <v>Reactor 1</v>
      </c>
      <c r="P27" s="34"/>
      <c r="Q27" s="24" t="str">
        <f>Calculations!AP44</f>
        <v/>
      </c>
      <c r="R27" s="34" t="str">
        <f>Calculations!AO44</f>
        <v/>
      </c>
      <c r="S27" s="34"/>
    </row>
    <row r="28" spans="2:19" ht="10.5" customHeight="1">
      <c r="B28" s="37" t="s">
        <v>6</v>
      </c>
      <c r="C28" s="37"/>
      <c r="D28" s="37"/>
      <c r="E28" s="37"/>
      <c r="F28" s="37"/>
      <c r="G28" s="37"/>
      <c r="H28" s="37"/>
      <c r="I28" s="37"/>
      <c r="J28" s="37"/>
      <c r="K28" s="37"/>
      <c r="L28" s="37"/>
      <c r="N28" s="15" t="str">
        <f>Calculations!AP42</f>
        <v>$</v>
      </c>
      <c r="O28" s="34" t="str">
        <f>Calculations!AO42</f>
        <v>Reactor 2</v>
      </c>
      <c r="P28" s="34"/>
      <c r="Q28" s="25" t="str">
        <f>Calculations!AP45</f>
        <v/>
      </c>
      <c r="R28" s="34" t="str">
        <f>Calculations!AO45</f>
        <v/>
      </c>
      <c r="S28" s="34"/>
    </row>
    <row r="29" spans="2:19" ht="10.5" customHeight="1">
      <c r="B29" s="13"/>
      <c r="C29" s="13"/>
      <c r="D29" s="13"/>
      <c r="E29" s="13"/>
      <c r="F29" s="13"/>
      <c r="G29" s="13"/>
      <c r="H29" s="13"/>
      <c r="I29" s="13"/>
      <c r="J29" s="13"/>
      <c r="K29" s="13"/>
      <c r="L29" s="13"/>
      <c r="N29" s="17" t="str">
        <f>Calculations!AP43</f>
        <v>;</v>
      </c>
      <c r="O29" s="34" t="str">
        <f>Calculations!AO43</f>
        <v>Reactor 3</v>
      </c>
      <c r="P29" s="34"/>
      <c r="Q29" s="26" t="str">
        <f>Calculations!AP46</f>
        <v/>
      </c>
      <c r="R29" s="34" t="str">
        <f>Calculations!AO46</f>
        <v/>
      </c>
      <c r="S29" s="34"/>
    </row>
    <row r="30" spans="2:19" ht="12.75">
      <c r="C30" s="19"/>
      <c r="D30" s="19"/>
      <c r="E30" s="38" t="s">
        <v>7</v>
      </c>
      <c r="F30" s="38"/>
      <c r="G30" s="38"/>
      <c r="H30" s="38"/>
      <c r="I30" s="38"/>
    </row>
    <row r="31" spans="2:19" ht="10.5" customHeight="1">
      <c r="I31" s="23"/>
      <c r="J31" s="23"/>
    </row>
    <row r="33" spans="3:20">
      <c r="D33" s="34" t="s">
        <v>21</v>
      </c>
      <c r="E33" s="34"/>
      <c r="G33" s="34" t="s">
        <v>22</v>
      </c>
      <c r="H33" s="34"/>
      <c r="J33" s="34" t="s">
        <v>23</v>
      </c>
      <c r="K33" s="34"/>
      <c r="M33" s="34" t="s">
        <v>12</v>
      </c>
      <c r="N33" s="34"/>
      <c r="P33" s="34" t="s">
        <v>13</v>
      </c>
      <c r="Q33" s="34"/>
      <c r="S33" s="34" t="s">
        <v>14</v>
      </c>
      <c r="T33" s="34"/>
    </row>
    <row r="34" spans="3:20">
      <c r="D34" s="10" t="s">
        <v>0</v>
      </c>
      <c r="E34" s="10" t="s">
        <v>1</v>
      </c>
      <c r="G34" s="10" t="s">
        <v>0</v>
      </c>
      <c r="H34" s="10" t="s">
        <v>1</v>
      </c>
      <c r="J34" s="10" t="s">
        <v>0</v>
      </c>
      <c r="K34" s="10" t="s">
        <v>1</v>
      </c>
      <c r="M34" s="10" t="s">
        <v>0</v>
      </c>
      <c r="N34" s="10" t="s">
        <v>1</v>
      </c>
      <c r="P34" s="10" t="s">
        <v>0</v>
      </c>
      <c r="Q34" s="10" t="s">
        <v>1</v>
      </c>
      <c r="S34" s="10" t="s">
        <v>0</v>
      </c>
      <c r="T34" s="10" t="s">
        <v>1</v>
      </c>
    </row>
    <row r="35" spans="3:20">
      <c r="C35" s="2">
        <v>1</v>
      </c>
      <c r="D35" s="11">
        <v>0.45</v>
      </c>
      <c r="E35" s="11">
        <v>98.95</v>
      </c>
      <c r="F35" s="2">
        <v>1</v>
      </c>
      <c r="G35" s="11">
        <v>0.6</v>
      </c>
      <c r="H35" s="11">
        <v>98.85</v>
      </c>
      <c r="I35" s="2">
        <v>1</v>
      </c>
      <c r="J35" s="11">
        <v>0.5</v>
      </c>
      <c r="K35" s="11">
        <v>98.25</v>
      </c>
      <c r="L35" s="2">
        <v>1</v>
      </c>
      <c r="M35" s="11"/>
      <c r="N35" s="11"/>
      <c r="O35" s="2">
        <v>1</v>
      </c>
      <c r="P35" s="11"/>
      <c r="Q35" s="11"/>
      <c r="R35" s="2">
        <v>1</v>
      </c>
      <c r="S35" s="11"/>
      <c r="T35" s="11"/>
    </row>
    <row r="36" spans="3:20">
      <c r="C36" s="2">
        <v>2</v>
      </c>
      <c r="D36" s="11">
        <v>0.27</v>
      </c>
      <c r="E36" s="11">
        <v>99.05</v>
      </c>
      <c r="F36" s="2">
        <v>2</v>
      </c>
      <c r="G36" s="11">
        <v>0.63</v>
      </c>
      <c r="H36" s="11">
        <v>98.95</v>
      </c>
      <c r="I36" s="2">
        <v>2</v>
      </c>
      <c r="J36" s="11">
        <v>0.4</v>
      </c>
      <c r="K36" s="11">
        <v>98.35</v>
      </c>
      <c r="L36" s="2">
        <v>2</v>
      </c>
      <c r="M36" s="11"/>
      <c r="N36" s="11"/>
      <c r="O36" s="2">
        <v>2</v>
      </c>
      <c r="P36" s="11"/>
      <c r="Q36" s="11"/>
      <c r="R36" s="2">
        <v>2</v>
      </c>
      <c r="S36" s="11"/>
      <c r="T36" s="11"/>
    </row>
    <row r="37" spans="3:20">
      <c r="C37" s="2">
        <v>3</v>
      </c>
      <c r="D37" s="11">
        <v>0.26</v>
      </c>
      <c r="E37" s="11">
        <v>99.3</v>
      </c>
      <c r="F37" s="2">
        <v>3</v>
      </c>
      <c r="G37" s="11">
        <v>0.21</v>
      </c>
      <c r="H37" s="11">
        <v>99.45</v>
      </c>
      <c r="I37" s="2">
        <v>3</v>
      </c>
      <c r="J37" s="11">
        <v>0.45</v>
      </c>
      <c r="K37" s="11">
        <v>98.6</v>
      </c>
      <c r="L37" s="2">
        <v>3</v>
      </c>
      <c r="M37" s="11"/>
      <c r="N37" s="11"/>
      <c r="O37" s="2">
        <v>3</v>
      </c>
      <c r="P37" s="11"/>
      <c r="Q37" s="11"/>
      <c r="R37" s="2">
        <v>3</v>
      </c>
      <c r="S37" s="11"/>
      <c r="T37" s="11"/>
    </row>
    <row r="38" spans="3:20">
      <c r="C38" s="2">
        <v>4</v>
      </c>
      <c r="D38" s="11">
        <v>0.1</v>
      </c>
      <c r="E38" s="11">
        <v>99.3</v>
      </c>
      <c r="F38" s="2">
        <v>4</v>
      </c>
      <c r="G38" s="11">
        <v>0.28999999999999998</v>
      </c>
      <c r="H38" s="11">
        <v>99.55</v>
      </c>
      <c r="I38" s="2">
        <v>4</v>
      </c>
      <c r="J38" s="11">
        <v>0.34</v>
      </c>
      <c r="K38" s="11">
        <v>98.65</v>
      </c>
      <c r="L38" s="2">
        <v>4</v>
      </c>
      <c r="M38" s="11"/>
      <c r="N38" s="11"/>
      <c r="O38" s="2">
        <v>4</v>
      </c>
      <c r="P38" s="11"/>
      <c r="Q38" s="11"/>
      <c r="R38" s="2">
        <v>4</v>
      </c>
      <c r="S38" s="11"/>
      <c r="T38" s="11"/>
    </row>
    <row r="39" spans="3:20">
      <c r="C39" s="2">
        <v>5</v>
      </c>
      <c r="D39" s="11">
        <v>0.24</v>
      </c>
      <c r="E39" s="11">
        <v>99.4</v>
      </c>
      <c r="F39" s="2">
        <v>5</v>
      </c>
      <c r="G39" s="11">
        <v>0.34</v>
      </c>
      <c r="H39" s="11">
        <v>99.55</v>
      </c>
      <c r="I39" s="2">
        <v>5</v>
      </c>
      <c r="J39" s="11">
        <v>0.28999999999999998</v>
      </c>
      <c r="K39" s="11">
        <v>98.75</v>
      </c>
      <c r="L39" s="2">
        <v>5</v>
      </c>
      <c r="M39" s="11"/>
      <c r="N39" s="11"/>
      <c r="O39" s="2">
        <v>5</v>
      </c>
      <c r="P39" s="11"/>
      <c r="Q39" s="11"/>
      <c r="R39" s="2">
        <v>5</v>
      </c>
      <c r="S39" s="11"/>
      <c r="T39" s="11"/>
    </row>
    <row r="40" spans="3:20">
      <c r="C40" s="2">
        <v>6</v>
      </c>
      <c r="D40" s="11">
        <v>0.4</v>
      </c>
      <c r="E40" s="11">
        <v>99.55</v>
      </c>
      <c r="F40" s="2">
        <v>6</v>
      </c>
      <c r="G40" s="11">
        <v>0.24</v>
      </c>
      <c r="H40" s="11">
        <v>99.65</v>
      </c>
      <c r="I40" s="2">
        <v>6</v>
      </c>
      <c r="J40" s="11">
        <v>0.21</v>
      </c>
      <c r="K40" s="11">
        <v>98.75</v>
      </c>
      <c r="L40" s="2">
        <v>6</v>
      </c>
      <c r="M40" s="11"/>
      <c r="N40" s="11"/>
      <c r="O40" s="2">
        <v>6</v>
      </c>
      <c r="P40" s="11"/>
      <c r="Q40" s="11"/>
      <c r="R40" s="2">
        <v>6</v>
      </c>
      <c r="S40" s="11"/>
      <c r="T40" s="11"/>
    </row>
    <row r="41" spans="3:20">
      <c r="C41" s="2">
        <v>7</v>
      </c>
      <c r="D41" s="11">
        <v>0.22</v>
      </c>
      <c r="E41" s="11">
        <v>99.55</v>
      </c>
      <c r="F41" s="2">
        <v>7</v>
      </c>
      <c r="G41" s="11">
        <v>0.25</v>
      </c>
      <c r="H41" s="11">
        <v>99.75</v>
      </c>
      <c r="I41" s="2">
        <v>7</v>
      </c>
      <c r="J41" s="11">
        <v>0.31</v>
      </c>
      <c r="K41" s="11">
        <v>98.85</v>
      </c>
      <c r="L41" s="2">
        <v>7</v>
      </c>
      <c r="M41" s="11"/>
      <c r="N41" s="11"/>
      <c r="O41" s="2">
        <v>7</v>
      </c>
      <c r="P41" s="11"/>
      <c r="Q41" s="11"/>
      <c r="R41" s="2">
        <v>7</v>
      </c>
      <c r="S41" s="11"/>
      <c r="T41" s="11"/>
    </row>
    <row r="42" spans="3:20">
      <c r="C42" s="2">
        <v>8</v>
      </c>
      <c r="D42" s="11"/>
      <c r="E42" s="11"/>
      <c r="F42" s="2">
        <v>8</v>
      </c>
      <c r="G42" s="11"/>
      <c r="H42" s="11"/>
      <c r="I42" s="2">
        <v>8</v>
      </c>
      <c r="J42" s="11">
        <v>0.22</v>
      </c>
      <c r="K42" s="11">
        <v>98.85</v>
      </c>
      <c r="L42" s="2">
        <v>8</v>
      </c>
      <c r="M42" s="11"/>
      <c r="N42" s="11"/>
      <c r="O42" s="2">
        <v>8</v>
      </c>
      <c r="P42" s="11"/>
      <c r="Q42" s="11"/>
      <c r="R42" s="2">
        <v>8</v>
      </c>
      <c r="S42" s="11"/>
      <c r="T42" s="11"/>
    </row>
    <row r="43" spans="3:20">
      <c r="C43" s="2">
        <v>9</v>
      </c>
      <c r="D43" s="11"/>
      <c r="E43" s="11"/>
      <c r="F43" s="2">
        <v>9</v>
      </c>
      <c r="G43" s="11"/>
      <c r="H43" s="11"/>
      <c r="I43" s="2">
        <v>9</v>
      </c>
      <c r="J43" s="11">
        <v>0.13</v>
      </c>
      <c r="K43" s="11">
        <v>98.95</v>
      </c>
      <c r="L43" s="2">
        <v>9</v>
      </c>
      <c r="M43" s="11"/>
      <c r="N43" s="11"/>
      <c r="O43" s="2">
        <v>9</v>
      </c>
      <c r="P43" s="11"/>
      <c r="Q43" s="11"/>
      <c r="R43" s="2">
        <v>9</v>
      </c>
      <c r="S43" s="11"/>
      <c r="T43" s="11"/>
    </row>
    <row r="44" spans="3:20">
      <c r="C44" s="2">
        <v>10</v>
      </c>
      <c r="D44" s="11"/>
      <c r="E44" s="11"/>
      <c r="F44" s="2">
        <v>10</v>
      </c>
      <c r="G44" s="11"/>
      <c r="H44" s="11"/>
      <c r="I44" s="2">
        <v>10</v>
      </c>
      <c r="J44" s="11">
        <v>0.11</v>
      </c>
      <c r="K44" s="11">
        <v>99.05</v>
      </c>
      <c r="L44" s="2">
        <v>10</v>
      </c>
      <c r="M44" s="11"/>
      <c r="N44" s="11"/>
      <c r="O44" s="2">
        <v>10</v>
      </c>
      <c r="P44" s="11"/>
      <c r="Q44" s="11"/>
      <c r="R44" s="2">
        <v>10</v>
      </c>
      <c r="S44" s="11"/>
      <c r="T44" s="11"/>
    </row>
    <row r="45" spans="3:20">
      <c r="C45" s="2">
        <v>11</v>
      </c>
      <c r="D45" s="11"/>
      <c r="E45" s="11"/>
      <c r="F45" s="2">
        <v>11</v>
      </c>
      <c r="G45" s="11"/>
      <c r="H45" s="11"/>
      <c r="I45" s="2">
        <v>11</v>
      </c>
      <c r="J45" s="11"/>
      <c r="K45" s="11"/>
      <c r="L45" s="2">
        <v>11</v>
      </c>
      <c r="M45" s="11"/>
      <c r="N45" s="11"/>
      <c r="O45" s="2">
        <v>11</v>
      </c>
      <c r="P45" s="11"/>
      <c r="Q45" s="11"/>
      <c r="R45" s="2">
        <v>11</v>
      </c>
      <c r="S45" s="11"/>
      <c r="T45" s="11"/>
    </row>
    <row r="46" spans="3:20">
      <c r="C46" s="2">
        <v>12</v>
      </c>
      <c r="D46" s="11"/>
      <c r="E46" s="11"/>
      <c r="F46" s="2">
        <v>12</v>
      </c>
      <c r="G46" s="11"/>
      <c r="H46" s="11"/>
      <c r="I46" s="2">
        <v>12</v>
      </c>
      <c r="J46" s="11"/>
      <c r="K46" s="11"/>
      <c r="L46" s="2">
        <v>12</v>
      </c>
      <c r="M46" s="11"/>
      <c r="N46" s="11"/>
      <c r="O46" s="2">
        <v>12</v>
      </c>
      <c r="P46" s="11"/>
      <c r="Q46" s="11"/>
      <c r="R46" s="2">
        <v>12</v>
      </c>
      <c r="S46" s="11"/>
      <c r="T46" s="11"/>
    </row>
    <row r="47" spans="3:20">
      <c r="C47" s="2">
        <v>13</v>
      </c>
      <c r="D47" s="11"/>
      <c r="E47" s="11"/>
      <c r="F47" s="2">
        <v>13</v>
      </c>
      <c r="G47" s="11"/>
      <c r="H47" s="11"/>
      <c r="I47" s="2">
        <v>13</v>
      </c>
      <c r="J47" s="11"/>
      <c r="K47" s="11"/>
      <c r="L47" s="2">
        <v>13</v>
      </c>
      <c r="M47" s="11"/>
      <c r="N47" s="11"/>
      <c r="O47" s="2">
        <v>13</v>
      </c>
      <c r="P47" s="11"/>
      <c r="Q47" s="11"/>
      <c r="R47" s="2">
        <v>13</v>
      </c>
      <c r="S47" s="11"/>
      <c r="T47" s="11"/>
    </row>
    <row r="48" spans="3:20">
      <c r="C48" s="2">
        <v>14</v>
      </c>
      <c r="D48" s="11"/>
      <c r="E48" s="11"/>
      <c r="F48" s="2">
        <v>14</v>
      </c>
      <c r="G48" s="11"/>
      <c r="H48" s="11"/>
      <c r="I48" s="2">
        <v>14</v>
      </c>
      <c r="J48" s="11"/>
      <c r="K48" s="11"/>
      <c r="L48" s="2">
        <v>14</v>
      </c>
      <c r="M48" s="11"/>
      <c r="N48" s="11"/>
      <c r="O48" s="2">
        <v>14</v>
      </c>
      <c r="P48" s="11"/>
      <c r="Q48" s="11"/>
      <c r="R48" s="2">
        <v>14</v>
      </c>
      <c r="S48" s="11"/>
      <c r="T48" s="11"/>
    </row>
    <row r="49" spans="3:20">
      <c r="C49" s="2">
        <v>15</v>
      </c>
      <c r="D49" s="11"/>
      <c r="E49" s="11"/>
      <c r="F49" s="2">
        <v>15</v>
      </c>
      <c r="G49" s="11"/>
      <c r="H49" s="11"/>
      <c r="I49" s="2">
        <v>15</v>
      </c>
      <c r="J49" s="11"/>
      <c r="K49" s="11"/>
      <c r="L49" s="2">
        <v>15</v>
      </c>
      <c r="M49" s="11"/>
      <c r="N49" s="11"/>
      <c r="O49" s="2">
        <v>15</v>
      </c>
      <c r="P49" s="11"/>
      <c r="Q49" s="11"/>
      <c r="R49" s="2">
        <v>15</v>
      </c>
      <c r="S49" s="11"/>
      <c r="T49" s="11"/>
    </row>
    <row r="50" spans="3:20">
      <c r="C50" s="2">
        <v>16</v>
      </c>
      <c r="D50" s="11"/>
      <c r="E50" s="11"/>
      <c r="F50" s="2">
        <v>16</v>
      </c>
      <c r="G50" s="11"/>
      <c r="H50" s="11"/>
      <c r="I50" s="2">
        <v>16</v>
      </c>
      <c r="J50" s="11"/>
      <c r="K50" s="11"/>
      <c r="L50" s="2">
        <v>16</v>
      </c>
      <c r="M50" s="11"/>
      <c r="N50" s="11"/>
      <c r="O50" s="2">
        <v>16</v>
      </c>
      <c r="P50" s="11"/>
      <c r="Q50" s="11"/>
      <c r="R50" s="2">
        <v>16</v>
      </c>
      <c r="S50" s="11"/>
      <c r="T50" s="11"/>
    </row>
    <row r="51" spans="3:20">
      <c r="C51" s="2">
        <v>17</v>
      </c>
      <c r="D51" s="11"/>
      <c r="E51" s="11"/>
      <c r="F51" s="2">
        <v>17</v>
      </c>
      <c r="G51" s="11"/>
      <c r="H51" s="11"/>
      <c r="I51" s="2">
        <v>17</v>
      </c>
      <c r="J51" s="11"/>
      <c r="K51" s="11"/>
      <c r="L51" s="2">
        <v>17</v>
      </c>
      <c r="M51" s="11"/>
      <c r="N51" s="11"/>
      <c r="O51" s="2">
        <v>17</v>
      </c>
      <c r="P51" s="11"/>
      <c r="Q51" s="11"/>
      <c r="R51" s="2">
        <v>17</v>
      </c>
      <c r="S51" s="11"/>
      <c r="T51" s="11"/>
    </row>
    <row r="52" spans="3:20">
      <c r="C52" s="2">
        <v>18</v>
      </c>
      <c r="D52" s="11"/>
      <c r="E52" s="11"/>
      <c r="F52" s="2">
        <v>18</v>
      </c>
      <c r="G52" s="11"/>
      <c r="H52" s="11"/>
      <c r="I52" s="2">
        <v>18</v>
      </c>
      <c r="J52" s="11"/>
      <c r="K52" s="11"/>
      <c r="L52" s="2">
        <v>18</v>
      </c>
      <c r="M52" s="11"/>
      <c r="N52" s="11"/>
      <c r="O52" s="2">
        <v>18</v>
      </c>
      <c r="P52" s="11"/>
      <c r="Q52" s="11"/>
      <c r="R52" s="2">
        <v>18</v>
      </c>
      <c r="S52" s="11"/>
      <c r="T52" s="11"/>
    </row>
    <row r="53" spans="3:20">
      <c r="C53" s="2">
        <v>19</v>
      </c>
      <c r="D53" s="11"/>
      <c r="E53" s="11"/>
      <c r="F53" s="2">
        <v>19</v>
      </c>
      <c r="G53" s="11"/>
      <c r="H53" s="11"/>
      <c r="I53" s="2">
        <v>19</v>
      </c>
      <c r="J53" s="11"/>
      <c r="K53" s="11"/>
      <c r="L53" s="2">
        <v>19</v>
      </c>
      <c r="M53" s="11"/>
      <c r="N53" s="11"/>
      <c r="O53" s="2">
        <v>19</v>
      </c>
      <c r="P53" s="11"/>
      <c r="Q53" s="11"/>
      <c r="R53" s="2">
        <v>19</v>
      </c>
      <c r="S53" s="11"/>
      <c r="T53" s="11"/>
    </row>
    <row r="54" spans="3:20">
      <c r="C54" s="2">
        <v>20</v>
      </c>
      <c r="D54" s="11"/>
      <c r="E54" s="11"/>
      <c r="F54" s="2">
        <v>20</v>
      </c>
      <c r="G54" s="11"/>
      <c r="H54" s="11"/>
      <c r="I54" s="2">
        <v>20</v>
      </c>
      <c r="J54" s="11"/>
      <c r="K54" s="11"/>
      <c r="L54" s="2">
        <v>20</v>
      </c>
      <c r="M54" s="11"/>
      <c r="N54" s="11"/>
      <c r="O54" s="2">
        <v>20</v>
      </c>
      <c r="P54" s="11"/>
      <c r="Q54" s="11"/>
      <c r="R54" s="2">
        <v>20</v>
      </c>
      <c r="S54" s="11"/>
      <c r="T54" s="11"/>
    </row>
  </sheetData>
  <mergeCells count="21">
    <mergeCell ref="R27:S27"/>
    <mergeCell ref="R28:S28"/>
    <mergeCell ref="R29:S29"/>
    <mergeCell ref="O27:P27"/>
    <mergeCell ref="O28:P28"/>
    <mergeCell ref="E13:I13"/>
    <mergeCell ref="E30:I30"/>
    <mergeCell ref="B7:L11"/>
    <mergeCell ref="C17:L18"/>
    <mergeCell ref="C20:L20"/>
    <mergeCell ref="O29:P29"/>
    <mergeCell ref="A1:E1"/>
    <mergeCell ref="G33:H33"/>
    <mergeCell ref="O4:S4"/>
    <mergeCell ref="C22:L24"/>
    <mergeCell ref="B28:L28"/>
    <mergeCell ref="J33:K33"/>
    <mergeCell ref="M33:N33"/>
    <mergeCell ref="P33:Q33"/>
    <mergeCell ref="S33:T33"/>
    <mergeCell ref="D33:E33"/>
  </mergeCells>
  <phoneticPr fontId="1" type="noConversion"/>
  <hyperlinks>
    <hyperlink ref="B30:C30" r:id="rId1" display="Learn About Quality"/>
    <hyperlink ref="E13:I13" r:id="rId2" display="Learn About Stratification Diagrams"/>
    <hyperlink ref="E30:I30" r:id="rId3" display="Learn About Quality"/>
  </hyperlinks>
  <printOptions horizontalCentered="1" verticalCentered="1"/>
  <pageMargins left="0" right="0" top="0" bottom="0" header="0.5" footer="0.5"/>
  <pageSetup fitToHeight="2" orientation="landscape" verticalDpi="0"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P48"/>
  <sheetViews>
    <sheetView topLeftCell="AH1" workbookViewId="0">
      <selection activeCell="AN48" sqref="AN48"/>
    </sheetView>
  </sheetViews>
  <sheetFormatPr defaultRowHeight="10.5"/>
  <cols>
    <col min="1" max="1" width="2.28515625" style="2" customWidth="1"/>
    <col min="2" max="2" width="3" style="2" bestFit="1" customWidth="1"/>
    <col min="3" max="4" width="9.140625" style="2"/>
    <col min="5" max="5" width="2.42578125" style="2" customWidth="1"/>
    <col min="6" max="7" width="9.140625" style="2"/>
    <col min="8" max="8" width="2.42578125" style="2" customWidth="1"/>
    <col min="9" max="10" width="9.140625" style="2"/>
    <col min="11" max="11" width="2.42578125" style="2" customWidth="1"/>
    <col min="12" max="13" width="9.140625" style="2"/>
    <col min="14" max="14" width="2.42578125" style="2" customWidth="1"/>
    <col min="15" max="16" width="9.140625" style="2"/>
    <col min="17" max="17" width="2.42578125" style="2" customWidth="1"/>
    <col min="18" max="16384" width="9.140625" style="2"/>
  </cols>
  <sheetData>
    <row r="3" spans="2:38">
      <c r="C3" s="40" t="str">
        <f>IF('Data Entry'!D33="","",'Data Entry'!D33)</f>
        <v>Reactor 1</v>
      </c>
      <c r="D3" s="40"/>
      <c r="F3" s="40" t="str">
        <f>IF('Data Entry'!G33="","",'Data Entry'!G33)</f>
        <v>Reactor 2</v>
      </c>
      <c r="G3" s="40"/>
      <c r="I3" s="40" t="str">
        <f>IF('Data Entry'!J33="","",'Data Entry'!J33)</f>
        <v>Reactor 3</v>
      </c>
      <c r="J3" s="40"/>
      <c r="L3" s="40" t="str">
        <f>IF('Data Entry'!M33="","",'Data Entry'!M33)</f>
        <v>Category 4</v>
      </c>
      <c r="M3" s="40"/>
      <c r="O3" s="40" t="str">
        <f>IF('Data Entry'!P33="","",'Data Entry'!P33)</f>
        <v>Category 5</v>
      </c>
      <c r="P3" s="40"/>
      <c r="R3" s="40" t="str">
        <f>IF('Data Entry'!S33="","",'Data Entry'!S33)</f>
        <v>Category 6</v>
      </c>
      <c r="S3" s="40"/>
      <c r="V3" s="40" t="str">
        <f>IF(AND(C5="",D5="")=TRUE,"",C3)</f>
        <v>Reactor 1</v>
      </c>
      <c r="W3" s="40"/>
      <c r="Y3" s="40" t="str">
        <f>IF(AND(F5="",G5="")=TRUE,"",F3)</f>
        <v>Reactor 2</v>
      </c>
      <c r="Z3" s="40"/>
      <c r="AB3" s="40" t="str">
        <f>IF(AND(I5="",J5="")=TRUE,"",I3)</f>
        <v>Reactor 3</v>
      </c>
      <c r="AC3" s="40"/>
      <c r="AE3" s="40" t="str">
        <f>IF(AND(L5="",M5="")=TRUE,"",L3)</f>
        <v/>
      </c>
      <c r="AF3" s="40"/>
      <c r="AH3" s="40" t="str">
        <f>IF(AND(O5="",P5="")=TRUE,"",O3)</f>
        <v/>
      </c>
      <c r="AI3" s="40"/>
      <c r="AK3" s="40" t="str">
        <f>IF(AND(R5="",S5="")=TRUE,"",R3)</f>
        <v/>
      </c>
      <c r="AL3" s="40"/>
    </row>
    <row r="4" spans="2:38">
      <c r="C4" s="14" t="str">
        <f>IF('Data Entry'!D34="","",'Data Entry'!D34)</f>
        <v>Input (x)</v>
      </c>
      <c r="D4" s="14" t="str">
        <f>IF('Data Entry'!E34="","",'Data Entry'!E34)</f>
        <v>Output (y)</v>
      </c>
      <c r="F4" s="14" t="str">
        <f>IF('Data Entry'!G34="","",'Data Entry'!G34)</f>
        <v>Input (x)</v>
      </c>
      <c r="G4" s="14" t="str">
        <f>IF('Data Entry'!H34="","",'Data Entry'!H34)</f>
        <v>Output (y)</v>
      </c>
      <c r="I4" s="14" t="str">
        <f>IF('Data Entry'!J34="","",'Data Entry'!J34)</f>
        <v>Input (x)</v>
      </c>
      <c r="J4" s="14" t="str">
        <f>IF('Data Entry'!K34="","",'Data Entry'!K34)</f>
        <v>Output (y)</v>
      </c>
      <c r="L4" s="14" t="str">
        <f>IF('Data Entry'!M34="","",'Data Entry'!M34)</f>
        <v>Input (x)</v>
      </c>
      <c r="M4" s="14" t="str">
        <f>IF('Data Entry'!N34="","",'Data Entry'!N34)</f>
        <v>Output (y)</v>
      </c>
      <c r="O4" s="14" t="str">
        <f>IF('Data Entry'!P34="","",'Data Entry'!P34)</f>
        <v>Input (x)</v>
      </c>
      <c r="P4" s="14" t="str">
        <f>IF('Data Entry'!Q34="","",'Data Entry'!Q34)</f>
        <v>Output (y)</v>
      </c>
      <c r="R4" s="14" t="str">
        <f>IF('Data Entry'!S34="","",'Data Entry'!S34)</f>
        <v>Input (x)</v>
      </c>
      <c r="S4" s="14" t="str">
        <f>IF('Data Entry'!T34="","",'Data Entry'!T34)</f>
        <v>Output (y)</v>
      </c>
      <c r="V4" s="14" t="str">
        <f>IF(C4="","",C4)</f>
        <v>Input (x)</v>
      </c>
      <c r="W4" s="14" t="str">
        <f>IF(D4="","",D4)</f>
        <v>Output (y)</v>
      </c>
      <c r="Y4" s="14" t="str">
        <f>IF(F4="","",F4)</f>
        <v>Input (x)</v>
      </c>
      <c r="Z4" s="14" t="str">
        <f>IF(G4="","",G4)</f>
        <v>Output (y)</v>
      </c>
      <c r="AB4" s="14" t="str">
        <f>IF(I4="","",I4)</f>
        <v>Input (x)</v>
      </c>
      <c r="AC4" s="14" t="str">
        <f>IF(J4="","",J4)</f>
        <v>Output (y)</v>
      </c>
      <c r="AE4" s="14" t="str">
        <f>IF(L4="","",L4)</f>
        <v>Input (x)</v>
      </c>
      <c r="AF4" s="14" t="str">
        <f>IF(M4="","",M4)</f>
        <v>Output (y)</v>
      </c>
      <c r="AH4" s="14" t="str">
        <f>IF(O4="","",O4)</f>
        <v>Input (x)</v>
      </c>
      <c r="AI4" s="14" t="str">
        <f>IF(P4="","",P4)</f>
        <v>Output (y)</v>
      </c>
      <c r="AK4" s="14" t="str">
        <f>IF(R4="","",R4)</f>
        <v>Input (x)</v>
      </c>
      <c r="AL4" s="14" t="str">
        <f>IF(S4="","",S4)</f>
        <v>Output (y)</v>
      </c>
    </row>
    <row r="5" spans="2:38">
      <c r="B5" s="2">
        <v>1</v>
      </c>
      <c r="C5" s="11">
        <f>IF('Data Entry'!D35="","",'Data Entry'!D35)</f>
        <v>0.45</v>
      </c>
      <c r="D5" s="11">
        <f>IF('Data Entry'!E35="","",'Data Entry'!E35)</f>
        <v>98.95</v>
      </c>
      <c r="F5" s="11">
        <f>IF('Data Entry'!G35="","",'Data Entry'!G35)</f>
        <v>0.6</v>
      </c>
      <c r="G5" s="11">
        <f>IF('Data Entry'!H35="","",'Data Entry'!H35)</f>
        <v>98.85</v>
      </c>
      <c r="I5" s="11">
        <f>IF('Data Entry'!J35="","",'Data Entry'!J35)</f>
        <v>0.5</v>
      </c>
      <c r="J5" s="11">
        <f>IF('Data Entry'!K35="","",'Data Entry'!K35)</f>
        <v>98.25</v>
      </c>
      <c r="L5" s="11" t="str">
        <f>IF('Data Entry'!M35="","",'Data Entry'!M35)</f>
        <v/>
      </c>
      <c r="M5" s="11" t="str">
        <f>IF('Data Entry'!N35="","",'Data Entry'!N35)</f>
        <v/>
      </c>
      <c r="O5" s="11" t="str">
        <f>IF('Data Entry'!P35="","",'Data Entry'!P35)</f>
        <v/>
      </c>
      <c r="P5" s="11" t="str">
        <f>IF('Data Entry'!Q35="","",'Data Entry'!Q35)</f>
        <v/>
      </c>
      <c r="R5" s="11" t="str">
        <f>IF('Data Entry'!S35="","",'Data Entry'!S35)</f>
        <v/>
      </c>
      <c r="S5" s="11" t="str">
        <f>IF('Data Entry'!T35="","",'Data Entry'!T35)</f>
        <v/>
      </c>
      <c r="U5" s="2">
        <f>IF(AND(C5="",D5="")=TRUE,NA(),1)</f>
        <v>1</v>
      </c>
      <c r="V5" s="11">
        <f>IF(AND(C5="",D5="")=TRUE,NA(),IF(AND(C5="",COUNTBLANK(D5)=0)=TRUE,1,IF(D5="",NA(),C5)))</f>
        <v>0.45</v>
      </c>
      <c r="W5" s="11">
        <f>IF(AND(C5="",D5="")=TRUE,NA(),IF(AND(C5="",COUNTBLANK(D5)=0)=TRUE,D5,IF(D5="",NA(),D5)))</f>
        <v>98.95</v>
      </c>
      <c r="X5" s="2">
        <f>IF(AND(F5="",G5="")=TRUE,NA(),2)</f>
        <v>2</v>
      </c>
      <c r="Y5" s="11">
        <f>IF(AND(F5="",G5="")=TRUE,NA(),IF(AND(F5="",COUNTBLANK(G5)=0)=TRUE,2,IF(G5="",NA(),F5)))</f>
        <v>0.6</v>
      </c>
      <c r="Z5" s="11">
        <f>IF(AND(F5="",G5="")=TRUE,NA(),IF(AND(F5="",COUNTBLANK(G5)=0)=TRUE,G5,IF(G5="",NA(),G5)))</f>
        <v>98.85</v>
      </c>
      <c r="AA5" s="2">
        <f>IF(AND(I5="",J5="")=TRUE,NA(),3)</f>
        <v>3</v>
      </c>
      <c r="AB5" s="11">
        <f>IF(AND(I5="",J5="")=TRUE,NA(),IF(AND(I5="",COUNTBLANK(J5)=0)=TRUE,3,IF(J5="",NA(),I5)))</f>
        <v>0.5</v>
      </c>
      <c r="AC5" s="11">
        <f>IF(AND(I5="",J5="")=TRUE,NA(),IF(AND(I5="",COUNTBLANK(J5)=0)=TRUE,J5,IF(J5="",NA(),J5)))</f>
        <v>98.25</v>
      </c>
      <c r="AD5" s="2" t="e">
        <f>IF(AND(L5="",M5="")=TRUE,NA(),4)</f>
        <v>#N/A</v>
      </c>
      <c r="AE5" s="11" t="e">
        <f>IF(AND(L5="",M5="")=TRUE,NA(),IF(AND(L5="",COUNTBLANK(M5)=0)=TRUE,4,IF(M5="",NA(),L5)))</f>
        <v>#N/A</v>
      </c>
      <c r="AF5" s="11" t="e">
        <f>IF(AND(L5="",M5="")=TRUE,NA(),IF(AND(L5="",COUNTBLANK(M5)=0)=TRUE,M5,IF(M5="",NA(),M5)))</f>
        <v>#N/A</v>
      </c>
      <c r="AG5" s="2" t="e">
        <f>IF(AND(O5="",P5="")=TRUE,NA(),5)</f>
        <v>#N/A</v>
      </c>
      <c r="AH5" s="11" t="e">
        <f>IF(AND(O5="",P5="")=TRUE,NA(),IF(AND(O5="",COUNTBLANK(P5)=0)=TRUE,5,IF(P5="",NA(),O5)))</f>
        <v>#N/A</v>
      </c>
      <c r="AI5" s="11" t="e">
        <f>IF(AND(O5="",P5="")=TRUE,NA(),IF(AND(O5="",COUNTBLANK(P5)=0)=TRUE,P5,IF(P5="",NA(),P5)))</f>
        <v>#N/A</v>
      </c>
      <c r="AJ5" s="2" t="e">
        <f>IF(AND(R5="",S5="")=TRUE,NA(),6)</f>
        <v>#N/A</v>
      </c>
      <c r="AK5" s="11" t="e">
        <f>IF(AND(R5="",S5="")=TRUE,NA(),IF(AND(R5="",COUNTBLANK(S5)=0)=TRUE,6,IF(S5="",NA(),R5)))</f>
        <v>#N/A</v>
      </c>
      <c r="AL5" s="11" t="e">
        <f>IF(AND(R5="",S5="")=TRUE,NA(),IF(AND(R5="",COUNTBLANK(S5)=0)=TRUE,S5,IF(S5="",NA(),S5)))</f>
        <v>#N/A</v>
      </c>
    </row>
    <row r="6" spans="2:38">
      <c r="B6" s="2">
        <v>2</v>
      </c>
      <c r="C6" s="11">
        <f>IF('Data Entry'!D36="","",'Data Entry'!D36)</f>
        <v>0.27</v>
      </c>
      <c r="D6" s="11">
        <f>IF('Data Entry'!E36="","",'Data Entry'!E36)</f>
        <v>99.05</v>
      </c>
      <c r="F6" s="11">
        <f>IF('Data Entry'!G36="","",'Data Entry'!G36)</f>
        <v>0.63</v>
      </c>
      <c r="G6" s="11">
        <f>IF('Data Entry'!H36="","",'Data Entry'!H36)</f>
        <v>98.95</v>
      </c>
      <c r="I6" s="11">
        <f>IF('Data Entry'!J36="","",'Data Entry'!J36)</f>
        <v>0.4</v>
      </c>
      <c r="J6" s="11">
        <f>IF('Data Entry'!K36="","",'Data Entry'!K36)</f>
        <v>98.35</v>
      </c>
      <c r="L6" s="11" t="str">
        <f>IF('Data Entry'!M36="","",'Data Entry'!M36)</f>
        <v/>
      </c>
      <c r="M6" s="11" t="str">
        <f>IF('Data Entry'!N36="","",'Data Entry'!N36)</f>
        <v/>
      </c>
      <c r="O6" s="11" t="str">
        <f>IF('Data Entry'!P36="","",'Data Entry'!P36)</f>
        <v/>
      </c>
      <c r="P6" s="11" t="str">
        <f>IF('Data Entry'!Q36="","",'Data Entry'!Q36)</f>
        <v/>
      </c>
      <c r="R6" s="11" t="str">
        <f>IF('Data Entry'!S36="","",'Data Entry'!S36)</f>
        <v/>
      </c>
      <c r="S6" s="11" t="str">
        <f>IF('Data Entry'!T36="","",'Data Entry'!T36)</f>
        <v/>
      </c>
      <c r="U6" s="2">
        <f t="shared" ref="U6:U23" si="0">IF(AND(C6="",D6="")=TRUE,NA(),1)</f>
        <v>1</v>
      </c>
      <c r="V6" s="11">
        <f t="shared" ref="V6:V23" si="1">IF(AND(C6="",D6="")=TRUE,NA(),IF(AND(C6="",COUNTBLANK(D6)=0)=TRUE,1,IF(D6="",NA(),C6)))</f>
        <v>0.27</v>
      </c>
      <c r="W6" s="11">
        <f t="shared" ref="W6:W23" si="2">IF(AND(C6="",D6="")=TRUE,NA(),IF(AND(C6="",COUNTBLANK(D6)=0)=TRUE,D6,IF(D6="",NA(),D6)))</f>
        <v>99.05</v>
      </c>
      <c r="X6" s="2">
        <f t="shared" ref="X6:X23" si="3">IF(AND(F6="",G6="")=TRUE,NA(),2)</f>
        <v>2</v>
      </c>
      <c r="Y6" s="11">
        <f t="shared" ref="Y6:Y23" si="4">IF(AND(F6="",G6="")=TRUE,NA(),IF(AND(F6="",COUNTBLANK(G6)=0)=TRUE,2,IF(G6="",NA(),F6)))</f>
        <v>0.63</v>
      </c>
      <c r="Z6" s="11">
        <f t="shared" ref="Z6:Z23" si="5">IF(AND(F6="",G6="")=TRUE,NA(),IF(AND(F6="",COUNTBLANK(G6)=0)=TRUE,G6,IF(G6="",NA(),G6)))</f>
        <v>98.95</v>
      </c>
      <c r="AA6" s="2">
        <f t="shared" ref="AA6:AA23" si="6">IF(AND(I6="",J6="")=TRUE,NA(),3)</f>
        <v>3</v>
      </c>
      <c r="AB6" s="11">
        <f t="shared" ref="AB6:AB23" si="7">IF(AND(I6="",J6="")=TRUE,NA(),IF(AND(I6="",COUNTBLANK(J6)=0)=TRUE,3,IF(J6="",NA(),I6)))</f>
        <v>0.4</v>
      </c>
      <c r="AC6" s="11">
        <f t="shared" ref="AC6:AC23" si="8">IF(AND(I6="",J6="")=TRUE,NA(),IF(AND(I6="",COUNTBLANK(J6)=0)=TRUE,J6,IF(J6="",NA(),J6)))</f>
        <v>98.35</v>
      </c>
      <c r="AD6" s="2" t="e">
        <f t="shared" ref="AD6:AD23" si="9">IF(AND(L6="",M6="")=TRUE,NA(),4)</f>
        <v>#N/A</v>
      </c>
      <c r="AE6" s="11" t="e">
        <f t="shared" ref="AE6:AE23" si="10">IF(AND(L6="",M6="")=TRUE,NA(),IF(AND(L6="",COUNTBLANK(M6)=0)=TRUE,4,IF(M6="",NA(),L6)))</f>
        <v>#N/A</v>
      </c>
      <c r="AF6" s="11" t="e">
        <f t="shared" ref="AF6:AF23" si="11">IF(AND(L6="",M6="")=TRUE,NA(),IF(AND(L6="",COUNTBLANK(M6)=0)=TRUE,M6,IF(M6="",NA(),M6)))</f>
        <v>#N/A</v>
      </c>
      <c r="AG6" s="2" t="e">
        <f t="shared" ref="AG6:AG23" si="12">IF(AND(O6="",P6="")=TRUE,NA(),5)</f>
        <v>#N/A</v>
      </c>
      <c r="AH6" s="11" t="e">
        <f t="shared" ref="AH6:AH23" si="13">IF(AND(O6="",P6="")=TRUE,NA(),IF(AND(O6="",COUNTBLANK(P6)=0)=TRUE,5,IF(P6="",NA(),O6)))</f>
        <v>#N/A</v>
      </c>
      <c r="AI6" s="11" t="e">
        <f t="shared" ref="AI6:AI23" si="14">IF(AND(O6="",P6="")=TRUE,NA(),IF(AND(O6="",COUNTBLANK(P6)=0)=TRUE,P6,IF(P6="",NA(),P6)))</f>
        <v>#N/A</v>
      </c>
      <c r="AJ6" s="2" t="e">
        <f t="shared" ref="AJ6:AJ23" si="15">IF(AND(R6="",S6="")=TRUE,NA(),6)</f>
        <v>#N/A</v>
      </c>
      <c r="AK6" s="11" t="e">
        <f t="shared" ref="AK6:AK23" si="16">IF(AND(R6="",S6="")=TRUE,NA(),IF(AND(R6="",COUNTBLANK(S6)=0)=TRUE,6,IF(S6="",NA(),R6)))</f>
        <v>#N/A</v>
      </c>
      <c r="AL6" s="11" t="e">
        <f t="shared" ref="AL6:AL23" si="17">IF(AND(R6="",S6="")=TRUE,NA(),IF(AND(R6="",COUNTBLANK(S6)=0)=TRUE,S6,IF(S6="",NA(),S6)))</f>
        <v>#N/A</v>
      </c>
    </row>
    <row r="7" spans="2:38">
      <c r="B7" s="2">
        <v>3</v>
      </c>
      <c r="C7" s="11">
        <f>IF('Data Entry'!D37="","",'Data Entry'!D37)</f>
        <v>0.26</v>
      </c>
      <c r="D7" s="11">
        <f>IF('Data Entry'!E37="","",'Data Entry'!E37)</f>
        <v>99.3</v>
      </c>
      <c r="F7" s="11">
        <f>IF('Data Entry'!G37="","",'Data Entry'!G37)</f>
        <v>0.21</v>
      </c>
      <c r="G7" s="11">
        <f>IF('Data Entry'!H37="","",'Data Entry'!H37)</f>
        <v>99.45</v>
      </c>
      <c r="I7" s="11">
        <f>IF('Data Entry'!J37="","",'Data Entry'!J37)</f>
        <v>0.45</v>
      </c>
      <c r="J7" s="11">
        <f>IF('Data Entry'!K37="","",'Data Entry'!K37)</f>
        <v>98.6</v>
      </c>
      <c r="L7" s="11" t="str">
        <f>IF('Data Entry'!M37="","",'Data Entry'!M37)</f>
        <v/>
      </c>
      <c r="M7" s="11" t="str">
        <f>IF('Data Entry'!N37="","",'Data Entry'!N37)</f>
        <v/>
      </c>
      <c r="O7" s="11" t="str">
        <f>IF('Data Entry'!P37="","",'Data Entry'!P37)</f>
        <v/>
      </c>
      <c r="P7" s="11" t="str">
        <f>IF('Data Entry'!Q37="","",'Data Entry'!Q37)</f>
        <v/>
      </c>
      <c r="R7" s="11" t="str">
        <f>IF('Data Entry'!S37="","",'Data Entry'!S37)</f>
        <v/>
      </c>
      <c r="S7" s="11" t="str">
        <f>IF('Data Entry'!T37="","",'Data Entry'!T37)</f>
        <v/>
      </c>
      <c r="U7" s="2">
        <f t="shared" si="0"/>
        <v>1</v>
      </c>
      <c r="V7" s="11">
        <f t="shared" si="1"/>
        <v>0.26</v>
      </c>
      <c r="W7" s="11">
        <f t="shared" si="2"/>
        <v>99.3</v>
      </c>
      <c r="X7" s="2">
        <f t="shared" si="3"/>
        <v>2</v>
      </c>
      <c r="Y7" s="11">
        <f t="shared" si="4"/>
        <v>0.21</v>
      </c>
      <c r="Z7" s="11">
        <f t="shared" si="5"/>
        <v>99.45</v>
      </c>
      <c r="AA7" s="2">
        <f t="shared" si="6"/>
        <v>3</v>
      </c>
      <c r="AB7" s="11">
        <f t="shared" si="7"/>
        <v>0.45</v>
      </c>
      <c r="AC7" s="11">
        <f t="shared" si="8"/>
        <v>98.6</v>
      </c>
      <c r="AD7" s="2" t="e">
        <f t="shared" si="9"/>
        <v>#N/A</v>
      </c>
      <c r="AE7" s="11" t="e">
        <f t="shared" si="10"/>
        <v>#N/A</v>
      </c>
      <c r="AF7" s="11" t="e">
        <f t="shared" si="11"/>
        <v>#N/A</v>
      </c>
      <c r="AG7" s="2" t="e">
        <f t="shared" si="12"/>
        <v>#N/A</v>
      </c>
      <c r="AH7" s="11" t="e">
        <f t="shared" si="13"/>
        <v>#N/A</v>
      </c>
      <c r="AI7" s="11" t="e">
        <f t="shared" si="14"/>
        <v>#N/A</v>
      </c>
      <c r="AJ7" s="2" t="e">
        <f t="shared" si="15"/>
        <v>#N/A</v>
      </c>
      <c r="AK7" s="11" t="e">
        <f t="shared" si="16"/>
        <v>#N/A</v>
      </c>
      <c r="AL7" s="11" t="e">
        <f t="shared" si="17"/>
        <v>#N/A</v>
      </c>
    </row>
    <row r="8" spans="2:38">
      <c r="B8" s="2">
        <v>4</v>
      </c>
      <c r="C8" s="11">
        <f>IF('Data Entry'!D38="","",'Data Entry'!D38)</f>
        <v>0.1</v>
      </c>
      <c r="D8" s="11">
        <f>IF('Data Entry'!E38="","",'Data Entry'!E38)</f>
        <v>99.3</v>
      </c>
      <c r="F8" s="11">
        <f>IF('Data Entry'!G38="","",'Data Entry'!G38)</f>
        <v>0.28999999999999998</v>
      </c>
      <c r="G8" s="11">
        <f>IF('Data Entry'!H38="","",'Data Entry'!H38)</f>
        <v>99.55</v>
      </c>
      <c r="I8" s="11">
        <f>IF('Data Entry'!J38="","",'Data Entry'!J38)</f>
        <v>0.34</v>
      </c>
      <c r="J8" s="11">
        <f>IF('Data Entry'!K38="","",'Data Entry'!K38)</f>
        <v>98.65</v>
      </c>
      <c r="L8" s="11" t="str">
        <f>IF('Data Entry'!M38="","",'Data Entry'!M38)</f>
        <v/>
      </c>
      <c r="M8" s="11" t="str">
        <f>IF('Data Entry'!N38="","",'Data Entry'!N38)</f>
        <v/>
      </c>
      <c r="O8" s="11" t="str">
        <f>IF('Data Entry'!P38="","",'Data Entry'!P38)</f>
        <v/>
      </c>
      <c r="P8" s="11" t="str">
        <f>IF('Data Entry'!Q38="","",'Data Entry'!Q38)</f>
        <v/>
      </c>
      <c r="R8" s="11" t="str">
        <f>IF('Data Entry'!S38="","",'Data Entry'!S38)</f>
        <v/>
      </c>
      <c r="S8" s="11" t="str">
        <f>IF('Data Entry'!T38="","",'Data Entry'!T38)</f>
        <v/>
      </c>
      <c r="U8" s="2">
        <f t="shared" si="0"/>
        <v>1</v>
      </c>
      <c r="V8" s="11">
        <f t="shared" si="1"/>
        <v>0.1</v>
      </c>
      <c r="W8" s="11">
        <f t="shared" si="2"/>
        <v>99.3</v>
      </c>
      <c r="X8" s="2">
        <f t="shared" si="3"/>
        <v>2</v>
      </c>
      <c r="Y8" s="11">
        <f t="shared" si="4"/>
        <v>0.28999999999999998</v>
      </c>
      <c r="Z8" s="11">
        <f t="shared" si="5"/>
        <v>99.55</v>
      </c>
      <c r="AA8" s="2">
        <f t="shared" si="6"/>
        <v>3</v>
      </c>
      <c r="AB8" s="11">
        <f t="shared" si="7"/>
        <v>0.34</v>
      </c>
      <c r="AC8" s="11">
        <f t="shared" si="8"/>
        <v>98.65</v>
      </c>
      <c r="AD8" s="2" t="e">
        <f t="shared" si="9"/>
        <v>#N/A</v>
      </c>
      <c r="AE8" s="11" t="e">
        <f t="shared" si="10"/>
        <v>#N/A</v>
      </c>
      <c r="AF8" s="11" t="e">
        <f t="shared" si="11"/>
        <v>#N/A</v>
      </c>
      <c r="AG8" s="2" t="e">
        <f t="shared" si="12"/>
        <v>#N/A</v>
      </c>
      <c r="AH8" s="11" t="e">
        <f t="shared" si="13"/>
        <v>#N/A</v>
      </c>
      <c r="AI8" s="11" t="e">
        <f t="shared" si="14"/>
        <v>#N/A</v>
      </c>
      <c r="AJ8" s="2" t="e">
        <f t="shared" si="15"/>
        <v>#N/A</v>
      </c>
      <c r="AK8" s="11" t="e">
        <f t="shared" si="16"/>
        <v>#N/A</v>
      </c>
      <c r="AL8" s="11" t="e">
        <f t="shared" si="17"/>
        <v>#N/A</v>
      </c>
    </row>
    <row r="9" spans="2:38">
      <c r="B9" s="2">
        <v>5</v>
      </c>
      <c r="C9" s="11">
        <f>IF('Data Entry'!D39="","",'Data Entry'!D39)</f>
        <v>0.24</v>
      </c>
      <c r="D9" s="11">
        <f>IF('Data Entry'!E39="","",'Data Entry'!E39)</f>
        <v>99.4</v>
      </c>
      <c r="F9" s="11">
        <f>IF('Data Entry'!G39="","",'Data Entry'!G39)</f>
        <v>0.34</v>
      </c>
      <c r="G9" s="11">
        <f>IF('Data Entry'!H39="","",'Data Entry'!H39)</f>
        <v>99.55</v>
      </c>
      <c r="I9" s="11">
        <f>IF('Data Entry'!J39="","",'Data Entry'!J39)</f>
        <v>0.28999999999999998</v>
      </c>
      <c r="J9" s="11">
        <f>IF('Data Entry'!K39="","",'Data Entry'!K39)</f>
        <v>98.75</v>
      </c>
      <c r="L9" s="11" t="str">
        <f>IF('Data Entry'!M39="","",'Data Entry'!M39)</f>
        <v/>
      </c>
      <c r="M9" s="11" t="str">
        <f>IF('Data Entry'!N39="","",'Data Entry'!N39)</f>
        <v/>
      </c>
      <c r="O9" s="11" t="str">
        <f>IF('Data Entry'!P39="","",'Data Entry'!P39)</f>
        <v/>
      </c>
      <c r="P9" s="11" t="str">
        <f>IF('Data Entry'!Q39="","",'Data Entry'!Q39)</f>
        <v/>
      </c>
      <c r="R9" s="11" t="str">
        <f>IF('Data Entry'!S39="","",'Data Entry'!S39)</f>
        <v/>
      </c>
      <c r="S9" s="11" t="str">
        <f>IF('Data Entry'!T39="","",'Data Entry'!T39)</f>
        <v/>
      </c>
      <c r="U9" s="2">
        <f t="shared" si="0"/>
        <v>1</v>
      </c>
      <c r="V9" s="11">
        <f t="shared" si="1"/>
        <v>0.24</v>
      </c>
      <c r="W9" s="11">
        <f t="shared" si="2"/>
        <v>99.4</v>
      </c>
      <c r="X9" s="2">
        <f t="shared" si="3"/>
        <v>2</v>
      </c>
      <c r="Y9" s="11">
        <f t="shared" si="4"/>
        <v>0.34</v>
      </c>
      <c r="Z9" s="11">
        <f t="shared" si="5"/>
        <v>99.55</v>
      </c>
      <c r="AA9" s="2">
        <f t="shared" si="6"/>
        <v>3</v>
      </c>
      <c r="AB9" s="11">
        <f t="shared" si="7"/>
        <v>0.28999999999999998</v>
      </c>
      <c r="AC9" s="11">
        <f t="shared" si="8"/>
        <v>98.75</v>
      </c>
      <c r="AD9" s="2" t="e">
        <f t="shared" si="9"/>
        <v>#N/A</v>
      </c>
      <c r="AE9" s="11" t="e">
        <f t="shared" si="10"/>
        <v>#N/A</v>
      </c>
      <c r="AF9" s="11" t="e">
        <f t="shared" si="11"/>
        <v>#N/A</v>
      </c>
      <c r="AG9" s="2" t="e">
        <f t="shared" si="12"/>
        <v>#N/A</v>
      </c>
      <c r="AH9" s="11" t="e">
        <f t="shared" si="13"/>
        <v>#N/A</v>
      </c>
      <c r="AI9" s="11" t="e">
        <f t="shared" si="14"/>
        <v>#N/A</v>
      </c>
      <c r="AJ9" s="2" t="e">
        <f t="shared" si="15"/>
        <v>#N/A</v>
      </c>
      <c r="AK9" s="11" t="e">
        <f t="shared" si="16"/>
        <v>#N/A</v>
      </c>
      <c r="AL9" s="11" t="e">
        <f t="shared" si="17"/>
        <v>#N/A</v>
      </c>
    </row>
    <row r="10" spans="2:38">
      <c r="B10" s="2">
        <v>6</v>
      </c>
      <c r="C10" s="11">
        <f>IF('Data Entry'!D40="","",'Data Entry'!D40)</f>
        <v>0.4</v>
      </c>
      <c r="D10" s="11">
        <f>IF('Data Entry'!E40="","",'Data Entry'!E40)</f>
        <v>99.55</v>
      </c>
      <c r="F10" s="11">
        <f>IF('Data Entry'!G40="","",'Data Entry'!G40)</f>
        <v>0.24</v>
      </c>
      <c r="G10" s="11">
        <f>IF('Data Entry'!H40="","",'Data Entry'!H40)</f>
        <v>99.65</v>
      </c>
      <c r="I10" s="11">
        <f>IF('Data Entry'!J40="","",'Data Entry'!J40)</f>
        <v>0.21</v>
      </c>
      <c r="J10" s="11">
        <f>IF('Data Entry'!K40="","",'Data Entry'!K40)</f>
        <v>98.75</v>
      </c>
      <c r="L10" s="11" t="str">
        <f>IF('Data Entry'!M40="","",'Data Entry'!M40)</f>
        <v/>
      </c>
      <c r="M10" s="11" t="str">
        <f>IF('Data Entry'!N40="","",'Data Entry'!N40)</f>
        <v/>
      </c>
      <c r="O10" s="11" t="str">
        <f>IF('Data Entry'!P40="","",'Data Entry'!P40)</f>
        <v/>
      </c>
      <c r="P10" s="11" t="str">
        <f>IF('Data Entry'!Q40="","",'Data Entry'!Q40)</f>
        <v/>
      </c>
      <c r="R10" s="11" t="str">
        <f>IF('Data Entry'!S40="","",'Data Entry'!S40)</f>
        <v/>
      </c>
      <c r="S10" s="11" t="str">
        <f>IF('Data Entry'!T40="","",'Data Entry'!T40)</f>
        <v/>
      </c>
      <c r="U10" s="2">
        <f t="shared" si="0"/>
        <v>1</v>
      </c>
      <c r="V10" s="11">
        <f t="shared" si="1"/>
        <v>0.4</v>
      </c>
      <c r="W10" s="11">
        <f t="shared" si="2"/>
        <v>99.55</v>
      </c>
      <c r="X10" s="2">
        <f t="shared" si="3"/>
        <v>2</v>
      </c>
      <c r="Y10" s="11">
        <f t="shared" si="4"/>
        <v>0.24</v>
      </c>
      <c r="Z10" s="11">
        <f t="shared" si="5"/>
        <v>99.65</v>
      </c>
      <c r="AA10" s="2">
        <f t="shared" si="6"/>
        <v>3</v>
      </c>
      <c r="AB10" s="11">
        <f t="shared" si="7"/>
        <v>0.21</v>
      </c>
      <c r="AC10" s="11">
        <f t="shared" si="8"/>
        <v>98.75</v>
      </c>
      <c r="AD10" s="2" t="e">
        <f t="shared" si="9"/>
        <v>#N/A</v>
      </c>
      <c r="AE10" s="11" t="e">
        <f t="shared" si="10"/>
        <v>#N/A</v>
      </c>
      <c r="AF10" s="11" t="e">
        <f t="shared" si="11"/>
        <v>#N/A</v>
      </c>
      <c r="AG10" s="2" t="e">
        <f t="shared" si="12"/>
        <v>#N/A</v>
      </c>
      <c r="AH10" s="11" t="e">
        <f t="shared" si="13"/>
        <v>#N/A</v>
      </c>
      <c r="AI10" s="11" t="e">
        <f t="shared" si="14"/>
        <v>#N/A</v>
      </c>
      <c r="AJ10" s="2" t="e">
        <f t="shared" si="15"/>
        <v>#N/A</v>
      </c>
      <c r="AK10" s="11" t="e">
        <f t="shared" si="16"/>
        <v>#N/A</v>
      </c>
      <c r="AL10" s="11" t="e">
        <f t="shared" si="17"/>
        <v>#N/A</v>
      </c>
    </row>
    <row r="11" spans="2:38">
      <c r="B11" s="2">
        <v>7</v>
      </c>
      <c r="C11" s="11">
        <f>IF('Data Entry'!D41="","",'Data Entry'!D41)</f>
        <v>0.22</v>
      </c>
      <c r="D11" s="11">
        <f>IF('Data Entry'!E41="","",'Data Entry'!E41)</f>
        <v>99.55</v>
      </c>
      <c r="F11" s="11">
        <f>IF('Data Entry'!G41="","",'Data Entry'!G41)</f>
        <v>0.25</v>
      </c>
      <c r="G11" s="11">
        <f>IF('Data Entry'!H41="","",'Data Entry'!H41)</f>
        <v>99.75</v>
      </c>
      <c r="I11" s="11">
        <f>IF('Data Entry'!J41="","",'Data Entry'!J41)</f>
        <v>0.31</v>
      </c>
      <c r="J11" s="11">
        <f>IF('Data Entry'!K41="","",'Data Entry'!K41)</f>
        <v>98.85</v>
      </c>
      <c r="L11" s="11" t="str">
        <f>IF('Data Entry'!M41="","",'Data Entry'!M41)</f>
        <v/>
      </c>
      <c r="M11" s="11" t="str">
        <f>IF('Data Entry'!N41="","",'Data Entry'!N41)</f>
        <v/>
      </c>
      <c r="O11" s="11" t="str">
        <f>IF('Data Entry'!P41="","",'Data Entry'!P41)</f>
        <v/>
      </c>
      <c r="P11" s="11" t="str">
        <f>IF('Data Entry'!Q41="","",'Data Entry'!Q41)</f>
        <v/>
      </c>
      <c r="R11" s="11" t="str">
        <f>IF('Data Entry'!S41="","",'Data Entry'!S41)</f>
        <v/>
      </c>
      <c r="S11" s="11" t="str">
        <f>IF('Data Entry'!T41="","",'Data Entry'!T41)</f>
        <v/>
      </c>
      <c r="U11" s="2">
        <f t="shared" si="0"/>
        <v>1</v>
      </c>
      <c r="V11" s="11">
        <f t="shared" si="1"/>
        <v>0.22</v>
      </c>
      <c r="W11" s="11">
        <f t="shared" si="2"/>
        <v>99.55</v>
      </c>
      <c r="X11" s="2">
        <f t="shared" si="3"/>
        <v>2</v>
      </c>
      <c r="Y11" s="11">
        <f t="shared" si="4"/>
        <v>0.25</v>
      </c>
      <c r="Z11" s="11">
        <f t="shared" si="5"/>
        <v>99.75</v>
      </c>
      <c r="AA11" s="2">
        <f t="shared" si="6"/>
        <v>3</v>
      </c>
      <c r="AB11" s="11">
        <f t="shared" si="7"/>
        <v>0.31</v>
      </c>
      <c r="AC11" s="11">
        <f t="shared" si="8"/>
        <v>98.85</v>
      </c>
      <c r="AD11" s="2" t="e">
        <f t="shared" si="9"/>
        <v>#N/A</v>
      </c>
      <c r="AE11" s="11" t="e">
        <f t="shared" si="10"/>
        <v>#N/A</v>
      </c>
      <c r="AF11" s="11" t="e">
        <f t="shared" si="11"/>
        <v>#N/A</v>
      </c>
      <c r="AG11" s="2" t="e">
        <f t="shared" si="12"/>
        <v>#N/A</v>
      </c>
      <c r="AH11" s="11" t="e">
        <f t="shared" si="13"/>
        <v>#N/A</v>
      </c>
      <c r="AI11" s="11" t="e">
        <f t="shared" si="14"/>
        <v>#N/A</v>
      </c>
      <c r="AJ11" s="2" t="e">
        <f t="shared" si="15"/>
        <v>#N/A</v>
      </c>
      <c r="AK11" s="11" t="e">
        <f t="shared" si="16"/>
        <v>#N/A</v>
      </c>
      <c r="AL11" s="11" t="e">
        <f t="shared" si="17"/>
        <v>#N/A</v>
      </c>
    </row>
    <row r="12" spans="2:38">
      <c r="B12" s="2">
        <v>8</v>
      </c>
      <c r="C12" s="11" t="str">
        <f>IF('Data Entry'!D42="","",'Data Entry'!D42)</f>
        <v/>
      </c>
      <c r="D12" s="11" t="str">
        <f>IF('Data Entry'!E42="","",'Data Entry'!E42)</f>
        <v/>
      </c>
      <c r="F12" s="11" t="str">
        <f>IF('Data Entry'!G42="","",'Data Entry'!G42)</f>
        <v/>
      </c>
      <c r="G12" s="11" t="str">
        <f>IF('Data Entry'!H42="","",'Data Entry'!H42)</f>
        <v/>
      </c>
      <c r="I12" s="11">
        <f>IF('Data Entry'!J42="","",'Data Entry'!J42)</f>
        <v>0.22</v>
      </c>
      <c r="J12" s="11">
        <f>IF('Data Entry'!K42="","",'Data Entry'!K42)</f>
        <v>98.85</v>
      </c>
      <c r="L12" s="11" t="str">
        <f>IF('Data Entry'!M42="","",'Data Entry'!M42)</f>
        <v/>
      </c>
      <c r="M12" s="11" t="str">
        <f>IF('Data Entry'!N42="","",'Data Entry'!N42)</f>
        <v/>
      </c>
      <c r="O12" s="11" t="str">
        <f>IF('Data Entry'!P42="","",'Data Entry'!P42)</f>
        <v/>
      </c>
      <c r="P12" s="11" t="str">
        <f>IF('Data Entry'!Q42="","",'Data Entry'!Q42)</f>
        <v/>
      </c>
      <c r="R12" s="11" t="str">
        <f>IF('Data Entry'!S42="","",'Data Entry'!S42)</f>
        <v/>
      </c>
      <c r="S12" s="11" t="str">
        <f>IF('Data Entry'!T42="","",'Data Entry'!T42)</f>
        <v/>
      </c>
      <c r="U12" s="2" t="e">
        <f t="shared" si="0"/>
        <v>#N/A</v>
      </c>
      <c r="V12" s="11" t="e">
        <f t="shared" si="1"/>
        <v>#N/A</v>
      </c>
      <c r="W12" s="11" t="e">
        <f t="shared" si="2"/>
        <v>#N/A</v>
      </c>
      <c r="X12" s="2" t="e">
        <f t="shared" si="3"/>
        <v>#N/A</v>
      </c>
      <c r="Y12" s="11" t="e">
        <f t="shared" si="4"/>
        <v>#N/A</v>
      </c>
      <c r="Z12" s="11" t="e">
        <f t="shared" si="5"/>
        <v>#N/A</v>
      </c>
      <c r="AA12" s="2">
        <f t="shared" si="6"/>
        <v>3</v>
      </c>
      <c r="AB12" s="11">
        <f t="shared" si="7"/>
        <v>0.22</v>
      </c>
      <c r="AC12" s="11">
        <f t="shared" si="8"/>
        <v>98.85</v>
      </c>
      <c r="AD12" s="2" t="e">
        <f t="shared" si="9"/>
        <v>#N/A</v>
      </c>
      <c r="AE12" s="11" t="e">
        <f t="shared" si="10"/>
        <v>#N/A</v>
      </c>
      <c r="AF12" s="11" t="e">
        <f t="shared" si="11"/>
        <v>#N/A</v>
      </c>
      <c r="AG12" s="2" t="e">
        <f t="shared" si="12"/>
        <v>#N/A</v>
      </c>
      <c r="AH12" s="11" t="e">
        <f t="shared" si="13"/>
        <v>#N/A</v>
      </c>
      <c r="AI12" s="11" t="e">
        <f t="shared" si="14"/>
        <v>#N/A</v>
      </c>
      <c r="AJ12" s="2" t="e">
        <f t="shared" si="15"/>
        <v>#N/A</v>
      </c>
      <c r="AK12" s="11" t="e">
        <f t="shared" si="16"/>
        <v>#N/A</v>
      </c>
      <c r="AL12" s="11" t="e">
        <f t="shared" si="17"/>
        <v>#N/A</v>
      </c>
    </row>
    <row r="13" spans="2:38">
      <c r="B13" s="2">
        <v>9</v>
      </c>
      <c r="C13" s="11" t="str">
        <f>IF('Data Entry'!D43="","",'Data Entry'!D43)</f>
        <v/>
      </c>
      <c r="D13" s="11" t="str">
        <f>IF('Data Entry'!E43="","",'Data Entry'!E43)</f>
        <v/>
      </c>
      <c r="F13" s="11" t="str">
        <f>IF('Data Entry'!G43="","",'Data Entry'!G43)</f>
        <v/>
      </c>
      <c r="G13" s="11" t="str">
        <f>IF('Data Entry'!H43="","",'Data Entry'!H43)</f>
        <v/>
      </c>
      <c r="I13" s="11">
        <f>IF('Data Entry'!J43="","",'Data Entry'!J43)</f>
        <v>0.13</v>
      </c>
      <c r="J13" s="11">
        <f>IF('Data Entry'!K43="","",'Data Entry'!K43)</f>
        <v>98.95</v>
      </c>
      <c r="L13" s="11" t="str">
        <f>IF('Data Entry'!M43="","",'Data Entry'!M43)</f>
        <v/>
      </c>
      <c r="M13" s="11" t="str">
        <f>IF('Data Entry'!N43="","",'Data Entry'!N43)</f>
        <v/>
      </c>
      <c r="O13" s="11" t="str">
        <f>IF('Data Entry'!P43="","",'Data Entry'!P43)</f>
        <v/>
      </c>
      <c r="P13" s="11" t="str">
        <f>IF('Data Entry'!Q43="","",'Data Entry'!Q43)</f>
        <v/>
      </c>
      <c r="R13" s="11" t="str">
        <f>IF('Data Entry'!S43="","",'Data Entry'!S43)</f>
        <v/>
      </c>
      <c r="S13" s="11" t="str">
        <f>IF('Data Entry'!T43="","",'Data Entry'!T43)</f>
        <v/>
      </c>
      <c r="U13" s="2" t="e">
        <f t="shared" si="0"/>
        <v>#N/A</v>
      </c>
      <c r="V13" s="11" t="e">
        <f t="shared" si="1"/>
        <v>#N/A</v>
      </c>
      <c r="W13" s="11" t="e">
        <f t="shared" si="2"/>
        <v>#N/A</v>
      </c>
      <c r="X13" s="2" t="e">
        <f t="shared" si="3"/>
        <v>#N/A</v>
      </c>
      <c r="Y13" s="11" t="e">
        <f t="shared" si="4"/>
        <v>#N/A</v>
      </c>
      <c r="Z13" s="11" t="e">
        <f t="shared" si="5"/>
        <v>#N/A</v>
      </c>
      <c r="AA13" s="2">
        <f t="shared" si="6"/>
        <v>3</v>
      </c>
      <c r="AB13" s="11">
        <f t="shared" si="7"/>
        <v>0.13</v>
      </c>
      <c r="AC13" s="11">
        <f t="shared" si="8"/>
        <v>98.95</v>
      </c>
      <c r="AD13" s="2" t="e">
        <f t="shared" si="9"/>
        <v>#N/A</v>
      </c>
      <c r="AE13" s="11" t="e">
        <f t="shared" si="10"/>
        <v>#N/A</v>
      </c>
      <c r="AF13" s="11" t="e">
        <f t="shared" si="11"/>
        <v>#N/A</v>
      </c>
      <c r="AG13" s="2" t="e">
        <f t="shared" si="12"/>
        <v>#N/A</v>
      </c>
      <c r="AH13" s="11" t="e">
        <f t="shared" si="13"/>
        <v>#N/A</v>
      </c>
      <c r="AI13" s="11" t="e">
        <f t="shared" si="14"/>
        <v>#N/A</v>
      </c>
      <c r="AJ13" s="2" t="e">
        <f t="shared" si="15"/>
        <v>#N/A</v>
      </c>
      <c r="AK13" s="11" t="e">
        <f t="shared" si="16"/>
        <v>#N/A</v>
      </c>
      <c r="AL13" s="11" t="e">
        <f t="shared" si="17"/>
        <v>#N/A</v>
      </c>
    </row>
    <row r="14" spans="2:38">
      <c r="B14" s="2">
        <v>10</v>
      </c>
      <c r="C14" s="11" t="str">
        <f>IF('Data Entry'!D44="","",'Data Entry'!D44)</f>
        <v/>
      </c>
      <c r="D14" s="11" t="str">
        <f>IF('Data Entry'!E44="","",'Data Entry'!E44)</f>
        <v/>
      </c>
      <c r="F14" s="11" t="str">
        <f>IF('Data Entry'!G44="","",'Data Entry'!G44)</f>
        <v/>
      </c>
      <c r="G14" s="11" t="str">
        <f>IF('Data Entry'!H44="","",'Data Entry'!H44)</f>
        <v/>
      </c>
      <c r="I14" s="11">
        <f>IF('Data Entry'!J44="","",'Data Entry'!J44)</f>
        <v>0.11</v>
      </c>
      <c r="J14" s="11">
        <f>IF('Data Entry'!K44="","",'Data Entry'!K44)</f>
        <v>99.05</v>
      </c>
      <c r="L14" s="11" t="str">
        <f>IF('Data Entry'!M44="","",'Data Entry'!M44)</f>
        <v/>
      </c>
      <c r="M14" s="11" t="str">
        <f>IF('Data Entry'!N44="","",'Data Entry'!N44)</f>
        <v/>
      </c>
      <c r="O14" s="11" t="str">
        <f>IF('Data Entry'!P44="","",'Data Entry'!P44)</f>
        <v/>
      </c>
      <c r="P14" s="11" t="str">
        <f>IF('Data Entry'!Q44="","",'Data Entry'!Q44)</f>
        <v/>
      </c>
      <c r="R14" s="11" t="str">
        <f>IF('Data Entry'!S44="","",'Data Entry'!S44)</f>
        <v/>
      </c>
      <c r="S14" s="11" t="str">
        <f>IF('Data Entry'!T44="","",'Data Entry'!T44)</f>
        <v/>
      </c>
      <c r="U14" s="2" t="e">
        <f t="shared" si="0"/>
        <v>#N/A</v>
      </c>
      <c r="V14" s="11" t="e">
        <f t="shared" si="1"/>
        <v>#N/A</v>
      </c>
      <c r="W14" s="11" t="e">
        <f t="shared" si="2"/>
        <v>#N/A</v>
      </c>
      <c r="X14" s="2" t="e">
        <f t="shared" si="3"/>
        <v>#N/A</v>
      </c>
      <c r="Y14" s="11" t="e">
        <f t="shared" si="4"/>
        <v>#N/A</v>
      </c>
      <c r="Z14" s="11" t="e">
        <f t="shared" si="5"/>
        <v>#N/A</v>
      </c>
      <c r="AA14" s="2">
        <f t="shared" si="6"/>
        <v>3</v>
      </c>
      <c r="AB14" s="11">
        <f t="shared" si="7"/>
        <v>0.11</v>
      </c>
      <c r="AC14" s="11">
        <f t="shared" si="8"/>
        <v>99.05</v>
      </c>
      <c r="AD14" s="2" t="e">
        <f t="shared" si="9"/>
        <v>#N/A</v>
      </c>
      <c r="AE14" s="11" t="e">
        <f t="shared" si="10"/>
        <v>#N/A</v>
      </c>
      <c r="AF14" s="11" t="e">
        <f t="shared" si="11"/>
        <v>#N/A</v>
      </c>
      <c r="AG14" s="2" t="e">
        <f t="shared" si="12"/>
        <v>#N/A</v>
      </c>
      <c r="AH14" s="11" t="e">
        <f t="shared" si="13"/>
        <v>#N/A</v>
      </c>
      <c r="AI14" s="11" t="e">
        <f t="shared" si="14"/>
        <v>#N/A</v>
      </c>
      <c r="AJ14" s="2" t="e">
        <f t="shared" si="15"/>
        <v>#N/A</v>
      </c>
      <c r="AK14" s="11" t="e">
        <f t="shared" si="16"/>
        <v>#N/A</v>
      </c>
      <c r="AL14" s="11" t="e">
        <f t="shared" si="17"/>
        <v>#N/A</v>
      </c>
    </row>
    <row r="15" spans="2:38">
      <c r="B15" s="2">
        <v>11</v>
      </c>
      <c r="C15" s="11" t="str">
        <f>IF('Data Entry'!D45="","",'Data Entry'!D45)</f>
        <v/>
      </c>
      <c r="D15" s="11" t="str">
        <f>IF('Data Entry'!E45="","",'Data Entry'!E45)</f>
        <v/>
      </c>
      <c r="F15" s="11" t="str">
        <f>IF('Data Entry'!G45="","",'Data Entry'!G45)</f>
        <v/>
      </c>
      <c r="G15" s="11" t="str">
        <f>IF('Data Entry'!H45="","",'Data Entry'!H45)</f>
        <v/>
      </c>
      <c r="I15" s="11" t="str">
        <f>IF('Data Entry'!J45="","",'Data Entry'!J45)</f>
        <v/>
      </c>
      <c r="J15" s="11" t="str">
        <f>IF('Data Entry'!K45="","",'Data Entry'!K45)</f>
        <v/>
      </c>
      <c r="L15" s="11" t="str">
        <f>IF('Data Entry'!M45="","",'Data Entry'!M45)</f>
        <v/>
      </c>
      <c r="M15" s="11" t="str">
        <f>IF('Data Entry'!N45="","",'Data Entry'!N45)</f>
        <v/>
      </c>
      <c r="O15" s="11" t="str">
        <f>IF('Data Entry'!P45="","",'Data Entry'!P45)</f>
        <v/>
      </c>
      <c r="P15" s="11" t="str">
        <f>IF('Data Entry'!Q45="","",'Data Entry'!Q45)</f>
        <v/>
      </c>
      <c r="R15" s="11" t="str">
        <f>IF('Data Entry'!S45="","",'Data Entry'!S45)</f>
        <v/>
      </c>
      <c r="S15" s="11" t="str">
        <f>IF('Data Entry'!T45="","",'Data Entry'!T45)</f>
        <v/>
      </c>
      <c r="U15" s="2" t="e">
        <f t="shared" si="0"/>
        <v>#N/A</v>
      </c>
      <c r="V15" s="11" t="e">
        <f t="shared" si="1"/>
        <v>#N/A</v>
      </c>
      <c r="W15" s="11" t="e">
        <f t="shared" si="2"/>
        <v>#N/A</v>
      </c>
      <c r="X15" s="2" t="e">
        <f t="shared" si="3"/>
        <v>#N/A</v>
      </c>
      <c r="Y15" s="11" t="e">
        <f t="shared" si="4"/>
        <v>#N/A</v>
      </c>
      <c r="Z15" s="11" t="e">
        <f t="shared" si="5"/>
        <v>#N/A</v>
      </c>
      <c r="AA15" s="2" t="e">
        <f t="shared" si="6"/>
        <v>#N/A</v>
      </c>
      <c r="AB15" s="11" t="e">
        <f t="shared" si="7"/>
        <v>#N/A</v>
      </c>
      <c r="AC15" s="11" t="e">
        <f t="shared" si="8"/>
        <v>#N/A</v>
      </c>
      <c r="AD15" s="2" t="e">
        <f t="shared" si="9"/>
        <v>#N/A</v>
      </c>
      <c r="AE15" s="11" t="e">
        <f t="shared" si="10"/>
        <v>#N/A</v>
      </c>
      <c r="AF15" s="11" t="e">
        <f t="shared" si="11"/>
        <v>#N/A</v>
      </c>
      <c r="AG15" s="2" t="e">
        <f t="shared" si="12"/>
        <v>#N/A</v>
      </c>
      <c r="AH15" s="11" t="e">
        <f t="shared" si="13"/>
        <v>#N/A</v>
      </c>
      <c r="AI15" s="11" t="e">
        <f t="shared" si="14"/>
        <v>#N/A</v>
      </c>
      <c r="AJ15" s="2" t="e">
        <f t="shared" si="15"/>
        <v>#N/A</v>
      </c>
      <c r="AK15" s="11" t="e">
        <f t="shared" si="16"/>
        <v>#N/A</v>
      </c>
      <c r="AL15" s="11" t="e">
        <f t="shared" si="17"/>
        <v>#N/A</v>
      </c>
    </row>
    <row r="16" spans="2:38">
      <c r="B16" s="2">
        <v>12</v>
      </c>
      <c r="C16" s="11" t="str">
        <f>IF('Data Entry'!D46="","",'Data Entry'!D46)</f>
        <v/>
      </c>
      <c r="D16" s="11" t="str">
        <f>IF('Data Entry'!E46="","",'Data Entry'!E46)</f>
        <v/>
      </c>
      <c r="F16" s="11" t="str">
        <f>IF('Data Entry'!G46="","",'Data Entry'!G46)</f>
        <v/>
      </c>
      <c r="G16" s="11" t="str">
        <f>IF('Data Entry'!H46="","",'Data Entry'!H46)</f>
        <v/>
      </c>
      <c r="I16" s="11" t="str">
        <f>IF('Data Entry'!J46="","",'Data Entry'!J46)</f>
        <v/>
      </c>
      <c r="J16" s="11" t="str">
        <f>IF('Data Entry'!K46="","",'Data Entry'!K46)</f>
        <v/>
      </c>
      <c r="L16" s="11" t="str">
        <f>IF('Data Entry'!M46="","",'Data Entry'!M46)</f>
        <v/>
      </c>
      <c r="M16" s="11" t="str">
        <f>IF('Data Entry'!N46="","",'Data Entry'!N46)</f>
        <v/>
      </c>
      <c r="O16" s="11" t="str">
        <f>IF('Data Entry'!P46="","",'Data Entry'!P46)</f>
        <v/>
      </c>
      <c r="P16" s="11" t="str">
        <f>IF('Data Entry'!Q46="","",'Data Entry'!Q46)</f>
        <v/>
      </c>
      <c r="R16" s="11" t="str">
        <f>IF('Data Entry'!S46="","",'Data Entry'!S46)</f>
        <v/>
      </c>
      <c r="S16" s="11" t="str">
        <f>IF('Data Entry'!T46="","",'Data Entry'!T46)</f>
        <v/>
      </c>
      <c r="U16" s="2" t="e">
        <f t="shared" si="0"/>
        <v>#N/A</v>
      </c>
      <c r="V16" s="11" t="e">
        <f t="shared" si="1"/>
        <v>#N/A</v>
      </c>
      <c r="W16" s="11" t="e">
        <f t="shared" si="2"/>
        <v>#N/A</v>
      </c>
      <c r="X16" s="2" t="e">
        <f t="shared" si="3"/>
        <v>#N/A</v>
      </c>
      <c r="Y16" s="11" t="e">
        <f t="shared" si="4"/>
        <v>#N/A</v>
      </c>
      <c r="Z16" s="11" t="e">
        <f t="shared" si="5"/>
        <v>#N/A</v>
      </c>
      <c r="AA16" s="2" t="e">
        <f t="shared" si="6"/>
        <v>#N/A</v>
      </c>
      <c r="AB16" s="11" t="e">
        <f t="shared" si="7"/>
        <v>#N/A</v>
      </c>
      <c r="AC16" s="11" t="e">
        <f t="shared" si="8"/>
        <v>#N/A</v>
      </c>
      <c r="AD16" s="2" t="e">
        <f t="shared" si="9"/>
        <v>#N/A</v>
      </c>
      <c r="AE16" s="11" t="e">
        <f t="shared" si="10"/>
        <v>#N/A</v>
      </c>
      <c r="AF16" s="11" t="e">
        <f t="shared" si="11"/>
        <v>#N/A</v>
      </c>
      <c r="AG16" s="2" t="e">
        <f t="shared" si="12"/>
        <v>#N/A</v>
      </c>
      <c r="AH16" s="11" t="e">
        <f t="shared" si="13"/>
        <v>#N/A</v>
      </c>
      <c r="AI16" s="11" t="e">
        <f t="shared" si="14"/>
        <v>#N/A</v>
      </c>
      <c r="AJ16" s="2" t="e">
        <f t="shared" si="15"/>
        <v>#N/A</v>
      </c>
      <c r="AK16" s="11" t="e">
        <f t="shared" si="16"/>
        <v>#N/A</v>
      </c>
      <c r="AL16" s="11" t="e">
        <f t="shared" si="17"/>
        <v>#N/A</v>
      </c>
    </row>
    <row r="17" spans="2:38">
      <c r="B17" s="2">
        <v>13</v>
      </c>
      <c r="C17" s="11" t="str">
        <f>IF('Data Entry'!D47="","",'Data Entry'!D47)</f>
        <v/>
      </c>
      <c r="D17" s="11" t="str">
        <f>IF('Data Entry'!E47="","",'Data Entry'!E47)</f>
        <v/>
      </c>
      <c r="F17" s="11" t="str">
        <f>IF('Data Entry'!G47="","",'Data Entry'!G47)</f>
        <v/>
      </c>
      <c r="G17" s="11" t="str">
        <f>IF('Data Entry'!H47="","",'Data Entry'!H47)</f>
        <v/>
      </c>
      <c r="I17" s="11" t="str">
        <f>IF('Data Entry'!J47="","",'Data Entry'!J47)</f>
        <v/>
      </c>
      <c r="J17" s="11" t="str">
        <f>IF('Data Entry'!K47="","",'Data Entry'!K47)</f>
        <v/>
      </c>
      <c r="L17" s="11" t="str">
        <f>IF('Data Entry'!M47="","",'Data Entry'!M47)</f>
        <v/>
      </c>
      <c r="M17" s="11" t="str">
        <f>IF('Data Entry'!N47="","",'Data Entry'!N47)</f>
        <v/>
      </c>
      <c r="O17" s="11" t="str">
        <f>IF('Data Entry'!P47="","",'Data Entry'!P47)</f>
        <v/>
      </c>
      <c r="P17" s="11" t="str">
        <f>IF('Data Entry'!Q47="","",'Data Entry'!Q47)</f>
        <v/>
      </c>
      <c r="R17" s="11" t="str">
        <f>IF('Data Entry'!S47="","",'Data Entry'!S47)</f>
        <v/>
      </c>
      <c r="S17" s="11" t="str">
        <f>IF('Data Entry'!T47="","",'Data Entry'!T47)</f>
        <v/>
      </c>
      <c r="U17" s="2" t="e">
        <f t="shared" si="0"/>
        <v>#N/A</v>
      </c>
      <c r="V17" s="11" t="e">
        <f t="shared" si="1"/>
        <v>#N/A</v>
      </c>
      <c r="W17" s="11" t="e">
        <f t="shared" si="2"/>
        <v>#N/A</v>
      </c>
      <c r="X17" s="2" t="e">
        <f t="shared" si="3"/>
        <v>#N/A</v>
      </c>
      <c r="Y17" s="11" t="e">
        <f t="shared" si="4"/>
        <v>#N/A</v>
      </c>
      <c r="Z17" s="11" t="e">
        <f t="shared" si="5"/>
        <v>#N/A</v>
      </c>
      <c r="AA17" s="2" t="e">
        <f t="shared" si="6"/>
        <v>#N/A</v>
      </c>
      <c r="AB17" s="11" t="e">
        <f t="shared" si="7"/>
        <v>#N/A</v>
      </c>
      <c r="AC17" s="11" t="e">
        <f t="shared" si="8"/>
        <v>#N/A</v>
      </c>
      <c r="AD17" s="2" t="e">
        <f t="shared" si="9"/>
        <v>#N/A</v>
      </c>
      <c r="AE17" s="11" t="e">
        <f t="shared" si="10"/>
        <v>#N/A</v>
      </c>
      <c r="AF17" s="11" t="e">
        <f t="shared" si="11"/>
        <v>#N/A</v>
      </c>
      <c r="AG17" s="2" t="e">
        <f t="shared" si="12"/>
        <v>#N/A</v>
      </c>
      <c r="AH17" s="11" t="e">
        <f t="shared" si="13"/>
        <v>#N/A</v>
      </c>
      <c r="AI17" s="11" t="e">
        <f t="shared" si="14"/>
        <v>#N/A</v>
      </c>
      <c r="AJ17" s="2" t="e">
        <f t="shared" si="15"/>
        <v>#N/A</v>
      </c>
      <c r="AK17" s="11" t="e">
        <f t="shared" si="16"/>
        <v>#N/A</v>
      </c>
      <c r="AL17" s="11" t="e">
        <f t="shared" si="17"/>
        <v>#N/A</v>
      </c>
    </row>
    <row r="18" spans="2:38">
      <c r="B18" s="2">
        <v>14</v>
      </c>
      <c r="C18" s="11" t="str">
        <f>IF('Data Entry'!D48="","",'Data Entry'!D48)</f>
        <v/>
      </c>
      <c r="D18" s="11" t="str">
        <f>IF('Data Entry'!E48="","",'Data Entry'!E48)</f>
        <v/>
      </c>
      <c r="F18" s="11" t="str">
        <f>IF('Data Entry'!G48="","",'Data Entry'!G48)</f>
        <v/>
      </c>
      <c r="G18" s="11" t="str">
        <f>IF('Data Entry'!H48="","",'Data Entry'!H48)</f>
        <v/>
      </c>
      <c r="I18" s="11" t="str">
        <f>IF('Data Entry'!J48="","",'Data Entry'!J48)</f>
        <v/>
      </c>
      <c r="J18" s="11" t="str">
        <f>IF('Data Entry'!K48="","",'Data Entry'!K48)</f>
        <v/>
      </c>
      <c r="L18" s="11" t="str">
        <f>IF('Data Entry'!M48="","",'Data Entry'!M48)</f>
        <v/>
      </c>
      <c r="M18" s="11" t="str">
        <f>IF('Data Entry'!N48="","",'Data Entry'!N48)</f>
        <v/>
      </c>
      <c r="O18" s="11" t="str">
        <f>IF('Data Entry'!P48="","",'Data Entry'!P48)</f>
        <v/>
      </c>
      <c r="P18" s="11" t="str">
        <f>IF('Data Entry'!Q48="","",'Data Entry'!Q48)</f>
        <v/>
      </c>
      <c r="R18" s="11" t="str">
        <f>IF('Data Entry'!S48="","",'Data Entry'!S48)</f>
        <v/>
      </c>
      <c r="S18" s="11" t="str">
        <f>IF('Data Entry'!T48="","",'Data Entry'!T48)</f>
        <v/>
      </c>
      <c r="U18" s="2" t="e">
        <f t="shared" si="0"/>
        <v>#N/A</v>
      </c>
      <c r="V18" s="11" t="e">
        <f t="shared" si="1"/>
        <v>#N/A</v>
      </c>
      <c r="W18" s="11" t="e">
        <f t="shared" si="2"/>
        <v>#N/A</v>
      </c>
      <c r="X18" s="2" t="e">
        <f t="shared" si="3"/>
        <v>#N/A</v>
      </c>
      <c r="Y18" s="11" t="e">
        <f t="shared" si="4"/>
        <v>#N/A</v>
      </c>
      <c r="Z18" s="11" t="e">
        <f t="shared" si="5"/>
        <v>#N/A</v>
      </c>
      <c r="AA18" s="2" t="e">
        <f t="shared" si="6"/>
        <v>#N/A</v>
      </c>
      <c r="AB18" s="11" t="e">
        <f t="shared" si="7"/>
        <v>#N/A</v>
      </c>
      <c r="AC18" s="11" t="e">
        <f t="shared" si="8"/>
        <v>#N/A</v>
      </c>
      <c r="AD18" s="2" t="e">
        <f t="shared" si="9"/>
        <v>#N/A</v>
      </c>
      <c r="AE18" s="11" t="e">
        <f t="shared" si="10"/>
        <v>#N/A</v>
      </c>
      <c r="AF18" s="11" t="e">
        <f t="shared" si="11"/>
        <v>#N/A</v>
      </c>
      <c r="AG18" s="2" t="e">
        <f t="shared" si="12"/>
        <v>#N/A</v>
      </c>
      <c r="AH18" s="11" t="e">
        <f t="shared" si="13"/>
        <v>#N/A</v>
      </c>
      <c r="AI18" s="11" t="e">
        <f t="shared" si="14"/>
        <v>#N/A</v>
      </c>
      <c r="AJ18" s="2" t="e">
        <f t="shared" si="15"/>
        <v>#N/A</v>
      </c>
      <c r="AK18" s="11" t="e">
        <f t="shared" si="16"/>
        <v>#N/A</v>
      </c>
      <c r="AL18" s="11" t="e">
        <f t="shared" si="17"/>
        <v>#N/A</v>
      </c>
    </row>
    <row r="19" spans="2:38">
      <c r="B19" s="2">
        <v>15</v>
      </c>
      <c r="C19" s="11" t="str">
        <f>IF('Data Entry'!D49="","",'Data Entry'!D49)</f>
        <v/>
      </c>
      <c r="D19" s="11" t="str">
        <f>IF('Data Entry'!E49="","",'Data Entry'!E49)</f>
        <v/>
      </c>
      <c r="F19" s="11" t="str">
        <f>IF('Data Entry'!G49="","",'Data Entry'!G49)</f>
        <v/>
      </c>
      <c r="G19" s="11" t="str">
        <f>IF('Data Entry'!H49="","",'Data Entry'!H49)</f>
        <v/>
      </c>
      <c r="I19" s="11" t="str">
        <f>IF('Data Entry'!J49="","",'Data Entry'!J49)</f>
        <v/>
      </c>
      <c r="J19" s="11" t="str">
        <f>IF('Data Entry'!K49="","",'Data Entry'!K49)</f>
        <v/>
      </c>
      <c r="L19" s="11" t="str">
        <f>IF('Data Entry'!M49="","",'Data Entry'!M49)</f>
        <v/>
      </c>
      <c r="M19" s="11" t="str">
        <f>IF('Data Entry'!N49="","",'Data Entry'!N49)</f>
        <v/>
      </c>
      <c r="O19" s="11" t="str">
        <f>IF('Data Entry'!P49="","",'Data Entry'!P49)</f>
        <v/>
      </c>
      <c r="P19" s="11" t="str">
        <f>IF('Data Entry'!Q49="","",'Data Entry'!Q49)</f>
        <v/>
      </c>
      <c r="R19" s="11" t="str">
        <f>IF('Data Entry'!S49="","",'Data Entry'!S49)</f>
        <v/>
      </c>
      <c r="S19" s="11" t="str">
        <f>IF('Data Entry'!T49="","",'Data Entry'!T49)</f>
        <v/>
      </c>
      <c r="U19" s="2" t="e">
        <f t="shared" si="0"/>
        <v>#N/A</v>
      </c>
      <c r="V19" s="11" t="e">
        <f t="shared" si="1"/>
        <v>#N/A</v>
      </c>
      <c r="W19" s="11" t="e">
        <f t="shared" si="2"/>
        <v>#N/A</v>
      </c>
      <c r="X19" s="2" t="e">
        <f t="shared" si="3"/>
        <v>#N/A</v>
      </c>
      <c r="Y19" s="11" t="e">
        <f t="shared" si="4"/>
        <v>#N/A</v>
      </c>
      <c r="Z19" s="11" t="e">
        <f t="shared" si="5"/>
        <v>#N/A</v>
      </c>
      <c r="AA19" s="2" t="e">
        <f t="shared" si="6"/>
        <v>#N/A</v>
      </c>
      <c r="AB19" s="11" t="e">
        <f t="shared" si="7"/>
        <v>#N/A</v>
      </c>
      <c r="AC19" s="11" t="e">
        <f t="shared" si="8"/>
        <v>#N/A</v>
      </c>
      <c r="AD19" s="2" t="e">
        <f t="shared" si="9"/>
        <v>#N/A</v>
      </c>
      <c r="AE19" s="11" t="e">
        <f t="shared" si="10"/>
        <v>#N/A</v>
      </c>
      <c r="AF19" s="11" t="e">
        <f t="shared" si="11"/>
        <v>#N/A</v>
      </c>
      <c r="AG19" s="2" t="e">
        <f t="shared" si="12"/>
        <v>#N/A</v>
      </c>
      <c r="AH19" s="11" t="e">
        <f t="shared" si="13"/>
        <v>#N/A</v>
      </c>
      <c r="AI19" s="11" t="e">
        <f t="shared" si="14"/>
        <v>#N/A</v>
      </c>
      <c r="AJ19" s="2" t="e">
        <f t="shared" si="15"/>
        <v>#N/A</v>
      </c>
      <c r="AK19" s="11" t="e">
        <f t="shared" si="16"/>
        <v>#N/A</v>
      </c>
      <c r="AL19" s="11" t="e">
        <f t="shared" si="17"/>
        <v>#N/A</v>
      </c>
    </row>
    <row r="20" spans="2:38">
      <c r="B20" s="2">
        <v>16</v>
      </c>
      <c r="C20" s="11" t="str">
        <f>IF('Data Entry'!D50="","",'Data Entry'!D50)</f>
        <v/>
      </c>
      <c r="D20" s="11" t="str">
        <f>IF('Data Entry'!E50="","",'Data Entry'!E50)</f>
        <v/>
      </c>
      <c r="F20" s="11" t="str">
        <f>IF('Data Entry'!G50="","",'Data Entry'!G50)</f>
        <v/>
      </c>
      <c r="G20" s="11" t="str">
        <f>IF('Data Entry'!H50="","",'Data Entry'!H50)</f>
        <v/>
      </c>
      <c r="I20" s="11" t="str">
        <f>IF('Data Entry'!J50="","",'Data Entry'!J50)</f>
        <v/>
      </c>
      <c r="J20" s="11" t="str">
        <f>IF('Data Entry'!K50="","",'Data Entry'!K50)</f>
        <v/>
      </c>
      <c r="L20" s="11" t="str">
        <f>IF('Data Entry'!M50="","",'Data Entry'!M50)</f>
        <v/>
      </c>
      <c r="M20" s="11" t="str">
        <f>IF('Data Entry'!N50="","",'Data Entry'!N50)</f>
        <v/>
      </c>
      <c r="O20" s="11" t="str">
        <f>IF('Data Entry'!P50="","",'Data Entry'!P50)</f>
        <v/>
      </c>
      <c r="P20" s="11" t="str">
        <f>IF('Data Entry'!Q50="","",'Data Entry'!Q50)</f>
        <v/>
      </c>
      <c r="R20" s="11" t="str">
        <f>IF('Data Entry'!S50="","",'Data Entry'!S50)</f>
        <v/>
      </c>
      <c r="S20" s="11" t="str">
        <f>IF('Data Entry'!T50="","",'Data Entry'!T50)</f>
        <v/>
      </c>
      <c r="U20" s="2" t="e">
        <f t="shared" si="0"/>
        <v>#N/A</v>
      </c>
      <c r="V20" s="11" t="e">
        <f t="shared" si="1"/>
        <v>#N/A</v>
      </c>
      <c r="W20" s="11" t="e">
        <f t="shared" si="2"/>
        <v>#N/A</v>
      </c>
      <c r="X20" s="2" t="e">
        <f t="shared" si="3"/>
        <v>#N/A</v>
      </c>
      <c r="Y20" s="11" t="e">
        <f t="shared" si="4"/>
        <v>#N/A</v>
      </c>
      <c r="Z20" s="11" t="e">
        <f t="shared" si="5"/>
        <v>#N/A</v>
      </c>
      <c r="AA20" s="2" t="e">
        <f t="shared" si="6"/>
        <v>#N/A</v>
      </c>
      <c r="AB20" s="11" t="e">
        <f t="shared" si="7"/>
        <v>#N/A</v>
      </c>
      <c r="AC20" s="11" t="e">
        <f t="shared" si="8"/>
        <v>#N/A</v>
      </c>
      <c r="AD20" s="2" t="e">
        <f t="shared" si="9"/>
        <v>#N/A</v>
      </c>
      <c r="AE20" s="11" t="e">
        <f t="shared" si="10"/>
        <v>#N/A</v>
      </c>
      <c r="AF20" s="11" t="e">
        <f t="shared" si="11"/>
        <v>#N/A</v>
      </c>
      <c r="AG20" s="2" t="e">
        <f t="shared" si="12"/>
        <v>#N/A</v>
      </c>
      <c r="AH20" s="11" t="e">
        <f t="shared" si="13"/>
        <v>#N/A</v>
      </c>
      <c r="AI20" s="11" t="e">
        <f t="shared" si="14"/>
        <v>#N/A</v>
      </c>
      <c r="AJ20" s="2" t="e">
        <f t="shared" si="15"/>
        <v>#N/A</v>
      </c>
      <c r="AK20" s="11" t="e">
        <f t="shared" si="16"/>
        <v>#N/A</v>
      </c>
      <c r="AL20" s="11" t="e">
        <f t="shared" si="17"/>
        <v>#N/A</v>
      </c>
    </row>
    <row r="21" spans="2:38">
      <c r="B21" s="2">
        <v>17</v>
      </c>
      <c r="C21" s="11" t="str">
        <f>IF('Data Entry'!D51="","",'Data Entry'!D51)</f>
        <v/>
      </c>
      <c r="D21" s="11" t="str">
        <f>IF('Data Entry'!E51="","",'Data Entry'!E51)</f>
        <v/>
      </c>
      <c r="F21" s="11" t="str">
        <f>IF('Data Entry'!G51="","",'Data Entry'!G51)</f>
        <v/>
      </c>
      <c r="G21" s="11" t="str">
        <f>IF('Data Entry'!H51="","",'Data Entry'!H51)</f>
        <v/>
      </c>
      <c r="I21" s="11" t="str">
        <f>IF('Data Entry'!J51="","",'Data Entry'!J51)</f>
        <v/>
      </c>
      <c r="J21" s="11" t="str">
        <f>IF('Data Entry'!K51="","",'Data Entry'!K51)</f>
        <v/>
      </c>
      <c r="L21" s="11" t="str">
        <f>IF('Data Entry'!M51="","",'Data Entry'!M51)</f>
        <v/>
      </c>
      <c r="M21" s="11" t="str">
        <f>IF('Data Entry'!N51="","",'Data Entry'!N51)</f>
        <v/>
      </c>
      <c r="O21" s="11" t="str">
        <f>IF('Data Entry'!P51="","",'Data Entry'!P51)</f>
        <v/>
      </c>
      <c r="P21" s="11" t="str">
        <f>IF('Data Entry'!Q51="","",'Data Entry'!Q51)</f>
        <v/>
      </c>
      <c r="R21" s="11" t="str">
        <f>IF('Data Entry'!S51="","",'Data Entry'!S51)</f>
        <v/>
      </c>
      <c r="S21" s="11" t="str">
        <f>IF('Data Entry'!T51="","",'Data Entry'!T51)</f>
        <v/>
      </c>
      <c r="U21" s="2" t="e">
        <f t="shared" si="0"/>
        <v>#N/A</v>
      </c>
      <c r="V21" s="11" t="e">
        <f t="shared" si="1"/>
        <v>#N/A</v>
      </c>
      <c r="W21" s="11" t="e">
        <f t="shared" si="2"/>
        <v>#N/A</v>
      </c>
      <c r="X21" s="2" t="e">
        <f t="shared" si="3"/>
        <v>#N/A</v>
      </c>
      <c r="Y21" s="11" t="e">
        <f t="shared" si="4"/>
        <v>#N/A</v>
      </c>
      <c r="Z21" s="11" t="e">
        <f t="shared" si="5"/>
        <v>#N/A</v>
      </c>
      <c r="AA21" s="2" t="e">
        <f t="shared" si="6"/>
        <v>#N/A</v>
      </c>
      <c r="AB21" s="11" t="e">
        <f t="shared" si="7"/>
        <v>#N/A</v>
      </c>
      <c r="AC21" s="11" t="e">
        <f t="shared" si="8"/>
        <v>#N/A</v>
      </c>
      <c r="AD21" s="2" t="e">
        <f t="shared" si="9"/>
        <v>#N/A</v>
      </c>
      <c r="AE21" s="11" t="e">
        <f t="shared" si="10"/>
        <v>#N/A</v>
      </c>
      <c r="AF21" s="11" t="e">
        <f t="shared" si="11"/>
        <v>#N/A</v>
      </c>
      <c r="AG21" s="2" t="e">
        <f t="shared" si="12"/>
        <v>#N/A</v>
      </c>
      <c r="AH21" s="11" t="e">
        <f t="shared" si="13"/>
        <v>#N/A</v>
      </c>
      <c r="AI21" s="11" t="e">
        <f t="shared" si="14"/>
        <v>#N/A</v>
      </c>
      <c r="AJ21" s="2" t="e">
        <f t="shared" si="15"/>
        <v>#N/A</v>
      </c>
      <c r="AK21" s="11" t="e">
        <f t="shared" si="16"/>
        <v>#N/A</v>
      </c>
      <c r="AL21" s="11" t="e">
        <f t="shared" si="17"/>
        <v>#N/A</v>
      </c>
    </row>
    <row r="22" spans="2:38">
      <c r="B22" s="2">
        <v>18</v>
      </c>
      <c r="C22" s="11" t="str">
        <f>IF('Data Entry'!D52="","",'Data Entry'!D52)</f>
        <v/>
      </c>
      <c r="D22" s="11" t="str">
        <f>IF('Data Entry'!E52="","",'Data Entry'!E52)</f>
        <v/>
      </c>
      <c r="F22" s="11" t="str">
        <f>IF('Data Entry'!G52="","",'Data Entry'!G52)</f>
        <v/>
      </c>
      <c r="G22" s="11" t="str">
        <f>IF('Data Entry'!H52="","",'Data Entry'!H52)</f>
        <v/>
      </c>
      <c r="I22" s="11" t="str">
        <f>IF('Data Entry'!J52="","",'Data Entry'!J52)</f>
        <v/>
      </c>
      <c r="J22" s="11" t="str">
        <f>IF('Data Entry'!K52="","",'Data Entry'!K52)</f>
        <v/>
      </c>
      <c r="L22" s="11" t="str">
        <f>IF('Data Entry'!M52="","",'Data Entry'!M52)</f>
        <v/>
      </c>
      <c r="M22" s="11" t="str">
        <f>IF('Data Entry'!N52="","",'Data Entry'!N52)</f>
        <v/>
      </c>
      <c r="O22" s="11" t="str">
        <f>IF('Data Entry'!P52="","",'Data Entry'!P52)</f>
        <v/>
      </c>
      <c r="P22" s="11" t="str">
        <f>IF('Data Entry'!Q52="","",'Data Entry'!Q52)</f>
        <v/>
      </c>
      <c r="R22" s="11" t="str">
        <f>IF('Data Entry'!S52="","",'Data Entry'!S52)</f>
        <v/>
      </c>
      <c r="S22" s="11" t="str">
        <f>IF('Data Entry'!T52="","",'Data Entry'!T52)</f>
        <v/>
      </c>
      <c r="U22" s="2" t="e">
        <f t="shared" si="0"/>
        <v>#N/A</v>
      </c>
      <c r="V22" s="11" t="e">
        <f t="shared" si="1"/>
        <v>#N/A</v>
      </c>
      <c r="W22" s="11" t="e">
        <f t="shared" si="2"/>
        <v>#N/A</v>
      </c>
      <c r="X22" s="2" t="e">
        <f t="shared" si="3"/>
        <v>#N/A</v>
      </c>
      <c r="Y22" s="11" t="e">
        <f t="shared" si="4"/>
        <v>#N/A</v>
      </c>
      <c r="Z22" s="11" t="e">
        <f t="shared" si="5"/>
        <v>#N/A</v>
      </c>
      <c r="AA22" s="2" t="e">
        <f t="shared" si="6"/>
        <v>#N/A</v>
      </c>
      <c r="AB22" s="11" t="e">
        <f t="shared" si="7"/>
        <v>#N/A</v>
      </c>
      <c r="AC22" s="11" t="e">
        <f t="shared" si="8"/>
        <v>#N/A</v>
      </c>
      <c r="AD22" s="2" t="e">
        <f t="shared" si="9"/>
        <v>#N/A</v>
      </c>
      <c r="AE22" s="11" t="e">
        <f t="shared" si="10"/>
        <v>#N/A</v>
      </c>
      <c r="AF22" s="11" t="e">
        <f t="shared" si="11"/>
        <v>#N/A</v>
      </c>
      <c r="AG22" s="2" t="e">
        <f t="shared" si="12"/>
        <v>#N/A</v>
      </c>
      <c r="AH22" s="11" t="e">
        <f t="shared" si="13"/>
        <v>#N/A</v>
      </c>
      <c r="AI22" s="11" t="e">
        <f t="shared" si="14"/>
        <v>#N/A</v>
      </c>
      <c r="AJ22" s="2" t="e">
        <f t="shared" si="15"/>
        <v>#N/A</v>
      </c>
      <c r="AK22" s="11" t="e">
        <f t="shared" si="16"/>
        <v>#N/A</v>
      </c>
      <c r="AL22" s="11" t="e">
        <f t="shared" si="17"/>
        <v>#N/A</v>
      </c>
    </row>
    <row r="23" spans="2:38">
      <c r="B23" s="2">
        <v>19</v>
      </c>
      <c r="C23" s="11" t="str">
        <f>IF('Data Entry'!D53="","",'Data Entry'!D53)</f>
        <v/>
      </c>
      <c r="D23" s="11" t="str">
        <f>IF('Data Entry'!E53="","",'Data Entry'!E53)</f>
        <v/>
      </c>
      <c r="F23" s="11" t="str">
        <f>IF('Data Entry'!G53="","",'Data Entry'!G53)</f>
        <v/>
      </c>
      <c r="G23" s="11" t="str">
        <f>IF('Data Entry'!H53="","",'Data Entry'!H53)</f>
        <v/>
      </c>
      <c r="I23" s="11" t="str">
        <f>IF('Data Entry'!J53="","",'Data Entry'!J53)</f>
        <v/>
      </c>
      <c r="J23" s="11" t="str">
        <f>IF('Data Entry'!K53="","",'Data Entry'!K53)</f>
        <v/>
      </c>
      <c r="L23" s="11" t="str">
        <f>IF('Data Entry'!M53="","",'Data Entry'!M53)</f>
        <v/>
      </c>
      <c r="M23" s="11" t="str">
        <f>IF('Data Entry'!N53="","",'Data Entry'!N53)</f>
        <v/>
      </c>
      <c r="O23" s="11" t="str">
        <f>IF('Data Entry'!P53="","",'Data Entry'!P53)</f>
        <v/>
      </c>
      <c r="P23" s="11" t="str">
        <f>IF('Data Entry'!Q53="","",'Data Entry'!Q53)</f>
        <v/>
      </c>
      <c r="R23" s="11" t="str">
        <f>IF('Data Entry'!S53="","",'Data Entry'!S53)</f>
        <v/>
      </c>
      <c r="S23" s="11" t="str">
        <f>IF('Data Entry'!T53="","",'Data Entry'!T53)</f>
        <v/>
      </c>
      <c r="U23" s="2" t="e">
        <f t="shared" si="0"/>
        <v>#N/A</v>
      </c>
      <c r="V23" s="11" t="e">
        <f t="shared" si="1"/>
        <v>#N/A</v>
      </c>
      <c r="W23" s="11" t="e">
        <f t="shared" si="2"/>
        <v>#N/A</v>
      </c>
      <c r="X23" s="2" t="e">
        <f t="shared" si="3"/>
        <v>#N/A</v>
      </c>
      <c r="Y23" s="11" t="e">
        <f t="shared" si="4"/>
        <v>#N/A</v>
      </c>
      <c r="Z23" s="11" t="e">
        <f t="shared" si="5"/>
        <v>#N/A</v>
      </c>
      <c r="AA23" s="2" t="e">
        <f t="shared" si="6"/>
        <v>#N/A</v>
      </c>
      <c r="AB23" s="11" t="e">
        <f t="shared" si="7"/>
        <v>#N/A</v>
      </c>
      <c r="AC23" s="11" t="e">
        <f t="shared" si="8"/>
        <v>#N/A</v>
      </c>
      <c r="AD23" s="2" t="e">
        <f t="shared" si="9"/>
        <v>#N/A</v>
      </c>
      <c r="AE23" s="11" t="e">
        <f t="shared" si="10"/>
        <v>#N/A</v>
      </c>
      <c r="AF23" s="11" t="e">
        <f t="shared" si="11"/>
        <v>#N/A</v>
      </c>
      <c r="AG23" s="2" t="e">
        <f t="shared" si="12"/>
        <v>#N/A</v>
      </c>
      <c r="AH23" s="11" t="e">
        <f t="shared" si="13"/>
        <v>#N/A</v>
      </c>
      <c r="AI23" s="11" t="e">
        <f t="shared" si="14"/>
        <v>#N/A</v>
      </c>
      <c r="AJ23" s="2" t="e">
        <f t="shared" si="15"/>
        <v>#N/A</v>
      </c>
      <c r="AK23" s="11" t="e">
        <f t="shared" si="16"/>
        <v>#N/A</v>
      </c>
      <c r="AL23" s="11" t="e">
        <f t="shared" si="17"/>
        <v>#N/A</v>
      </c>
    </row>
    <row r="41" spans="40:42">
      <c r="AN41" s="27" t="s">
        <v>16</v>
      </c>
      <c r="AO41" s="11" t="str">
        <f>V3</f>
        <v>Reactor 1</v>
      </c>
      <c r="AP41" s="27" t="str">
        <f t="shared" ref="AP41:AP46" si="18">IF(AO41="","",AN41)</f>
        <v>+</v>
      </c>
    </row>
    <row r="42" spans="40:42">
      <c r="AN42" s="28" t="s">
        <v>17</v>
      </c>
      <c r="AO42" s="11" t="str">
        <f>Y3</f>
        <v>Reactor 2</v>
      </c>
      <c r="AP42" s="28" t="str">
        <f t="shared" si="18"/>
        <v>$</v>
      </c>
    </row>
    <row r="43" spans="40:42">
      <c r="AN43" s="29" t="s">
        <v>18</v>
      </c>
      <c r="AO43" s="11" t="str">
        <f>AB3</f>
        <v>Reactor 3</v>
      </c>
      <c r="AP43" s="29" t="str">
        <f t="shared" si="18"/>
        <v>;</v>
      </c>
    </row>
    <row r="44" spans="40:42">
      <c r="AN44" s="30" t="s">
        <v>16</v>
      </c>
      <c r="AO44" s="11" t="str">
        <f>AE3</f>
        <v/>
      </c>
      <c r="AP44" s="30" t="str">
        <f t="shared" si="18"/>
        <v/>
      </c>
    </row>
    <row r="45" spans="40:42">
      <c r="AN45" s="31" t="s">
        <v>17</v>
      </c>
      <c r="AO45" s="11" t="str">
        <f>AH3</f>
        <v/>
      </c>
      <c r="AP45" s="31" t="str">
        <f t="shared" si="18"/>
        <v/>
      </c>
    </row>
    <row r="46" spans="40:42">
      <c r="AN46" s="32" t="s">
        <v>18</v>
      </c>
      <c r="AO46" s="11" t="str">
        <f>AK3</f>
        <v/>
      </c>
      <c r="AP46" s="32" t="str">
        <f t="shared" si="18"/>
        <v/>
      </c>
    </row>
    <row r="48" spans="40:42">
      <c r="AN48" s="2" t="str">
        <f>IF(AND(C5="",COUNTBLANK(D5)=0)=TRUE,"Output (y) vs Category","Output(y) vs. Input(x) by Category")</f>
        <v>Output(y) vs. Input(x) by Category</v>
      </c>
    </row>
  </sheetData>
  <mergeCells count="12">
    <mergeCell ref="O3:P3"/>
    <mergeCell ref="R3:S3"/>
    <mergeCell ref="AE3:AF3"/>
    <mergeCell ref="AH3:AI3"/>
    <mergeCell ref="AK3:AL3"/>
    <mergeCell ref="C3:D3"/>
    <mergeCell ref="F3:G3"/>
    <mergeCell ref="I3:J3"/>
    <mergeCell ref="V3:W3"/>
    <mergeCell ref="Y3:Z3"/>
    <mergeCell ref="AB3:AC3"/>
    <mergeCell ref="L3:M3"/>
  </mergeCells>
  <phoneticPr fontId="1"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8"/>
  <sheetViews>
    <sheetView showGridLines="0" workbookViewId="0">
      <selection activeCell="D23" sqref="D23"/>
    </sheetView>
  </sheetViews>
  <sheetFormatPr defaultRowHeight="12.75"/>
  <sheetData>
    <row r="2" spans="3:5">
      <c r="D2" s="1" t="s">
        <v>8</v>
      </c>
    </row>
    <row r="4" spans="3:5">
      <c r="D4" s="8" t="s">
        <v>9</v>
      </c>
    </row>
    <row r="6" spans="3:5">
      <c r="D6" s="1" t="s">
        <v>10</v>
      </c>
    </row>
    <row r="8" spans="3:5">
      <c r="C8" s="38" t="s">
        <v>11</v>
      </c>
      <c r="D8" s="38"/>
      <c r="E8" s="38"/>
    </row>
  </sheetData>
  <sheetProtection password="ED17" sheet="1" objects="1" scenarios="1"/>
  <mergeCells count="1">
    <mergeCell ref="C8:E8"/>
  </mergeCells>
  <phoneticPr fontId="1" type="noConversion"/>
  <hyperlinks>
    <hyperlink ref="C8" r:id="rId1"/>
    <hyperlink ref="D4" r:id="rId2"/>
  </hyperlinks>
  <pageMargins left="0.75" right="0.75" top="1" bottom="1" header="0.5" footer="0.5"/>
  <pageSetup orientation="portrait" verticalDpi="0"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Entry</vt:lpstr>
      <vt:lpstr>Calculations</vt:lpstr>
      <vt:lpstr>About This Template</vt:lpstr>
      <vt:lpstr>'Data Entry'!Print_Area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2008-03-30T00:58:15Z</cp:lastPrinted>
  <dcterms:created xsi:type="dcterms:W3CDTF">1901-01-01T04:00:00Z</dcterms:created>
  <dcterms:modified xsi:type="dcterms:W3CDTF">2019-12-31T15:58:04Z</dcterms:modified>
</cp:coreProperties>
</file>