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3" sheetId="10" r:id="rId1"/>
    <sheet name="REF" sheetId="1" r:id="rId2"/>
  </sheets>
  <calcPr calcId="125725"/>
  <pivotCaches>
    <pivotCache cacheId="34" r:id="rId3"/>
  </pivotCaches>
</workbook>
</file>

<file path=xl/calcChain.xml><?xml version="1.0" encoding="utf-8"?>
<calcChain xmlns="http://schemas.openxmlformats.org/spreadsheetml/2006/main">
  <c r="R2" i="1"/>
  <c r="R3"/>
  <c r="R4"/>
  <c r="R5"/>
  <c r="R6"/>
  <c r="R7"/>
  <c r="R9"/>
  <c r="R10"/>
  <c r="R11"/>
  <c r="R12"/>
  <c r="R13"/>
  <c r="R14"/>
  <c r="R15"/>
  <c r="R16"/>
  <c r="R17"/>
  <c r="R18"/>
  <c r="R19"/>
  <c r="R22"/>
  <c r="R24"/>
  <c r="R25"/>
  <c r="R26"/>
  <c r="R27"/>
  <c r="R29"/>
  <c r="R33"/>
  <c r="R35"/>
  <c r="R37"/>
  <c r="R38"/>
  <c r="R39"/>
  <c r="R40"/>
  <c r="R41"/>
  <c r="R42"/>
  <c r="R43"/>
  <c r="R44"/>
  <c r="R45"/>
  <c r="R46"/>
  <c r="R47"/>
  <c r="R48"/>
  <c r="R49"/>
  <c r="R50"/>
  <c r="R51"/>
  <c r="R53"/>
  <c r="R54"/>
  <c r="R55"/>
  <c r="R56"/>
  <c r="R58"/>
  <c r="R60"/>
  <c r="R63"/>
  <c r="R64"/>
  <c r="R65"/>
  <c r="R66"/>
  <c r="R67"/>
  <c r="R68"/>
  <c r="R69"/>
  <c r="R72"/>
  <c r="R73"/>
  <c r="R74"/>
  <c r="R76"/>
  <c r="R77"/>
  <c r="R78"/>
  <c r="R79"/>
  <c r="R80"/>
  <c r="R81"/>
  <c r="R82"/>
  <c r="R91"/>
  <c r="R92"/>
  <c r="R93"/>
  <c r="R94"/>
  <c r="R95"/>
  <c r="R98"/>
  <c r="R99"/>
  <c r="R100"/>
  <c r="R101"/>
  <c r="R102"/>
  <c r="R105"/>
  <c r="R107"/>
  <c r="R108"/>
  <c r="R109"/>
  <c r="R110"/>
  <c r="R111"/>
  <c r="R112"/>
  <c r="R113"/>
  <c r="R114"/>
  <c r="R115"/>
  <c r="R117"/>
  <c r="R118"/>
  <c r="R119"/>
  <c r="R120"/>
  <c r="R121"/>
  <c r="R122"/>
  <c r="R123"/>
  <c r="R124"/>
  <c r="R125"/>
  <c r="R126"/>
  <c r="R127"/>
  <c r="R13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CN132" l="1"/>
  <c r="CO132" s="1"/>
  <c r="AK132"/>
  <c r="AG132"/>
  <c r="AD132"/>
  <c r="AJ132" s="1"/>
  <c r="AC132"/>
  <c r="AF132" s="1"/>
  <c r="AB132"/>
  <c r="AE132" s="1"/>
  <c r="AA132"/>
  <c r="W132"/>
  <c r="Y132" s="1"/>
  <c r="X132" s="1"/>
  <c r="P132"/>
  <c r="C132"/>
  <c r="B132" s="1"/>
  <c r="CN131"/>
  <c r="CO131" s="1"/>
  <c r="AK131"/>
  <c r="AG131"/>
  <c r="AH131" s="1"/>
  <c r="AD131"/>
  <c r="AJ131" s="1"/>
  <c r="AC131"/>
  <c r="AF131" s="1"/>
  <c r="AB131"/>
  <c r="AE131" s="1"/>
  <c r="AA131"/>
  <c r="Y131"/>
  <c r="X131" s="1"/>
  <c r="W131"/>
  <c r="P131"/>
  <c r="C131"/>
  <c r="B131" s="1"/>
  <c r="CN130"/>
  <c r="CO130" s="1"/>
  <c r="AK130"/>
  <c r="AG130"/>
  <c r="AD130"/>
  <c r="AJ130" s="1"/>
  <c r="AC130"/>
  <c r="AF130" s="1"/>
  <c r="AB130"/>
  <c r="AE130" s="1"/>
  <c r="AA130"/>
  <c r="W130"/>
  <c r="Y130" s="1"/>
  <c r="X130" s="1"/>
  <c r="P130"/>
  <c r="C130"/>
  <c r="B130" s="1"/>
  <c r="CN129"/>
  <c r="CO129" s="1"/>
  <c r="AK129"/>
  <c r="AG129"/>
  <c r="AI129" s="1"/>
  <c r="AD129"/>
  <c r="AJ129" s="1"/>
  <c r="AC129"/>
  <c r="AF129" s="1"/>
  <c r="AB129"/>
  <c r="AE129" s="1"/>
  <c r="AA129"/>
  <c r="Y129"/>
  <c r="X129" s="1"/>
  <c r="W129"/>
  <c r="P129"/>
  <c r="C129"/>
  <c r="B129" s="1"/>
  <c r="CN128"/>
  <c r="CO128" s="1"/>
  <c r="AK128"/>
  <c r="AG128"/>
  <c r="AD128"/>
  <c r="AJ128" s="1"/>
  <c r="AC128"/>
  <c r="AF128" s="1"/>
  <c r="AB128"/>
  <c r="AE128" s="1"/>
  <c r="AA128"/>
  <c r="W128"/>
  <c r="Y128" s="1"/>
  <c r="X128" s="1"/>
  <c r="P128"/>
  <c r="C128"/>
  <c r="B128" s="1"/>
  <c r="CN127"/>
  <c r="CO127" s="1"/>
  <c r="AK127"/>
  <c r="AG127"/>
  <c r="AH127" s="1"/>
  <c r="AD127"/>
  <c r="AJ127" s="1"/>
  <c r="AC127"/>
  <c r="AF127" s="1"/>
  <c r="AB127"/>
  <c r="AE127" s="1"/>
  <c r="AA127"/>
  <c r="W127"/>
  <c r="Y127" s="1"/>
  <c r="X127" s="1"/>
  <c r="P127"/>
  <c r="C127"/>
  <c r="B127" s="1"/>
  <c r="CN126"/>
  <c r="CO126" s="1"/>
  <c r="AK126"/>
  <c r="AG126"/>
  <c r="AD126"/>
  <c r="AJ126" s="1"/>
  <c r="AC126"/>
  <c r="AF126" s="1"/>
  <c r="AB126"/>
  <c r="AE126" s="1"/>
  <c r="AA126"/>
  <c r="Y126"/>
  <c r="X126" s="1"/>
  <c r="W126"/>
  <c r="P126"/>
  <c r="C126"/>
  <c r="B126" s="1"/>
  <c r="CN125"/>
  <c r="CO125" s="1"/>
  <c r="AK125"/>
  <c r="AG125"/>
  <c r="AH125" s="1"/>
  <c r="AD125"/>
  <c r="AJ125" s="1"/>
  <c r="AC125"/>
  <c r="AF125" s="1"/>
  <c r="AB125"/>
  <c r="AE125" s="1"/>
  <c r="AA125"/>
  <c r="Y125"/>
  <c r="X125" s="1"/>
  <c r="W125"/>
  <c r="P125"/>
  <c r="C125"/>
  <c r="B125" s="1"/>
  <c r="CN124"/>
  <c r="CO124" s="1"/>
  <c r="AK124"/>
  <c r="AG124"/>
  <c r="AD124"/>
  <c r="AJ124" s="1"/>
  <c r="AC124"/>
  <c r="AF124" s="1"/>
  <c r="AB124"/>
  <c r="AE124" s="1"/>
  <c r="AA124"/>
  <c r="Y124"/>
  <c r="X124" s="1"/>
  <c r="W124"/>
  <c r="P124"/>
  <c r="C124"/>
  <c r="B124" s="1"/>
  <c r="CN123"/>
  <c r="CO123" s="1"/>
  <c r="AK123"/>
  <c r="AG123"/>
  <c r="AI123" s="1"/>
  <c r="AD123"/>
  <c r="AJ123" s="1"/>
  <c r="AC123"/>
  <c r="AF123" s="1"/>
  <c r="AB123"/>
  <c r="AE123" s="1"/>
  <c r="AA123"/>
  <c r="Y123"/>
  <c r="X123" s="1"/>
  <c r="W123"/>
  <c r="P123"/>
  <c r="C123"/>
  <c r="B123" s="1"/>
  <c r="CN122"/>
  <c r="CO122" s="1"/>
  <c r="AK122"/>
  <c r="AG122"/>
  <c r="AD122"/>
  <c r="AJ122" s="1"/>
  <c r="AC122"/>
  <c r="AF122" s="1"/>
  <c r="AB122"/>
  <c r="AE122" s="1"/>
  <c r="AA122"/>
  <c r="W122"/>
  <c r="Y122" s="1"/>
  <c r="X122" s="1"/>
  <c r="P122"/>
  <c r="C122"/>
  <c r="B122" s="1"/>
  <c r="CN121"/>
  <c r="CO121" s="1"/>
  <c r="AK121"/>
  <c r="AG121"/>
  <c r="AH121" s="1"/>
  <c r="AD121"/>
  <c r="AJ121" s="1"/>
  <c r="AC121"/>
  <c r="AF121" s="1"/>
  <c r="AB121"/>
  <c r="AE121" s="1"/>
  <c r="AA121"/>
  <c r="W121"/>
  <c r="Y121" s="1"/>
  <c r="X121" s="1"/>
  <c r="P121"/>
  <c r="C121"/>
  <c r="B121" s="1"/>
  <c r="CN120"/>
  <c r="CO120" s="1"/>
  <c r="AK120"/>
  <c r="AG120"/>
  <c r="AD120"/>
  <c r="AJ120" s="1"/>
  <c r="AC120"/>
  <c r="AF120" s="1"/>
  <c r="AB120"/>
  <c r="AE120" s="1"/>
  <c r="AA120"/>
  <c r="W120"/>
  <c r="Y120" s="1"/>
  <c r="X120" s="1"/>
  <c r="P120"/>
  <c r="C120"/>
  <c r="B120" s="1"/>
  <c r="CN119"/>
  <c r="CO119" s="1"/>
  <c r="AK119"/>
  <c r="AG119"/>
  <c r="AH119" s="1"/>
  <c r="AD119"/>
  <c r="AJ119" s="1"/>
  <c r="AC119"/>
  <c r="AF119" s="1"/>
  <c r="AB119"/>
  <c r="AE119" s="1"/>
  <c r="AA119"/>
  <c r="Y119"/>
  <c r="X119" s="1"/>
  <c r="W119"/>
  <c r="P119"/>
  <c r="C119"/>
  <c r="B119" s="1"/>
  <c r="CN118"/>
  <c r="CO118" s="1"/>
  <c r="AK118"/>
  <c r="AG118"/>
  <c r="AD118"/>
  <c r="AJ118" s="1"/>
  <c r="AC118"/>
  <c r="AF118" s="1"/>
  <c r="AB118"/>
  <c r="AE118" s="1"/>
  <c r="AA118"/>
  <c r="W118"/>
  <c r="Y118" s="1"/>
  <c r="X118" s="1"/>
  <c r="P118"/>
  <c r="C118"/>
  <c r="B118" s="1"/>
  <c r="CN117"/>
  <c r="CO117" s="1"/>
  <c r="AK117"/>
  <c r="AG117"/>
  <c r="AI117" s="1"/>
  <c r="AD117"/>
  <c r="AJ117" s="1"/>
  <c r="AC117"/>
  <c r="AF117" s="1"/>
  <c r="AB117"/>
  <c r="AE117" s="1"/>
  <c r="AA117"/>
  <c r="Y117"/>
  <c r="X117" s="1"/>
  <c r="W117"/>
  <c r="P117"/>
  <c r="C117"/>
  <c r="B117" s="1"/>
  <c r="CN116"/>
  <c r="CO116" s="1"/>
  <c r="AK116"/>
  <c r="AG116"/>
  <c r="AD116"/>
  <c r="AJ116" s="1"/>
  <c r="AC116"/>
  <c r="AF116" s="1"/>
  <c r="AB116"/>
  <c r="AE116" s="1"/>
  <c r="AA116"/>
  <c r="W116"/>
  <c r="Y116" s="1"/>
  <c r="X116" s="1"/>
  <c r="P116"/>
  <c r="C116"/>
  <c r="B116" s="1"/>
  <c r="CN115"/>
  <c r="CO115" s="1"/>
  <c r="AK115"/>
  <c r="AG115"/>
  <c r="AI115" s="1"/>
  <c r="AD115"/>
  <c r="AJ115" s="1"/>
  <c r="AC115"/>
  <c r="AF115" s="1"/>
  <c r="AB115"/>
  <c r="AE115" s="1"/>
  <c r="AA115"/>
  <c r="W115"/>
  <c r="Y115" s="1"/>
  <c r="X115" s="1"/>
  <c r="P115"/>
  <c r="C115"/>
  <c r="B115" s="1"/>
  <c r="CN114"/>
  <c r="CO114" s="1"/>
  <c r="AK114"/>
  <c r="AG114"/>
  <c r="AD114"/>
  <c r="AJ114" s="1"/>
  <c r="AC114"/>
  <c r="AF114" s="1"/>
  <c r="AB114"/>
  <c r="AE114" s="1"/>
  <c r="AA114"/>
  <c r="W114"/>
  <c r="Y114" s="1"/>
  <c r="X114" s="1"/>
  <c r="P114"/>
  <c r="C114"/>
  <c r="B114" s="1"/>
  <c r="CN113"/>
  <c r="CO113" s="1"/>
  <c r="AK113"/>
  <c r="AG113"/>
  <c r="AI113" s="1"/>
  <c r="AD113"/>
  <c r="AJ113" s="1"/>
  <c r="AC113"/>
  <c r="AF113" s="1"/>
  <c r="AB113"/>
  <c r="AE113" s="1"/>
  <c r="AA113"/>
  <c r="Y113"/>
  <c r="X113" s="1"/>
  <c r="W113"/>
  <c r="P113"/>
  <c r="C113"/>
  <c r="B113" s="1"/>
  <c r="CN112"/>
  <c r="CO112" s="1"/>
  <c r="AK112"/>
  <c r="AG112"/>
  <c r="AD112"/>
  <c r="AJ112" s="1"/>
  <c r="AC112"/>
  <c r="AF112" s="1"/>
  <c r="AB112"/>
  <c r="AE112" s="1"/>
  <c r="AA112"/>
  <c r="Y112"/>
  <c r="X112" s="1"/>
  <c r="W112"/>
  <c r="P112"/>
  <c r="C112"/>
  <c r="B112" s="1"/>
  <c r="CN111"/>
  <c r="CO111" s="1"/>
  <c r="AK111"/>
  <c r="AG111"/>
  <c r="AH111" s="1"/>
  <c r="AD111"/>
  <c r="AJ111" s="1"/>
  <c r="AC111"/>
  <c r="AF111" s="1"/>
  <c r="AB111"/>
  <c r="AE111" s="1"/>
  <c r="AA111"/>
  <c r="W111"/>
  <c r="Y111" s="1"/>
  <c r="X111" s="1"/>
  <c r="P111"/>
  <c r="C111"/>
  <c r="B111" s="1"/>
  <c r="CN110"/>
  <c r="CO110" s="1"/>
  <c r="AK110"/>
  <c r="AG110"/>
  <c r="AD110"/>
  <c r="AJ110" s="1"/>
  <c r="AC110"/>
  <c r="AF110" s="1"/>
  <c r="AB110"/>
  <c r="AE110" s="1"/>
  <c r="AA110"/>
  <c r="W110"/>
  <c r="Y110" s="1"/>
  <c r="X110" s="1"/>
  <c r="P110"/>
  <c r="C110"/>
  <c r="B110" s="1"/>
  <c r="CN109"/>
  <c r="CO109" s="1"/>
  <c r="AK109"/>
  <c r="AG109"/>
  <c r="AH109" s="1"/>
  <c r="AD109"/>
  <c r="AJ109" s="1"/>
  <c r="AC109"/>
  <c r="AF109" s="1"/>
  <c r="AB109"/>
  <c r="AE109" s="1"/>
  <c r="AA109"/>
  <c r="Y109"/>
  <c r="X109" s="1"/>
  <c r="W109"/>
  <c r="P109"/>
  <c r="C109"/>
  <c r="B109" s="1"/>
  <c r="CN108"/>
  <c r="CO108" s="1"/>
  <c r="AK108"/>
  <c r="AG108"/>
  <c r="AD108"/>
  <c r="AJ108" s="1"/>
  <c r="AC108"/>
  <c r="AF108" s="1"/>
  <c r="AB108"/>
  <c r="AE108" s="1"/>
  <c r="AA108"/>
  <c r="W108"/>
  <c r="Y108" s="1"/>
  <c r="X108" s="1"/>
  <c r="P108"/>
  <c r="C108"/>
  <c r="B108" s="1"/>
  <c r="CN107"/>
  <c r="CO107" s="1"/>
  <c r="AK107"/>
  <c r="AG107"/>
  <c r="AI107" s="1"/>
  <c r="AD107"/>
  <c r="AJ107" s="1"/>
  <c r="AC107"/>
  <c r="AF107" s="1"/>
  <c r="AB107"/>
  <c r="AE107" s="1"/>
  <c r="AA107"/>
  <c r="W107"/>
  <c r="Y107" s="1"/>
  <c r="X107" s="1"/>
  <c r="P107"/>
  <c r="C107"/>
  <c r="B107" s="1"/>
  <c r="CN106"/>
  <c r="CO106" s="1"/>
  <c r="AK106"/>
  <c r="AG106"/>
  <c r="AD106"/>
  <c r="AJ106" s="1"/>
  <c r="AC106"/>
  <c r="AF106" s="1"/>
  <c r="AB106"/>
  <c r="AE106" s="1"/>
  <c r="AA106"/>
  <c r="W106"/>
  <c r="Y106" s="1"/>
  <c r="X106" s="1"/>
  <c r="P106"/>
  <c r="C106"/>
  <c r="B106" s="1"/>
  <c r="CN105"/>
  <c r="CO105" s="1"/>
  <c r="AK105"/>
  <c r="AG105"/>
  <c r="AI105" s="1"/>
  <c r="AD105"/>
  <c r="AJ105" s="1"/>
  <c r="AC105"/>
  <c r="AF105" s="1"/>
  <c r="AB105"/>
  <c r="AE105" s="1"/>
  <c r="AA105"/>
  <c r="W105"/>
  <c r="Y105" s="1"/>
  <c r="X105" s="1"/>
  <c r="P105"/>
  <c r="C105"/>
  <c r="B105" s="1"/>
  <c r="CN104"/>
  <c r="CO104" s="1"/>
  <c r="AK104"/>
  <c r="AG104"/>
  <c r="AD104"/>
  <c r="AJ104" s="1"/>
  <c r="AC104"/>
  <c r="AF104" s="1"/>
  <c r="AB104"/>
  <c r="AE104" s="1"/>
  <c r="AA104"/>
  <c r="W104"/>
  <c r="Y104" s="1"/>
  <c r="X104" s="1"/>
  <c r="P104"/>
  <c r="C104"/>
  <c r="B104" s="1"/>
  <c r="CN103"/>
  <c r="CO103" s="1"/>
  <c r="AK103"/>
  <c r="AG103"/>
  <c r="AI103" s="1"/>
  <c r="AD103"/>
  <c r="AJ103" s="1"/>
  <c r="AC103"/>
  <c r="AF103" s="1"/>
  <c r="AB103"/>
  <c r="AE103" s="1"/>
  <c r="AA103"/>
  <c r="Y103"/>
  <c r="X103" s="1"/>
  <c r="W103"/>
  <c r="P103"/>
  <c r="C103"/>
  <c r="B103" s="1"/>
  <c r="CN102"/>
  <c r="CO102" s="1"/>
  <c r="AK102"/>
  <c r="AG102"/>
  <c r="AD102"/>
  <c r="AJ102" s="1"/>
  <c r="AC102"/>
  <c r="AF102" s="1"/>
  <c r="AB102"/>
  <c r="AE102" s="1"/>
  <c r="AA102"/>
  <c r="W102"/>
  <c r="Y102" s="1"/>
  <c r="X102" s="1"/>
  <c r="P102"/>
  <c r="C102"/>
  <c r="B102" s="1"/>
  <c r="CN101"/>
  <c r="CO101" s="1"/>
  <c r="AK101"/>
  <c r="AG101"/>
  <c r="AI101" s="1"/>
  <c r="AD101"/>
  <c r="AJ101" s="1"/>
  <c r="AC101"/>
  <c r="AF101" s="1"/>
  <c r="AB101"/>
  <c r="AE101" s="1"/>
  <c r="AA101"/>
  <c r="W101"/>
  <c r="Y101" s="1"/>
  <c r="X101" s="1"/>
  <c r="P101"/>
  <c r="C101"/>
  <c r="B101" s="1"/>
  <c r="CN100"/>
  <c r="CO100" s="1"/>
  <c r="AK100"/>
  <c r="AG100"/>
  <c r="AD100"/>
  <c r="AJ100" s="1"/>
  <c r="AC100"/>
  <c r="AF100" s="1"/>
  <c r="AB100"/>
  <c r="AE100" s="1"/>
  <c r="AA100"/>
  <c r="W100"/>
  <c r="Y100" s="1"/>
  <c r="X100" s="1"/>
  <c r="P100"/>
  <c r="C100"/>
  <c r="B100" s="1"/>
  <c r="CN99"/>
  <c r="CO99" s="1"/>
  <c r="AK99"/>
  <c r="AG99"/>
  <c r="AH99" s="1"/>
  <c r="AD99"/>
  <c r="AJ99" s="1"/>
  <c r="AC99"/>
  <c r="AF99" s="1"/>
  <c r="AB99"/>
  <c r="AE99" s="1"/>
  <c r="AA99"/>
  <c r="Y99"/>
  <c r="X99" s="1"/>
  <c r="W99"/>
  <c r="P99"/>
  <c r="C99"/>
  <c r="B99" s="1"/>
  <c r="CN98"/>
  <c r="CO98" s="1"/>
  <c r="AK98"/>
  <c r="AG98"/>
  <c r="AD98"/>
  <c r="AJ98" s="1"/>
  <c r="AC98"/>
  <c r="AF98" s="1"/>
  <c r="AB98"/>
  <c r="AE98" s="1"/>
  <c r="AA98"/>
  <c r="W98"/>
  <c r="Y98" s="1"/>
  <c r="X98" s="1"/>
  <c r="P98"/>
  <c r="C98"/>
  <c r="B98" s="1"/>
  <c r="CN97"/>
  <c r="CO97" s="1"/>
  <c r="AK97"/>
  <c r="AG97"/>
  <c r="AH97" s="1"/>
  <c r="AD97"/>
  <c r="AJ97" s="1"/>
  <c r="AC97"/>
  <c r="AF97" s="1"/>
  <c r="AB97"/>
  <c r="AE97" s="1"/>
  <c r="AA97"/>
  <c r="Y97"/>
  <c r="X97" s="1"/>
  <c r="W97"/>
  <c r="P97"/>
  <c r="C97"/>
  <c r="B97" s="1"/>
  <c r="CN96"/>
  <c r="CO96" s="1"/>
  <c r="AK96"/>
  <c r="AG96"/>
  <c r="AD96"/>
  <c r="AJ96" s="1"/>
  <c r="AC96"/>
  <c r="AF96" s="1"/>
  <c r="AB96"/>
  <c r="AE96" s="1"/>
  <c r="AA96"/>
  <c r="W96"/>
  <c r="Y96" s="1"/>
  <c r="X96" s="1"/>
  <c r="P96"/>
  <c r="C96"/>
  <c r="B96" s="1"/>
  <c r="CN95"/>
  <c r="CO95" s="1"/>
  <c r="AK95"/>
  <c r="AG95"/>
  <c r="AI95" s="1"/>
  <c r="AD95"/>
  <c r="AJ95" s="1"/>
  <c r="AC95"/>
  <c r="AF95" s="1"/>
  <c r="AB95"/>
  <c r="AE95" s="1"/>
  <c r="AA95"/>
  <c r="W95"/>
  <c r="Y95" s="1"/>
  <c r="X95" s="1"/>
  <c r="P95"/>
  <c r="C95"/>
  <c r="B95" s="1"/>
  <c r="CN94"/>
  <c r="CO94" s="1"/>
  <c r="AK94"/>
  <c r="AG94"/>
  <c r="AD94"/>
  <c r="AJ94" s="1"/>
  <c r="AC94"/>
  <c r="AF94" s="1"/>
  <c r="AB94"/>
  <c r="AE94" s="1"/>
  <c r="AA94"/>
  <c r="W94"/>
  <c r="Y94" s="1"/>
  <c r="X94" s="1"/>
  <c r="P94"/>
  <c r="C94"/>
  <c r="B94" s="1"/>
  <c r="CN93"/>
  <c r="CO93" s="1"/>
  <c r="AK93"/>
  <c r="AG93"/>
  <c r="AI93" s="1"/>
  <c r="AD93"/>
  <c r="AJ93" s="1"/>
  <c r="AC93"/>
  <c r="AF93" s="1"/>
  <c r="AB93"/>
  <c r="AE93" s="1"/>
  <c r="AA93"/>
  <c r="W93"/>
  <c r="Y93" s="1"/>
  <c r="X93" s="1"/>
  <c r="P93"/>
  <c r="C93"/>
  <c r="B93" s="1"/>
  <c r="CN92"/>
  <c r="CO92" s="1"/>
  <c r="AK92"/>
  <c r="AG92"/>
  <c r="AD92"/>
  <c r="AJ92" s="1"/>
  <c r="AC92"/>
  <c r="AF92" s="1"/>
  <c r="AB92"/>
  <c r="AE92" s="1"/>
  <c r="AA92"/>
  <c r="W92"/>
  <c r="Y92" s="1"/>
  <c r="X92" s="1"/>
  <c r="P92"/>
  <c r="C92"/>
  <c r="B92" s="1"/>
  <c r="CN91"/>
  <c r="CO91" s="1"/>
  <c r="AK91"/>
  <c r="AG91"/>
  <c r="AI91" s="1"/>
  <c r="AD91"/>
  <c r="AJ91" s="1"/>
  <c r="AC91"/>
  <c r="AF91" s="1"/>
  <c r="AB91"/>
  <c r="AE91" s="1"/>
  <c r="AA91"/>
  <c r="W91"/>
  <c r="Y91" s="1"/>
  <c r="X91" s="1"/>
  <c r="P91"/>
  <c r="C91"/>
  <c r="B91" s="1"/>
  <c r="CN90"/>
  <c r="CO90" s="1"/>
  <c r="AK90"/>
  <c r="AG90"/>
  <c r="AD90"/>
  <c r="AJ90" s="1"/>
  <c r="AC90"/>
  <c r="AF90" s="1"/>
  <c r="AB90"/>
  <c r="AE90" s="1"/>
  <c r="AA90"/>
  <c r="W90"/>
  <c r="Y90" s="1"/>
  <c r="X90" s="1"/>
  <c r="P90"/>
  <c r="C90"/>
  <c r="B90" s="1"/>
  <c r="CN89"/>
  <c r="CO89" s="1"/>
  <c r="AK89"/>
  <c r="AG89"/>
  <c r="AI89" s="1"/>
  <c r="AD89"/>
  <c r="AJ89" s="1"/>
  <c r="AC89"/>
  <c r="AF89" s="1"/>
  <c r="AB89"/>
  <c r="AE89" s="1"/>
  <c r="AA89"/>
  <c r="Y89"/>
  <c r="X89" s="1"/>
  <c r="W89"/>
  <c r="P89"/>
  <c r="C89"/>
  <c r="B89" s="1"/>
  <c r="CN88"/>
  <c r="CO88" s="1"/>
  <c r="AK88"/>
  <c r="AG88"/>
  <c r="AD88"/>
  <c r="AJ88" s="1"/>
  <c r="AC88"/>
  <c r="AF88" s="1"/>
  <c r="AB88"/>
  <c r="AE88" s="1"/>
  <c r="AA88"/>
  <c r="W88"/>
  <c r="Y88" s="1"/>
  <c r="X88" s="1"/>
  <c r="P88"/>
  <c r="C88"/>
  <c r="B88" s="1"/>
  <c r="CN87"/>
  <c r="CO87" s="1"/>
  <c r="AK87"/>
  <c r="AG87"/>
  <c r="AI87" s="1"/>
  <c r="AD87"/>
  <c r="AJ87" s="1"/>
  <c r="AC87"/>
  <c r="AF87" s="1"/>
  <c r="AB87"/>
  <c r="AE87" s="1"/>
  <c r="AA87"/>
  <c r="W87"/>
  <c r="Y87" s="1"/>
  <c r="X87" s="1"/>
  <c r="P87"/>
  <c r="C87"/>
  <c r="B87" s="1"/>
  <c r="CN86"/>
  <c r="CO86" s="1"/>
  <c r="AK86"/>
  <c r="AG86"/>
  <c r="AD86"/>
  <c r="AJ86" s="1"/>
  <c r="AC86"/>
  <c r="AF86" s="1"/>
  <c r="AB86"/>
  <c r="AE86" s="1"/>
  <c r="AA86"/>
  <c r="W86"/>
  <c r="Y86" s="1"/>
  <c r="X86" s="1"/>
  <c r="P86"/>
  <c r="C86"/>
  <c r="B86" s="1"/>
  <c r="CN85"/>
  <c r="CO85" s="1"/>
  <c r="AK85"/>
  <c r="AG85"/>
  <c r="AI85" s="1"/>
  <c r="AD85"/>
  <c r="AJ85" s="1"/>
  <c r="AC85"/>
  <c r="AF85" s="1"/>
  <c r="AB85"/>
  <c r="AE85" s="1"/>
  <c r="AA85"/>
  <c r="Y85"/>
  <c r="X85" s="1"/>
  <c r="W85"/>
  <c r="P85"/>
  <c r="C85"/>
  <c r="B85" s="1"/>
  <c r="CN84"/>
  <c r="CO84" s="1"/>
  <c r="AK84"/>
  <c r="AG84"/>
  <c r="AD84"/>
  <c r="AJ84" s="1"/>
  <c r="AC84"/>
  <c r="AF84" s="1"/>
  <c r="AB84"/>
  <c r="AE84" s="1"/>
  <c r="AA84"/>
  <c r="W84"/>
  <c r="Y84" s="1"/>
  <c r="X84" s="1"/>
  <c r="P84"/>
  <c r="C84"/>
  <c r="B84" s="1"/>
  <c r="CN83"/>
  <c r="CO83" s="1"/>
  <c r="AK83"/>
  <c r="AG83"/>
  <c r="AH83" s="1"/>
  <c r="AD83"/>
  <c r="AJ83" s="1"/>
  <c r="AC83"/>
  <c r="AF83" s="1"/>
  <c r="AB83"/>
  <c r="AE83" s="1"/>
  <c r="AA83"/>
  <c r="W83"/>
  <c r="Y83" s="1"/>
  <c r="X83" s="1"/>
  <c r="P83"/>
  <c r="C83"/>
  <c r="B83" s="1"/>
  <c r="CN82"/>
  <c r="CO82" s="1"/>
  <c r="AK82"/>
  <c r="AG82"/>
  <c r="AD82"/>
  <c r="AJ82" s="1"/>
  <c r="AC82"/>
  <c r="AF82" s="1"/>
  <c r="AB82"/>
  <c r="AE82" s="1"/>
  <c r="AA82"/>
  <c r="W82"/>
  <c r="Y82" s="1"/>
  <c r="X82" s="1"/>
  <c r="P82"/>
  <c r="C82"/>
  <c r="B82" s="1"/>
  <c r="CN81"/>
  <c r="CO81" s="1"/>
  <c r="AK81"/>
  <c r="AG81"/>
  <c r="AH81" s="1"/>
  <c r="AD81"/>
  <c r="AJ81" s="1"/>
  <c r="AC81"/>
  <c r="AF81" s="1"/>
  <c r="AB81"/>
  <c r="AE81" s="1"/>
  <c r="AA81"/>
  <c r="W81"/>
  <c r="Y81" s="1"/>
  <c r="X81" s="1"/>
  <c r="P81"/>
  <c r="C81"/>
  <c r="B81" s="1"/>
  <c r="CN80"/>
  <c r="CO80" s="1"/>
  <c r="AK80"/>
  <c r="AG80"/>
  <c r="AD80"/>
  <c r="AJ80" s="1"/>
  <c r="AC80"/>
  <c r="AF80" s="1"/>
  <c r="AB80"/>
  <c r="AE80" s="1"/>
  <c r="AA80"/>
  <c r="W80"/>
  <c r="Y80" s="1"/>
  <c r="X80" s="1"/>
  <c r="P80"/>
  <c r="C80"/>
  <c r="B80" s="1"/>
  <c r="CN79"/>
  <c r="CO79" s="1"/>
  <c r="AK79"/>
  <c r="AG79"/>
  <c r="AH79" s="1"/>
  <c r="AD79"/>
  <c r="AJ79" s="1"/>
  <c r="AC79"/>
  <c r="AF79" s="1"/>
  <c r="AB79"/>
  <c r="AE79" s="1"/>
  <c r="AA79"/>
  <c r="W79"/>
  <c r="Y79" s="1"/>
  <c r="X79" s="1"/>
  <c r="P79"/>
  <c r="C79"/>
  <c r="B79" s="1"/>
  <c r="CN78"/>
  <c r="CO78" s="1"/>
  <c r="AK78"/>
  <c r="AG78"/>
  <c r="AD78"/>
  <c r="AJ78" s="1"/>
  <c r="AC78"/>
  <c r="AF78" s="1"/>
  <c r="AB78"/>
  <c r="AE78" s="1"/>
  <c r="AA78"/>
  <c r="W78"/>
  <c r="Y78" s="1"/>
  <c r="X78" s="1"/>
  <c r="P78"/>
  <c r="C78"/>
  <c r="B78" s="1"/>
  <c r="CN77"/>
  <c r="CO77" s="1"/>
  <c r="AK77"/>
  <c r="AG77"/>
  <c r="AH77" s="1"/>
  <c r="AD77"/>
  <c r="AJ77" s="1"/>
  <c r="AC77"/>
  <c r="AF77" s="1"/>
  <c r="AB77"/>
  <c r="AE77" s="1"/>
  <c r="AA77"/>
  <c r="Y77"/>
  <c r="X77" s="1"/>
  <c r="W77"/>
  <c r="P77"/>
  <c r="C77"/>
  <c r="B77" s="1"/>
  <c r="CN76"/>
  <c r="CO76" s="1"/>
  <c r="AK76"/>
  <c r="AG76"/>
  <c r="AD76"/>
  <c r="AJ76" s="1"/>
  <c r="AC76"/>
  <c r="AF76" s="1"/>
  <c r="AB76"/>
  <c r="AE76" s="1"/>
  <c r="AA76"/>
  <c r="Y76"/>
  <c r="X76" s="1"/>
  <c r="W76"/>
  <c r="P76"/>
  <c r="C76"/>
  <c r="B76" s="1"/>
  <c r="CN75"/>
  <c r="CO75" s="1"/>
  <c r="AK75"/>
  <c r="AG75"/>
  <c r="AI75" s="1"/>
  <c r="AD75"/>
  <c r="AJ75" s="1"/>
  <c r="AC75"/>
  <c r="AF75" s="1"/>
  <c r="AB75"/>
  <c r="AE75" s="1"/>
  <c r="AA75"/>
  <c r="W75"/>
  <c r="Y75" s="1"/>
  <c r="X75" s="1"/>
  <c r="P75"/>
  <c r="C75"/>
  <c r="B75" s="1"/>
  <c r="CN74"/>
  <c r="CO74" s="1"/>
  <c r="AK74"/>
  <c r="AG74"/>
  <c r="AD74"/>
  <c r="AJ74" s="1"/>
  <c r="AC74"/>
  <c r="AF74" s="1"/>
  <c r="AB74"/>
  <c r="AE74" s="1"/>
  <c r="AA74"/>
  <c r="W74"/>
  <c r="Y74" s="1"/>
  <c r="X74" s="1"/>
  <c r="P74"/>
  <c r="C74"/>
  <c r="B74" s="1"/>
  <c r="CN73"/>
  <c r="CO73" s="1"/>
  <c r="AK73"/>
  <c r="AG73"/>
  <c r="AI73" s="1"/>
  <c r="AD73"/>
  <c r="AJ73" s="1"/>
  <c r="AC73"/>
  <c r="AF73" s="1"/>
  <c r="AB73"/>
  <c r="AE73" s="1"/>
  <c r="AA73"/>
  <c r="W73"/>
  <c r="Y73" s="1"/>
  <c r="X73" s="1"/>
  <c r="P73"/>
  <c r="C73"/>
  <c r="B73" s="1"/>
  <c r="CN72"/>
  <c r="CO72" s="1"/>
  <c r="AK72"/>
  <c r="AG72"/>
  <c r="AD72"/>
  <c r="AJ72" s="1"/>
  <c r="AC72"/>
  <c r="AF72" s="1"/>
  <c r="AB72"/>
  <c r="AE72" s="1"/>
  <c r="AA72"/>
  <c r="W72"/>
  <c r="Y72" s="1"/>
  <c r="X72" s="1"/>
  <c r="P72"/>
  <c r="C72"/>
  <c r="B72" s="1"/>
  <c r="CN71"/>
  <c r="CO71" s="1"/>
  <c r="AK71"/>
  <c r="AG71"/>
  <c r="AI71" s="1"/>
  <c r="AD71"/>
  <c r="AJ71" s="1"/>
  <c r="AC71"/>
  <c r="AF71" s="1"/>
  <c r="AB71"/>
  <c r="AE71" s="1"/>
  <c r="AA71"/>
  <c r="Y71"/>
  <c r="X71" s="1"/>
  <c r="W71"/>
  <c r="P71"/>
  <c r="C71"/>
  <c r="B71" s="1"/>
  <c r="CN70"/>
  <c r="CO70" s="1"/>
  <c r="AK70"/>
  <c r="AG70"/>
  <c r="AD70"/>
  <c r="AJ70" s="1"/>
  <c r="AC70"/>
  <c r="AF70" s="1"/>
  <c r="AB70"/>
  <c r="AE70" s="1"/>
  <c r="AA70"/>
  <c r="W70"/>
  <c r="Y70" s="1"/>
  <c r="X70" s="1"/>
  <c r="P70"/>
  <c r="C70"/>
  <c r="B70" s="1"/>
  <c r="CN69"/>
  <c r="CO69" s="1"/>
  <c r="AK69"/>
  <c r="AG69"/>
  <c r="AI69" s="1"/>
  <c r="AD69"/>
  <c r="AJ69" s="1"/>
  <c r="AC69"/>
  <c r="AF69" s="1"/>
  <c r="AB69"/>
  <c r="AE69" s="1"/>
  <c r="AA69"/>
  <c r="W69"/>
  <c r="Y69" s="1"/>
  <c r="X69" s="1"/>
  <c r="P69"/>
  <c r="C69"/>
  <c r="B69" s="1"/>
  <c r="CN68"/>
  <c r="CO68" s="1"/>
  <c r="AK68"/>
  <c r="AG68"/>
  <c r="AD68"/>
  <c r="AJ68" s="1"/>
  <c r="AC68"/>
  <c r="AF68" s="1"/>
  <c r="AB68"/>
  <c r="AE68" s="1"/>
  <c r="AA68"/>
  <c r="Y68"/>
  <c r="X68" s="1"/>
  <c r="W68"/>
  <c r="P68"/>
  <c r="C68"/>
  <c r="B68" s="1"/>
  <c r="CN67"/>
  <c r="CO67" s="1"/>
  <c r="AK67"/>
  <c r="AG67"/>
  <c r="AI67" s="1"/>
  <c r="AD67"/>
  <c r="AJ67" s="1"/>
  <c r="AC67"/>
  <c r="AF67" s="1"/>
  <c r="AB67"/>
  <c r="AE67" s="1"/>
  <c r="AA67"/>
  <c r="Y67"/>
  <c r="X67" s="1"/>
  <c r="W67"/>
  <c r="P67"/>
  <c r="C67"/>
  <c r="B67" s="1"/>
  <c r="CN66"/>
  <c r="CO66" s="1"/>
  <c r="AK66"/>
  <c r="AG66"/>
  <c r="AD66"/>
  <c r="AJ66" s="1"/>
  <c r="AC66"/>
  <c r="AF66" s="1"/>
  <c r="AB66"/>
  <c r="AE66" s="1"/>
  <c r="AA66"/>
  <c r="W66"/>
  <c r="Y66" s="1"/>
  <c r="X66" s="1"/>
  <c r="P66"/>
  <c r="C66"/>
  <c r="B66" s="1"/>
  <c r="CN65"/>
  <c r="CO65" s="1"/>
  <c r="AK65"/>
  <c r="AG65"/>
  <c r="AH65" s="1"/>
  <c r="AD65"/>
  <c r="AJ65" s="1"/>
  <c r="AC65"/>
  <c r="AF65" s="1"/>
  <c r="AB65"/>
  <c r="AE65" s="1"/>
  <c r="AA65"/>
  <c r="W65"/>
  <c r="Y65" s="1"/>
  <c r="X65" s="1"/>
  <c r="P65"/>
  <c r="C65"/>
  <c r="B65" s="1"/>
  <c r="CN64"/>
  <c r="CO64" s="1"/>
  <c r="AK64"/>
  <c r="AG64"/>
  <c r="AD64"/>
  <c r="AJ64" s="1"/>
  <c r="AC64"/>
  <c r="AF64" s="1"/>
  <c r="AB64"/>
  <c r="AE64" s="1"/>
  <c r="AA64"/>
  <c r="W64"/>
  <c r="Y64" s="1"/>
  <c r="X64" s="1"/>
  <c r="P64"/>
  <c r="C64"/>
  <c r="B64" s="1"/>
  <c r="CN63"/>
  <c r="CO63" s="1"/>
  <c r="AK63"/>
  <c r="AG63"/>
  <c r="AH63" s="1"/>
  <c r="AD63"/>
  <c r="AJ63" s="1"/>
  <c r="AC63"/>
  <c r="AF63" s="1"/>
  <c r="AB63"/>
  <c r="AE63" s="1"/>
  <c r="AA63"/>
  <c r="Y63"/>
  <c r="X63" s="1"/>
  <c r="W63"/>
  <c r="P63"/>
  <c r="C63"/>
  <c r="B63" s="1"/>
  <c r="CN62"/>
  <c r="CO62" s="1"/>
  <c r="AK62"/>
  <c r="AG62"/>
  <c r="AD62"/>
  <c r="AJ62" s="1"/>
  <c r="AC62"/>
  <c r="AF62" s="1"/>
  <c r="AB62"/>
  <c r="AE62" s="1"/>
  <c r="AA62"/>
  <c r="Y62"/>
  <c r="X62" s="1"/>
  <c r="W62"/>
  <c r="P62"/>
  <c r="C62"/>
  <c r="B62" s="1"/>
  <c r="CN61"/>
  <c r="CO61" s="1"/>
  <c r="AK61"/>
  <c r="AG61"/>
  <c r="AI61" s="1"/>
  <c r="AD61"/>
  <c r="AJ61" s="1"/>
  <c r="AC61"/>
  <c r="AF61" s="1"/>
  <c r="AB61"/>
  <c r="AE61" s="1"/>
  <c r="AA61"/>
  <c r="W61"/>
  <c r="Y61" s="1"/>
  <c r="X61" s="1"/>
  <c r="P61"/>
  <c r="C61"/>
  <c r="B61" s="1"/>
  <c r="CN60"/>
  <c r="CO60" s="1"/>
  <c r="AK60"/>
  <c r="AG60"/>
  <c r="AD60"/>
  <c r="AJ60" s="1"/>
  <c r="AC60"/>
  <c r="AF60" s="1"/>
  <c r="AB60"/>
  <c r="AE60" s="1"/>
  <c r="AA60"/>
  <c r="W60"/>
  <c r="Y60" s="1"/>
  <c r="X60" s="1"/>
  <c r="P60"/>
  <c r="C60"/>
  <c r="B60" s="1"/>
  <c r="CN59"/>
  <c r="CO59" s="1"/>
  <c r="AK59"/>
  <c r="AG59"/>
  <c r="AI59" s="1"/>
  <c r="AD59"/>
  <c r="AJ59" s="1"/>
  <c r="AC59"/>
  <c r="AF59" s="1"/>
  <c r="AB59"/>
  <c r="AE59" s="1"/>
  <c r="AA59"/>
  <c r="Y59"/>
  <c r="X59" s="1"/>
  <c r="W59"/>
  <c r="P59"/>
  <c r="C59"/>
  <c r="B59" s="1"/>
  <c r="CN58"/>
  <c r="CO58" s="1"/>
  <c r="AK58"/>
  <c r="AG58"/>
  <c r="AD58"/>
  <c r="AJ58" s="1"/>
  <c r="AC58"/>
  <c r="AF58" s="1"/>
  <c r="AB58"/>
  <c r="AE58" s="1"/>
  <c r="AA58"/>
  <c r="Y58"/>
  <c r="X58" s="1"/>
  <c r="W58"/>
  <c r="P58"/>
  <c r="C58"/>
  <c r="B58" s="1"/>
  <c r="CN57"/>
  <c r="CO57" s="1"/>
  <c r="AK57"/>
  <c r="AG57"/>
  <c r="AI57" s="1"/>
  <c r="AD57"/>
  <c r="AJ57" s="1"/>
  <c r="AC57"/>
  <c r="AF57" s="1"/>
  <c r="AB57"/>
  <c r="AE57" s="1"/>
  <c r="AA57"/>
  <c r="Y57"/>
  <c r="X57" s="1"/>
  <c r="W57"/>
  <c r="P57"/>
  <c r="C57"/>
  <c r="B57" s="1"/>
  <c r="CN56"/>
  <c r="CO56" s="1"/>
  <c r="AK56"/>
  <c r="AG56"/>
  <c r="AD56"/>
  <c r="AJ56" s="1"/>
  <c r="AC56"/>
  <c r="AF56" s="1"/>
  <c r="AB56"/>
  <c r="AE56" s="1"/>
  <c r="AA56"/>
  <c r="Y56"/>
  <c r="X56" s="1"/>
  <c r="W56"/>
  <c r="P56"/>
  <c r="C56"/>
  <c r="B56" s="1"/>
  <c r="CN55"/>
  <c r="CO55" s="1"/>
  <c r="AK55"/>
  <c r="AG55"/>
  <c r="AI55" s="1"/>
  <c r="AD55"/>
  <c r="AJ55" s="1"/>
  <c r="AC55"/>
  <c r="AF55" s="1"/>
  <c r="AB55"/>
  <c r="AE55" s="1"/>
  <c r="AA55"/>
  <c r="W55"/>
  <c r="Y55" s="1"/>
  <c r="X55" s="1"/>
  <c r="P55"/>
  <c r="C55"/>
  <c r="B55" s="1"/>
  <c r="CN54"/>
  <c r="CO54" s="1"/>
  <c r="AK54"/>
  <c r="AG54"/>
  <c r="AD54"/>
  <c r="AJ54" s="1"/>
  <c r="AC54"/>
  <c r="AF54" s="1"/>
  <c r="AB54"/>
  <c r="AE54" s="1"/>
  <c r="AA54"/>
  <c r="W54"/>
  <c r="Y54" s="1"/>
  <c r="X54" s="1"/>
  <c r="P54"/>
  <c r="C54"/>
  <c r="B54" s="1"/>
  <c r="CN53"/>
  <c r="CO53" s="1"/>
  <c r="AK53"/>
  <c r="AG53"/>
  <c r="AI53" s="1"/>
  <c r="AD53"/>
  <c r="AJ53" s="1"/>
  <c r="AC53"/>
  <c r="AF53" s="1"/>
  <c r="AB53"/>
  <c r="AE53" s="1"/>
  <c r="AA53"/>
  <c r="W53"/>
  <c r="Y53" s="1"/>
  <c r="X53" s="1"/>
  <c r="P53"/>
  <c r="C53"/>
  <c r="B53" s="1"/>
  <c r="CN52"/>
  <c r="CO52" s="1"/>
  <c r="AK52"/>
  <c r="AG52"/>
  <c r="AD52"/>
  <c r="AJ52" s="1"/>
  <c r="AC52"/>
  <c r="AF52" s="1"/>
  <c r="AB52"/>
  <c r="AE52" s="1"/>
  <c r="AA52"/>
  <c r="W52"/>
  <c r="Y52" s="1"/>
  <c r="X52" s="1"/>
  <c r="P52"/>
  <c r="C52"/>
  <c r="B52" s="1"/>
  <c r="CN51"/>
  <c r="CO51" s="1"/>
  <c r="AK51"/>
  <c r="AG51"/>
  <c r="AI51" s="1"/>
  <c r="AD51"/>
  <c r="AJ51" s="1"/>
  <c r="AC51"/>
  <c r="AF51" s="1"/>
  <c r="AB51"/>
  <c r="AE51" s="1"/>
  <c r="AA51"/>
  <c r="Y51"/>
  <c r="X51" s="1"/>
  <c r="W51"/>
  <c r="P51"/>
  <c r="C51"/>
  <c r="B51" s="1"/>
  <c r="CN50"/>
  <c r="CO50" s="1"/>
  <c r="AK50"/>
  <c r="AG50"/>
  <c r="AD50"/>
  <c r="AJ50" s="1"/>
  <c r="AC50"/>
  <c r="AF50" s="1"/>
  <c r="AB50"/>
  <c r="AE50" s="1"/>
  <c r="AA50"/>
  <c r="W50"/>
  <c r="Y50" s="1"/>
  <c r="X50" s="1"/>
  <c r="P50"/>
  <c r="C50"/>
  <c r="B50" s="1"/>
  <c r="CN49"/>
  <c r="CO49" s="1"/>
  <c r="AK49"/>
  <c r="AG49"/>
  <c r="AI49" s="1"/>
  <c r="AD49"/>
  <c r="AJ49" s="1"/>
  <c r="AC49"/>
  <c r="AF49" s="1"/>
  <c r="AB49"/>
  <c r="AE49" s="1"/>
  <c r="AA49"/>
  <c r="Y49"/>
  <c r="X49" s="1"/>
  <c r="W49"/>
  <c r="P49"/>
  <c r="C49"/>
  <c r="B49" s="1"/>
  <c r="CN48"/>
  <c r="CO48" s="1"/>
  <c r="AK48"/>
  <c r="AG48"/>
  <c r="AD48"/>
  <c r="AJ48" s="1"/>
  <c r="AC48"/>
  <c r="AF48" s="1"/>
  <c r="AB48"/>
  <c r="AE48" s="1"/>
  <c r="AA48"/>
  <c r="W48"/>
  <c r="Y48" s="1"/>
  <c r="X48" s="1"/>
  <c r="P48"/>
  <c r="C48"/>
  <c r="B48" s="1"/>
  <c r="CN47"/>
  <c r="CO47" s="1"/>
  <c r="AK47"/>
  <c r="AG47"/>
  <c r="AH47" s="1"/>
  <c r="AD47"/>
  <c r="AJ47" s="1"/>
  <c r="AC47"/>
  <c r="AF47" s="1"/>
  <c r="AB47"/>
  <c r="AE47" s="1"/>
  <c r="AA47"/>
  <c r="Y47"/>
  <c r="X47" s="1"/>
  <c r="W47"/>
  <c r="P47"/>
  <c r="C47"/>
  <c r="B47" s="1"/>
  <c r="CN46"/>
  <c r="CO46" s="1"/>
  <c r="AK46"/>
  <c r="AG46"/>
  <c r="AD46"/>
  <c r="AJ46" s="1"/>
  <c r="AC46"/>
  <c r="AF46" s="1"/>
  <c r="AB46"/>
  <c r="AE46" s="1"/>
  <c r="AA46"/>
  <c r="W46"/>
  <c r="Y46" s="1"/>
  <c r="X46" s="1"/>
  <c r="P46"/>
  <c r="C46"/>
  <c r="B46" s="1"/>
  <c r="CN45"/>
  <c r="CO45" s="1"/>
  <c r="AK45"/>
  <c r="AG45"/>
  <c r="AH45" s="1"/>
  <c r="AD45"/>
  <c r="AJ45" s="1"/>
  <c r="AC45"/>
  <c r="AF45" s="1"/>
  <c r="AB45"/>
  <c r="AE45" s="1"/>
  <c r="AA45"/>
  <c r="W45"/>
  <c r="Y45" s="1"/>
  <c r="X45" s="1"/>
  <c r="P45"/>
  <c r="C45"/>
  <c r="B45" s="1"/>
  <c r="CN44"/>
  <c r="CO44" s="1"/>
  <c r="AK44"/>
  <c r="AG44"/>
  <c r="AD44"/>
  <c r="AJ44" s="1"/>
  <c r="AC44"/>
  <c r="AF44" s="1"/>
  <c r="AB44"/>
  <c r="AE44" s="1"/>
  <c r="AA44"/>
  <c r="W44"/>
  <c r="Y44" s="1"/>
  <c r="X44" s="1"/>
  <c r="P44"/>
  <c r="C44"/>
  <c r="B44" s="1"/>
  <c r="CN43"/>
  <c r="CO43" s="1"/>
  <c r="AK43"/>
  <c r="AG43"/>
  <c r="AH43" s="1"/>
  <c r="AD43"/>
  <c r="AJ43" s="1"/>
  <c r="AC43"/>
  <c r="AF43" s="1"/>
  <c r="AB43"/>
  <c r="AE43" s="1"/>
  <c r="AA43"/>
  <c r="Y43"/>
  <c r="X43" s="1"/>
  <c r="W43"/>
  <c r="P43"/>
  <c r="C43"/>
  <c r="B43" s="1"/>
  <c r="CN42"/>
  <c r="CO42" s="1"/>
  <c r="AK42"/>
  <c r="AG42"/>
  <c r="AD42"/>
  <c r="AJ42" s="1"/>
  <c r="AC42"/>
  <c r="AF42" s="1"/>
  <c r="AB42"/>
  <c r="AE42" s="1"/>
  <c r="AA42"/>
  <c r="W42"/>
  <c r="Y42" s="1"/>
  <c r="X42" s="1"/>
  <c r="P42"/>
  <c r="C42"/>
  <c r="B42" s="1"/>
  <c r="CN41"/>
  <c r="CO41" s="1"/>
  <c r="AK41"/>
  <c r="AG41"/>
  <c r="AI41" s="1"/>
  <c r="AD41"/>
  <c r="AJ41" s="1"/>
  <c r="AC41"/>
  <c r="AF41" s="1"/>
  <c r="AB41"/>
  <c r="AE41" s="1"/>
  <c r="AA41"/>
  <c r="Y41"/>
  <c r="X41" s="1"/>
  <c r="W41"/>
  <c r="P41"/>
  <c r="C41"/>
  <c r="B41" s="1"/>
  <c r="CN40"/>
  <c r="CO40" s="1"/>
  <c r="AK40"/>
  <c r="AG40"/>
  <c r="AD40"/>
  <c r="AJ40" s="1"/>
  <c r="AC40"/>
  <c r="AF40" s="1"/>
  <c r="AB40"/>
  <c r="AE40" s="1"/>
  <c r="AA40"/>
  <c r="W40"/>
  <c r="Y40" s="1"/>
  <c r="X40" s="1"/>
  <c r="P40"/>
  <c r="C40"/>
  <c r="B40" s="1"/>
  <c r="CN39"/>
  <c r="CO39" s="1"/>
  <c r="AK39"/>
  <c r="AG39"/>
  <c r="AI39" s="1"/>
  <c r="AD39"/>
  <c r="AJ39" s="1"/>
  <c r="AC39"/>
  <c r="AF39" s="1"/>
  <c r="AB39"/>
  <c r="AE39" s="1"/>
  <c r="AA39"/>
  <c r="W39"/>
  <c r="Y39" s="1"/>
  <c r="X39" s="1"/>
  <c r="P39"/>
  <c r="C39"/>
  <c r="B39" s="1"/>
  <c r="CN38"/>
  <c r="CO38" s="1"/>
  <c r="AK38"/>
  <c r="AG38"/>
  <c r="AD38"/>
  <c r="AJ38" s="1"/>
  <c r="AC38"/>
  <c r="AF38" s="1"/>
  <c r="AB38"/>
  <c r="AE38" s="1"/>
  <c r="AA38"/>
  <c r="W38"/>
  <c r="Y38" s="1"/>
  <c r="X38" s="1"/>
  <c r="P38"/>
  <c r="C38"/>
  <c r="B38" s="1"/>
  <c r="CN37"/>
  <c r="CO37" s="1"/>
  <c r="AK37"/>
  <c r="AG37"/>
  <c r="AH37" s="1"/>
  <c r="AD37"/>
  <c r="AJ37" s="1"/>
  <c r="AC37"/>
  <c r="AF37" s="1"/>
  <c r="AB37"/>
  <c r="AE37" s="1"/>
  <c r="AA37"/>
  <c r="Y37"/>
  <c r="X37" s="1"/>
  <c r="W37"/>
  <c r="P37"/>
  <c r="C37"/>
  <c r="B37" s="1"/>
  <c r="CN36"/>
  <c r="CO36" s="1"/>
  <c r="AK36"/>
  <c r="AG36"/>
  <c r="AD36"/>
  <c r="AJ36" s="1"/>
  <c r="AC36"/>
  <c r="AF36" s="1"/>
  <c r="AB36"/>
  <c r="AE36" s="1"/>
  <c r="AA36"/>
  <c r="W36"/>
  <c r="Y36" s="1"/>
  <c r="X36" s="1"/>
  <c r="P36"/>
  <c r="C36"/>
  <c r="B36" s="1"/>
  <c r="CN35"/>
  <c r="CO35" s="1"/>
  <c r="AK35"/>
  <c r="AG35"/>
  <c r="AH35" s="1"/>
  <c r="AD35"/>
  <c r="AJ35" s="1"/>
  <c r="AC35"/>
  <c r="AF35" s="1"/>
  <c r="AB35"/>
  <c r="AE35" s="1"/>
  <c r="AA35"/>
  <c r="Y35"/>
  <c r="X35" s="1"/>
  <c r="W35"/>
  <c r="P35"/>
  <c r="C35"/>
  <c r="B35" s="1"/>
  <c r="CN34"/>
  <c r="CO34" s="1"/>
  <c r="AK34"/>
  <c r="AG34"/>
  <c r="AD34"/>
  <c r="AJ34" s="1"/>
  <c r="AC34"/>
  <c r="AF34" s="1"/>
  <c r="AB34"/>
  <c r="AE34" s="1"/>
  <c r="AA34"/>
  <c r="Y34"/>
  <c r="X34" s="1"/>
  <c r="W34"/>
  <c r="P34"/>
  <c r="C34"/>
  <c r="B34" s="1"/>
  <c r="CN33"/>
  <c r="CO33" s="1"/>
  <c r="AK33"/>
  <c r="AG33"/>
  <c r="AH33" s="1"/>
  <c r="AD33"/>
  <c r="AJ33" s="1"/>
  <c r="AC33"/>
  <c r="AF33" s="1"/>
  <c r="AB33"/>
  <c r="AE33" s="1"/>
  <c r="AA33"/>
  <c r="W33"/>
  <c r="Y33" s="1"/>
  <c r="X33" s="1"/>
  <c r="P33"/>
  <c r="C33"/>
  <c r="B33" s="1"/>
  <c r="CN32"/>
  <c r="CO32" s="1"/>
  <c r="AK32"/>
  <c r="AG32"/>
  <c r="AD32"/>
  <c r="AJ32" s="1"/>
  <c r="AC32"/>
  <c r="AF32" s="1"/>
  <c r="AB32"/>
  <c r="AE32" s="1"/>
  <c r="AA32"/>
  <c r="W32"/>
  <c r="Y32" s="1"/>
  <c r="X32" s="1"/>
  <c r="P32"/>
  <c r="C32"/>
  <c r="B32" s="1"/>
  <c r="CN31"/>
  <c r="CO31" s="1"/>
  <c r="AK31"/>
  <c r="AG31"/>
  <c r="AI31" s="1"/>
  <c r="AD31"/>
  <c r="AJ31" s="1"/>
  <c r="AC31"/>
  <c r="AF31" s="1"/>
  <c r="AB31"/>
  <c r="AE31" s="1"/>
  <c r="AA31"/>
  <c r="W31"/>
  <c r="Y31" s="1"/>
  <c r="X31" s="1"/>
  <c r="P31"/>
  <c r="C31"/>
  <c r="B31" s="1"/>
  <c r="CN30"/>
  <c r="CO30" s="1"/>
  <c r="AK30"/>
  <c r="AG30"/>
  <c r="AD30"/>
  <c r="AJ30" s="1"/>
  <c r="AC30"/>
  <c r="AF30" s="1"/>
  <c r="AB30"/>
  <c r="AE30" s="1"/>
  <c r="AA30"/>
  <c r="W30"/>
  <c r="Y30" s="1"/>
  <c r="X30" s="1"/>
  <c r="P30"/>
  <c r="C30"/>
  <c r="B30" s="1"/>
  <c r="CN29"/>
  <c r="CO29" s="1"/>
  <c r="AK29"/>
  <c r="AG29"/>
  <c r="AI29" s="1"/>
  <c r="AD29"/>
  <c r="AJ29" s="1"/>
  <c r="AC29"/>
  <c r="AF29" s="1"/>
  <c r="AB29"/>
  <c r="AE29" s="1"/>
  <c r="AA29"/>
  <c r="W29"/>
  <c r="Y29" s="1"/>
  <c r="X29" s="1"/>
  <c r="P29"/>
  <c r="C29"/>
  <c r="B29" s="1"/>
  <c r="CN28"/>
  <c r="CO28" s="1"/>
  <c r="AK28"/>
  <c r="AG28"/>
  <c r="AD28"/>
  <c r="AJ28" s="1"/>
  <c r="AC28"/>
  <c r="AF28" s="1"/>
  <c r="AB28"/>
  <c r="AE28" s="1"/>
  <c r="AA28"/>
  <c r="W28"/>
  <c r="Y28" s="1"/>
  <c r="X28" s="1"/>
  <c r="P28"/>
  <c r="C28"/>
  <c r="B28" s="1"/>
  <c r="CN27"/>
  <c r="CO27" s="1"/>
  <c r="AK27"/>
  <c r="AG27"/>
  <c r="AI27" s="1"/>
  <c r="AD27"/>
  <c r="AJ27" s="1"/>
  <c r="AC27"/>
  <c r="AF27" s="1"/>
  <c r="AB27"/>
  <c r="AE27" s="1"/>
  <c r="AA27"/>
  <c r="W27"/>
  <c r="Y27" s="1"/>
  <c r="X27" s="1"/>
  <c r="P27"/>
  <c r="C27"/>
  <c r="B27" s="1"/>
  <c r="CN26"/>
  <c r="CO26" s="1"/>
  <c r="AK26"/>
  <c r="AG26"/>
  <c r="AD26"/>
  <c r="AJ26" s="1"/>
  <c r="AC26"/>
  <c r="AF26" s="1"/>
  <c r="AB26"/>
  <c r="AE26" s="1"/>
  <c r="AA26"/>
  <c r="W26"/>
  <c r="Y26" s="1"/>
  <c r="X26" s="1"/>
  <c r="P26"/>
  <c r="C26"/>
  <c r="B26" s="1"/>
  <c r="CN25"/>
  <c r="CO25" s="1"/>
  <c r="AK25"/>
  <c r="AG25"/>
  <c r="AI25" s="1"/>
  <c r="AD25"/>
  <c r="AJ25" s="1"/>
  <c r="AC25"/>
  <c r="AF25" s="1"/>
  <c r="AB25"/>
  <c r="AE25" s="1"/>
  <c r="AA25"/>
  <c r="W25"/>
  <c r="Y25" s="1"/>
  <c r="X25" s="1"/>
  <c r="P25"/>
  <c r="C25"/>
  <c r="B25" s="1"/>
  <c r="CN24"/>
  <c r="CO24" s="1"/>
  <c r="AK24"/>
  <c r="AG24"/>
  <c r="AD24"/>
  <c r="AJ24" s="1"/>
  <c r="AC24"/>
  <c r="AF24" s="1"/>
  <c r="AB24"/>
  <c r="AE24" s="1"/>
  <c r="AA24"/>
  <c r="W24"/>
  <c r="Y24" s="1"/>
  <c r="X24" s="1"/>
  <c r="P24"/>
  <c r="C24"/>
  <c r="B24" s="1"/>
  <c r="CN23"/>
  <c r="CO23" s="1"/>
  <c r="AK23"/>
  <c r="AG23"/>
  <c r="AH23" s="1"/>
  <c r="AD23"/>
  <c r="AJ23" s="1"/>
  <c r="AC23"/>
  <c r="AF23" s="1"/>
  <c r="AB23"/>
  <c r="AE23" s="1"/>
  <c r="AA23"/>
  <c r="W23"/>
  <c r="Y23" s="1"/>
  <c r="X23" s="1"/>
  <c r="P23"/>
  <c r="C23"/>
  <c r="B23" s="1"/>
  <c r="CN22"/>
  <c r="CO22" s="1"/>
  <c r="AK22"/>
  <c r="AG22"/>
  <c r="AD22"/>
  <c r="AJ22" s="1"/>
  <c r="AC22"/>
  <c r="AF22" s="1"/>
  <c r="AB22"/>
  <c r="AE22" s="1"/>
  <c r="AA22"/>
  <c r="W22"/>
  <c r="Y22" s="1"/>
  <c r="X22" s="1"/>
  <c r="P22"/>
  <c r="C22"/>
  <c r="B22" s="1"/>
  <c r="CN21"/>
  <c r="CO21" s="1"/>
  <c r="AK21"/>
  <c r="AG21"/>
  <c r="AH21" s="1"/>
  <c r="AD21"/>
  <c r="AJ21" s="1"/>
  <c r="AC21"/>
  <c r="AF21" s="1"/>
  <c r="AB21"/>
  <c r="AE21" s="1"/>
  <c r="AA21"/>
  <c r="W21"/>
  <c r="Y21" s="1"/>
  <c r="X21" s="1"/>
  <c r="P21"/>
  <c r="C21"/>
  <c r="B21" s="1"/>
  <c r="CN20"/>
  <c r="CO20" s="1"/>
  <c r="AK20"/>
  <c r="AG20"/>
  <c r="AD20"/>
  <c r="AJ20" s="1"/>
  <c r="AC20"/>
  <c r="AF20" s="1"/>
  <c r="AB20"/>
  <c r="AE20" s="1"/>
  <c r="AA20"/>
  <c r="W20"/>
  <c r="Y20" s="1"/>
  <c r="X20" s="1"/>
  <c r="P20"/>
  <c r="C20"/>
  <c r="B20" s="1"/>
  <c r="CN19"/>
  <c r="CO19" s="1"/>
  <c r="AK19"/>
  <c r="AG19"/>
  <c r="AI19" s="1"/>
  <c r="AD19"/>
  <c r="AJ19" s="1"/>
  <c r="AC19"/>
  <c r="AF19" s="1"/>
  <c r="AB19"/>
  <c r="AE19" s="1"/>
  <c r="AA19"/>
  <c r="Y19"/>
  <c r="X19" s="1"/>
  <c r="W19"/>
  <c r="P19"/>
  <c r="C19"/>
  <c r="B19" s="1"/>
  <c r="CN18"/>
  <c r="CO18" s="1"/>
  <c r="AK18"/>
  <c r="AG18"/>
  <c r="AD18"/>
  <c r="AJ18" s="1"/>
  <c r="AC18"/>
  <c r="AF18" s="1"/>
  <c r="AB18"/>
  <c r="AE18" s="1"/>
  <c r="AA18"/>
  <c r="W18"/>
  <c r="Y18" s="1"/>
  <c r="X18" s="1"/>
  <c r="P18"/>
  <c r="C18"/>
  <c r="B18" s="1"/>
  <c r="CN17"/>
  <c r="CO17" s="1"/>
  <c r="AK17"/>
  <c r="AG17"/>
  <c r="AH17" s="1"/>
  <c r="AD17"/>
  <c r="AJ17" s="1"/>
  <c r="AC17"/>
  <c r="AF17" s="1"/>
  <c r="AB17"/>
  <c r="AE17" s="1"/>
  <c r="AA17"/>
  <c r="W17"/>
  <c r="Y17" s="1"/>
  <c r="X17" s="1"/>
  <c r="P17"/>
  <c r="C17"/>
  <c r="B17" s="1"/>
  <c r="CN16"/>
  <c r="CO16" s="1"/>
  <c r="AK16"/>
  <c r="AG16"/>
  <c r="AD16"/>
  <c r="AJ16" s="1"/>
  <c r="AC16"/>
  <c r="AF16" s="1"/>
  <c r="AB16"/>
  <c r="AE16" s="1"/>
  <c r="AA16"/>
  <c r="Y16"/>
  <c r="X16" s="1"/>
  <c r="W16"/>
  <c r="P16"/>
  <c r="C16"/>
  <c r="B16" s="1"/>
  <c r="CN15"/>
  <c r="CO15" s="1"/>
  <c r="AK15"/>
  <c r="AG15"/>
  <c r="AH15" s="1"/>
  <c r="AD15"/>
  <c r="AJ15" s="1"/>
  <c r="AC15"/>
  <c r="AF15" s="1"/>
  <c r="AB15"/>
  <c r="AE15" s="1"/>
  <c r="AA15"/>
  <c r="W15"/>
  <c r="Y15" s="1"/>
  <c r="X15" s="1"/>
  <c r="P15"/>
  <c r="C15"/>
  <c r="B15" s="1"/>
  <c r="CN14"/>
  <c r="CO14" s="1"/>
  <c r="AK14"/>
  <c r="AG14"/>
  <c r="AD14"/>
  <c r="AJ14" s="1"/>
  <c r="AC14"/>
  <c r="AF14" s="1"/>
  <c r="AB14"/>
  <c r="AE14" s="1"/>
  <c r="AA14"/>
  <c r="W14"/>
  <c r="Y14" s="1"/>
  <c r="X14" s="1"/>
  <c r="P14"/>
  <c r="C14"/>
  <c r="B14" s="1"/>
  <c r="CN13"/>
  <c r="CO13" s="1"/>
  <c r="AK13"/>
  <c r="AG13"/>
  <c r="AH13" s="1"/>
  <c r="AD13"/>
  <c r="AJ13" s="1"/>
  <c r="AC13"/>
  <c r="AF13" s="1"/>
  <c r="AB13"/>
  <c r="AE13" s="1"/>
  <c r="AA13"/>
  <c r="Y13"/>
  <c r="X13" s="1"/>
  <c r="W13"/>
  <c r="P13"/>
  <c r="C13"/>
  <c r="B13" s="1"/>
  <c r="CN12"/>
  <c r="CO12" s="1"/>
  <c r="AK12"/>
  <c r="AG12"/>
  <c r="AD12"/>
  <c r="AJ12" s="1"/>
  <c r="AC12"/>
  <c r="AF12" s="1"/>
  <c r="AB12"/>
  <c r="AE12" s="1"/>
  <c r="AA12"/>
  <c r="W12"/>
  <c r="Y12" s="1"/>
  <c r="X12" s="1"/>
  <c r="P12"/>
  <c r="C12"/>
  <c r="B12" s="1"/>
  <c r="CN11"/>
  <c r="CO11" s="1"/>
  <c r="AK11"/>
  <c r="AG11"/>
  <c r="AI11" s="1"/>
  <c r="AD11"/>
  <c r="AJ11" s="1"/>
  <c r="AC11"/>
  <c r="AF11" s="1"/>
  <c r="AB11"/>
  <c r="AE11" s="1"/>
  <c r="AA11"/>
  <c r="W11"/>
  <c r="Y11" s="1"/>
  <c r="X11" s="1"/>
  <c r="P11"/>
  <c r="C11"/>
  <c r="B11" s="1"/>
  <c r="CN10"/>
  <c r="CO10" s="1"/>
  <c r="AK10"/>
  <c r="AG10"/>
  <c r="AD10"/>
  <c r="AJ10" s="1"/>
  <c r="AC10"/>
  <c r="AF10" s="1"/>
  <c r="AB10"/>
  <c r="AE10" s="1"/>
  <c r="AA10"/>
  <c r="W10"/>
  <c r="Y10" s="1"/>
  <c r="X10" s="1"/>
  <c r="P10"/>
  <c r="C10"/>
  <c r="B10" s="1"/>
  <c r="CN9"/>
  <c r="CO9" s="1"/>
  <c r="AK9"/>
  <c r="AG9"/>
  <c r="AI9" s="1"/>
  <c r="AD9"/>
  <c r="AJ9" s="1"/>
  <c r="AC9"/>
  <c r="AF9" s="1"/>
  <c r="AB9"/>
  <c r="AE9" s="1"/>
  <c r="AA9"/>
  <c r="W9"/>
  <c r="Y9" s="1"/>
  <c r="X9" s="1"/>
  <c r="P9"/>
  <c r="C9"/>
  <c r="B9" s="1"/>
  <c r="CN8"/>
  <c r="CO8" s="1"/>
  <c r="AK8"/>
  <c r="AG8"/>
  <c r="AD8"/>
  <c r="AJ8" s="1"/>
  <c r="AC8"/>
  <c r="AF8" s="1"/>
  <c r="AB8"/>
  <c r="AE8" s="1"/>
  <c r="AA8"/>
  <c r="W8"/>
  <c r="Y8" s="1"/>
  <c r="X8" s="1"/>
  <c r="P8"/>
  <c r="C8"/>
  <c r="B8" s="1"/>
  <c r="CN7"/>
  <c r="CO7" s="1"/>
  <c r="AK7"/>
  <c r="AG7"/>
  <c r="AI7" s="1"/>
  <c r="AD7"/>
  <c r="AJ7" s="1"/>
  <c r="AC7"/>
  <c r="AF7" s="1"/>
  <c r="AB7"/>
  <c r="AE7" s="1"/>
  <c r="AA7"/>
  <c r="W7"/>
  <c r="Y7" s="1"/>
  <c r="X7" s="1"/>
  <c r="P7"/>
  <c r="C7"/>
  <c r="B7" s="1"/>
  <c r="CN6"/>
  <c r="CO6" s="1"/>
  <c r="AK6"/>
  <c r="AG6"/>
  <c r="AD6"/>
  <c r="AJ6" s="1"/>
  <c r="AC6"/>
  <c r="AF6" s="1"/>
  <c r="AB6"/>
  <c r="AE6" s="1"/>
  <c r="AA6"/>
  <c r="W6"/>
  <c r="Y6" s="1"/>
  <c r="X6" s="1"/>
  <c r="P6"/>
  <c r="C6"/>
  <c r="B6" s="1"/>
  <c r="CN5"/>
  <c r="CO5" s="1"/>
  <c r="AK5"/>
  <c r="AG5"/>
  <c r="AI5" s="1"/>
  <c r="AD5"/>
  <c r="AJ5" s="1"/>
  <c r="AC5"/>
  <c r="AF5" s="1"/>
  <c r="AB5"/>
  <c r="AE5" s="1"/>
  <c r="AA5"/>
  <c r="W5"/>
  <c r="Y5" s="1"/>
  <c r="X5" s="1"/>
  <c r="P5"/>
  <c r="C5"/>
  <c r="B5" s="1"/>
  <c r="CN4"/>
  <c r="CO4" s="1"/>
  <c r="AK4"/>
  <c r="AG4"/>
  <c r="AH4" s="1"/>
  <c r="AD4"/>
  <c r="AJ4" s="1"/>
  <c r="AC4"/>
  <c r="AF4" s="1"/>
  <c r="AB4"/>
  <c r="AE4" s="1"/>
  <c r="AA4"/>
  <c r="W4"/>
  <c r="Y4" s="1"/>
  <c r="X4" s="1"/>
  <c r="P4"/>
  <c r="C4"/>
  <c r="B4" s="1"/>
  <c r="CN3"/>
  <c r="CO3" s="1"/>
  <c r="AK3"/>
  <c r="AG3"/>
  <c r="AH3" s="1"/>
  <c r="AD3"/>
  <c r="AJ3" s="1"/>
  <c r="AC3"/>
  <c r="AF3" s="1"/>
  <c r="AB3"/>
  <c r="AE3" s="1"/>
  <c r="AA3"/>
  <c r="W3"/>
  <c r="Y3" s="1"/>
  <c r="X3" s="1"/>
  <c r="P3"/>
  <c r="C3"/>
  <c r="B3" s="1"/>
  <c r="CN2"/>
  <c r="CO2" s="1"/>
  <c r="AK2"/>
  <c r="AG2"/>
  <c r="AH2" s="1"/>
  <c r="AD2"/>
  <c r="AJ2" s="1"/>
  <c r="AC2"/>
  <c r="AF2" s="1"/>
  <c r="AB2"/>
  <c r="AE2" s="1"/>
  <c r="AA2"/>
  <c r="W2"/>
  <c r="Y2" s="1"/>
  <c r="X2" s="1"/>
  <c r="P2"/>
  <c r="C2"/>
  <c r="B2" s="1"/>
  <c r="AH49" l="1"/>
  <c r="AH73"/>
  <c r="AH31"/>
  <c r="AI37"/>
  <c r="AI4"/>
  <c r="AH7"/>
  <c r="AH27"/>
  <c r="AH61"/>
  <c r="AH55"/>
  <c r="AH91"/>
  <c r="AH123"/>
  <c r="AH19"/>
  <c r="AH101"/>
  <c r="AI23"/>
  <c r="AH59"/>
  <c r="AH85"/>
  <c r="AH103"/>
  <c r="AI79"/>
  <c r="AI21"/>
  <c r="AH53"/>
  <c r="AI83"/>
  <c r="AH95"/>
  <c r="AI99"/>
  <c r="AH115"/>
  <c r="AI2"/>
  <c r="AH11"/>
  <c r="AH57"/>
  <c r="AH107"/>
  <c r="AH117"/>
  <c r="AI3"/>
  <c r="AH5"/>
  <c r="AH9"/>
  <c r="AI17"/>
  <c r="AH25"/>
  <c r="AH29"/>
  <c r="AH39"/>
  <c r="AH41"/>
  <c r="AI47"/>
  <c r="AH51"/>
  <c r="AH67"/>
  <c r="AH69"/>
  <c r="AH71"/>
  <c r="AH75"/>
  <c r="AI77"/>
  <c r="AI81"/>
  <c r="AH87"/>
  <c r="AH89"/>
  <c r="AH93"/>
  <c r="AH105"/>
  <c r="AH113"/>
  <c r="AH129"/>
  <c r="AI127"/>
  <c r="AI13"/>
  <c r="AI15"/>
  <c r="AI33"/>
  <c r="AI35"/>
  <c r="AI43"/>
  <c r="AI45"/>
  <c r="AI63"/>
  <c r="AI65"/>
  <c r="AI97"/>
  <c r="AI109"/>
  <c r="AI111"/>
  <c r="AI119"/>
  <c r="AI121"/>
  <c r="AI125"/>
  <c r="AI131"/>
  <c r="AI16"/>
  <c r="AH16"/>
  <c r="AI28"/>
  <c r="AH28"/>
  <c r="AI124"/>
  <c r="AH124"/>
  <c r="AI6"/>
  <c r="AH6"/>
  <c r="AI10"/>
  <c r="AH10"/>
  <c r="AI12"/>
  <c r="AH12"/>
  <c r="AI112"/>
  <c r="AH112"/>
  <c r="AI118"/>
  <c r="AH118"/>
  <c r="AI120"/>
  <c r="AH120"/>
  <c r="AI56"/>
  <c r="AH56"/>
  <c r="AI76"/>
  <c r="AH76"/>
  <c r="AI78"/>
  <c r="AH78"/>
  <c r="AI80"/>
  <c r="AH80"/>
  <c r="AI82"/>
  <c r="AH82"/>
  <c r="AI84"/>
  <c r="AH84"/>
  <c r="AI86"/>
  <c r="AH86"/>
  <c r="AI88"/>
  <c r="AH88"/>
  <c r="AI90"/>
  <c r="AH90"/>
  <c r="AI92"/>
  <c r="AH92"/>
  <c r="AI94"/>
  <c r="AH94"/>
  <c r="AI96"/>
  <c r="AH96"/>
  <c r="AI98"/>
  <c r="AH98"/>
  <c r="AI100"/>
  <c r="AH100"/>
  <c r="AI102"/>
  <c r="AH102"/>
  <c r="AI104"/>
  <c r="AH104"/>
  <c r="AI106"/>
  <c r="AH106"/>
  <c r="AI108"/>
  <c r="AH108"/>
  <c r="AI110"/>
  <c r="AH110"/>
  <c r="AI18"/>
  <c r="AH18"/>
  <c r="AI20"/>
  <c r="AH20"/>
  <c r="AI22"/>
  <c r="AH22"/>
  <c r="AI24"/>
  <c r="AH24"/>
  <c r="AI26"/>
  <c r="AH26"/>
  <c r="AI30"/>
  <c r="AH30"/>
  <c r="AI32"/>
  <c r="AH32"/>
  <c r="AI62"/>
  <c r="AH62"/>
  <c r="AI64"/>
  <c r="AH64"/>
  <c r="AI66"/>
  <c r="AH66"/>
  <c r="AI8"/>
  <c r="AH8"/>
  <c r="AI14"/>
  <c r="AH14"/>
  <c r="AI58"/>
  <c r="AH58"/>
  <c r="AI60"/>
  <c r="AH60"/>
  <c r="AI114"/>
  <c r="AH114"/>
  <c r="AI116"/>
  <c r="AH116"/>
  <c r="AI122"/>
  <c r="AH122"/>
  <c r="AI34"/>
  <c r="AH34"/>
  <c r="AI36"/>
  <c r="AH36"/>
  <c r="AI38"/>
  <c r="AH38"/>
  <c r="AI40"/>
  <c r="AH40"/>
  <c r="AI42"/>
  <c r="AH42"/>
  <c r="AI44"/>
  <c r="AH44"/>
  <c r="AI46"/>
  <c r="AH46"/>
  <c r="AI48"/>
  <c r="AH48"/>
  <c r="AI50"/>
  <c r="AH50"/>
  <c r="AI52"/>
  <c r="AH52"/>
  <c r="AI54"/>
  <c r="AH54"/>
  <c r="AI68"/>
  <c r="AH68"/>
  <c r="AI70"/>
  <c r="AH70"/>
  <c r="AI72"/>
  <c r="AH72"/>
  <c r="AI74"/>
  <c r="AH74"/>
  <c r="AI126"/>
  <c r="AH126"/>
  <c r="AI128"/>
  <c r="AH128"/>
  <c r="AI130"/>
  <c r="AH130"/>
  <c r="AI132"/>
  <c r="AH132"/>
</calcChain>
</file>

<file path=xl/sharedStrings.xml><?xml version="1.0" encoding="utf-8"?>
<sst xmlns="http://schemas.openxmlformats.org/spreadsheetml/2006/main" count="5769" uniqueCount="568">
  <si>
    <t>id</t>
  </si>
  <si>
    <t>période alias</t>
  </si>
  <si>
    <t>période</t>
  </si>
  <si>
    <t>periode_mois</t>
  </si>
  <si>
    <t>periode_annee</t>
  </si>
  <si>
    <t>nom</t>
  </si>
  <si>
    <t>prenom</t>
  </si>
  <si>
    <t>age</t>
  </si>
  <si>
    <t>sexe</t>
  </si>
  <si>
    <t>date_de_naissance</t>
  </si>
  <si>
    <t>date_d_entree</t>
  </si>
  <si>
    <t>date_de_sortie</t>
  </si>
  <si>
    <t>duree_hospit</t>
  </si>
  <si>
    <t>onco_hemato</t>
  </si>
  <si>
    <t>Type de néoplasie</t>
  </si>
  <si>
    <t>diagnostic</t>
  </si>
  <si>
    <t>taille</t>
  </si>
  <si>
    <t>poids_init</t>
  </si>
  <si>
    <t>poids_entree</t>
  </si>
  <si>
    <t>poids_sortie</t>
  </si>
  <si>
    <t>imc</t>
  </si>
  <si>
    <t>imc_renseigné</t>
  </si>
  <si>
    <t>interval imc</t>
  </si>
  <si>
    <t>nb_pesees</t>
  </si>
  <si>
    <t>nb_pesées_int</t>
  </si>
  <si>
    <t>evolution poids durant hospit</t>
  </si>
  <si>
    <t>evolution poids avant hospit</t>
  </si>
  <si>
    <t>% perte_de_poids</t>
  </si>
  <si>
    <t>gain/perte de poids durant hospit</t>
  </si>
  <si>
    <t>gain/perte de poids avant hospit</t>
  </si>
  <si>
    <t>% perte de poids DH</t>
  </si>
  <si>
    <t>% gain de poids DH</t>
  </si>
  <si>
    <t>perte de poids C/NC durant hospit</t>
  </si>
  <si>
    <t>perte de poids C/NC avant hospit2</t>
  </si>
  <si>
    <t>albumine_renseigné</t>
  </si>
  <si>
    <t>albumine</t>
  </si>
  <si>
    <t>EN</t>
  </si>
  <si>
    <t>pre_albumine</t>
  </si>
  <si>
    <t>crp</t>
  </si>
  <si>
    <t>phosphore</t>
  </si>
  <si>
    <t>magnesium</t>
  </si>
  <si>
    <t>date_dernieres_nouvelles</t>
  </si>
  <si>
    <t>date_derniere_chimio</t>
  </si>
  <si>
    <t>nb_consultation_diet</t>
  </si>
  <si>
    <t>nombre_cno</t>
  </si>
  <si>
    <t>indice_poids</t>
  </si>
  <si>
    <t>bilan_nutritionnel</t>
  </si>
  <si>
    <t>suivis_nutritionnel</t>
  </si>
  <si>
    <t>denutrition</t>
  </si>
  <si>
    <t>dc</t>
  </si>
  <si>
    <t>pec_mycose</t>
  </si>
  <si>
    <t>consultation_diet</t>
  </si>
  <si>
    <t>conseil_diÃ©tÃ©tiques</t>
  </si>
  <si>
    <t>indication_nutition_artificielle</t>
  </si>
  <si>
    <t>complement_nutritionnel_oral</t>
  </si>
  <si>
    <t>type_nutrition</t>
  </si>
  <si>
    <t>nutrition_enteral</t>
  </si>
  <si>
    <t>perikabiven</t>
  </si>
  <si>
    <t>adapatation_progressive_des_doses</t>
  </si>
  <si>
    <t>sri</t>
  </si>
  <si>
    <t>cernevit</t>
  </si>
  <si>
    <t>nutriyelt</t>
  </si>
  <si>
    <t>magnesium_sulfate</t>
  </si>
  <si>
    <t>rum_fait</t>
  </si>
  <si>
    <t>rum_denutrition</t>
  </si>
  <si>
    <t>nutrition_parenteral_vitamines</t>
  </si>
  <si>
    <t>date_poids_init</t>
  </si>
  <si>
    <t>albumine_corrigee</t>
  </si>
  <si>
    <t>chimio PO</t>
  </si>
  <si>
    <t>chimio_iv</t>
  </si>
  <si>
    <t>chimio</t>
  </si>
  <si>
    <t>infection_pac</t>
  </si>
  <si>
    <t>date hemoc</t>
  </si>
  <si>
    <t>bacterio</t>
  </si>
  <si>
    <t>infection commentaire</t>
  </si>
  <si>
    <t>pyo</t>
  </si>
  <si>
    <t>e.coli</t>
  </si>
  <si>
    <t>staph epi</t>
  </si>
  <si>
    <t>staph ominis</t>
  </si>
  <si>
    <t>staph aureus</t>
  </si>
  <si>
    <t>klebsielle</t>
  </si>
  <si>
    <t>eu.fecalis</t>
  </si>
  <si>
    <t>pneumoccoque</t>
  </si>
  <si>
    <t>commentaires</t>
  </si>
  <si>
    <t>remarques</t>
  </si>
  <si>
    <t>Aplasie</t>
  </si>
  <si>
    <t>date infection PAC</t>
  </si>
  <si>
    <t>DC inf PAC</t>
  </si>
  <si>
    <t>date DC</t>
  </si>
  <si>
    <t>Jours avant décès causé par inf pac</t>
  </si>
  <si>
    <t>Décembre</t>
  </si>
  <si>
    <t>Amoussou</t>
  </si>
  <si>
    <t>Pauline</t>
  </si>
  <si>
    <t>Femme</t>
  </si>
  <si>
    <t>cancer ORL</t>
  </si>
  <si>
    <t>Onco</t>
  </si>
  <si>
    <t>sein</t>
  </si>
  <si>
    <t>1_OK</t>
  </si>
  <si>
    <t>NC</t>
  </si>
  <si>
    <t>0.72</t>
  </si>
  <si>
    <t>OUI</t>
  </si>
  <si>
    <t>NON</t>
  </si>
  <si>
    <t>SNA</t>
  </si>
  <si>
    <t>PO</t>
  </si>
  <si>
    <t>pa d'aplaie.;Dc 06/02/2018</t>
  </si>
  <si>
    <t xml:space="preserve">Pas de perte de pdsalbu 30 jrs apres diminuÃ©e a 17, DC 15 jrs apres, cette derniere albu
</t>
  </si>
  <si>
    <t>Juin</t>
  </si>
  <si>
    <t>Andreuccetti</t>
  </si>
  <si>
    <t>Marie</t>
  </si>
  <si>
    <t>pancreas</t>
  </si>
  <si>
    <t>3_DS</t>
  </si>
  <si>
    <t>IV</t>
  </si>
  <si>
    <t>Antonini</t>
  </si>
  <si>
    <t>Bernadette</t>
  </si>
  <si>
    <t>TNE</t>
  </si>
  <si>
    <t>2_DM</t>
  </si>
  <si>
    <t>1.1</t>
  </si>
  <si>
    <t>0.8</t>
  </si>
  <si>
    <t>m3</t>
  </si>
  <si>
    <t>Parenteral</t>
  </si>
  <si>
    <t>N7</t>
  </si>
  <si>
    <t>on</t>
  </si>
  <si>
    <t>SP</t>
  </si>
  <si>
    <t xml:space="preserve">Sous olimel depuis 4 jours avant hospitalisation
Aucune notion de passage diet </t>
  </si>
  <si>
    <t>Arquilliere</t>
  </si>
  <si>
    <t>renée</t>
  </si>
  <si>
    <t>Azzopardi</t>
  </si>
  <si>
    <t>Francoise</t>
  </si>
  <si>
    <t>4_NSP</t>
  </si>
  <si>
    <t>Non</t>
  </si>
  <si>
    <t>55kg en janv 2017
jamais vu diet de tte sa PEC</t>
  </si>
  <si>
    <t>Baschieri</t>
  </si>
  <si>
    <t>Helene</t>
  </si>
  <si>
    <t>tf en onco 48h , entre service de chir ou osteosynthese femorale et le SSR
46 en avril 2017
nb: en SSr rencontre diet 
albu a 21 , albuC a 28 IMC a 17 car T: 62 et Pds a 45=&gt; DM</t>
  </si>
  <si>
    <t>Behague</t>
  </si>
  <si>
    <t xml:space="preserve">Christiane </t>
  </si>
  <si>
    <t>Hemato</t>
  </si>
  <si>
    <t>LAM</t>
  </si>
  <si>
    <t>m1</t>
  </si>
  <si>
    <t>chimio IV</t>
  </si>
  <si>
    <t>Belhaj</t>
  </si>
  <si>
    <t>Naceur</t>
  </si>
  <si>
    <t>Homme</t>
  </si>
  <si>
    <t>gastrique</t>
  </si>
  <si>
    <t>Mise lors de son entrÃ©e pr naussees/ vomissment d'emblÃ©e sous olimel
Jamais vu de diet ou de bilan nutritionnel rÃ©alisÃ©
Notion perte de pds retrouvÃ©es aux urg
-4kg en 14 jours avant entrÃ©es aux urg</t>
  </si>
  <si>
    <t>mais aussi perikabiven 900kcl/1440 ml  pdt 15 jrs car inf PAC apres 3 jours olimel
Jamais vu de diet</t>
  </si>
  <si>
    <t>benhamou</t>
  </si>
  <si>
    <t>micheline</t>
  </si>
  <si>
    <t>Pa aplair 1/01/2018</t>
  </si>
  <si>
    <t>OMI ++++</t>
  </si>
  <si>
    <t>Benony</t>
  </si>
  <si>
    <t>Christian</t>
  </si>
  <si>
    <t>Aucune bio durant sejour</t>
  </si>
  <si>
    <t>bereziat</t>
  </si>
  <si>
    <t>daniel</t>
  </si>
  <si>
    <t>vessie</t>
  </si>
  <si>
    <t>m6</t>
  </si>
  <si>
    <t>DSE43</t>
  </si>
  <si>
    <t>NA non proposÃ©e</t>
  </si>
  <si>
    <t>Bertello</t>
  </si>
  <si>
    <t>Patrick</t>
  </si>
  <si>
    <t>corticosurrenalome</t>
  </si>
  <si>
    <t>a la sortie/ olimel/ stph epi meti R</t>
  </si>
  <si>
    <t xml:space="preserve">23/05 ,inf PAC 
68kg en avril 2017
plusieurs hospit a repetition </t>
  </si>
  <si>
    <t>Annuler olimel
Etait lors du sejour qq avant sous olimel du 06/04/17 au 09/05/17=&gt; inf de PAC 10jrs apres entraianant nouvelle hospit
Pose pac en avril</t>
  </si>
  <si>
    <t>Berthaud</t>
  </si>
  <si>
    <t>Georges</t>
  </si>
  <si>
    <t>colon</t>
  </si>
  <si>
    <t>M6</t>
  </si>
  <si>
    <t>Bertollotti</t>
  </si>
  <si>
    <t>michelle</t>
  </si>
  <si>
    <t>uterus</t>
  </si>
  <si>
    <t>DME44.1</t>
  </si>
  <si>
    <t>On peut pas savoir car eval ingesta non rea</t>
  </si>
  <si>
    <t>Bertrand</t>
  </si>
  <si>
    <t>Jean pierre</t>
  </si>
  <si>
    <t>perte de 12% de son poids durant hospit</t>
  </si>
  <si>
    <t>NA non abrodÃ© car nous etions focalisÃ© sur le diagnostic</t>
  </si>
  <si>
    <t>Biehler</t>
  </si>
  <si>
    <t>DorothÃ©e</t>
  </si>
  <si>
    <t>ORL</t>
  </si>
  <si>
    <t>enterale</t>
  </si>
  <si>
    <t>GPE</t>
  </si>
  <si>
    <t>posÃ©e Lors de la derniere hospit, stop 48h avant DCdiet pas eu temps de passÃ© devant degradation clinique</t>
  </si>
  <si>
    <t>Bottiau</t>
  </si>
  <si>
    <t>Huguette</t>
  </si>
  <si>
    <t>ovaire</t>
  </si>
  <si>
    <t>1 poids de toutes ses hospit
Pas de taille
Suivi IPC , mais a eu un EMG en  disant qu'elle etait sous carbo platine a l'epoque</t>
  </si>
  <si>
    <t>;;</t>
  </si>
  <si>
    <t xml:space="preserve">Bourgeois </t>
  </si>
  <si>
    <t>Bernard</t>
  </si>
  <si>
    <t>DEC</t>
  </si>
  <si>
    <t>Dc avnt de commencer chuimio/ neo ORL</t>
  </si>
  <si>
    <t xml:space="preserve">EntrÃ© pour denutrition, il n'a jamais vu la dieteticienne, et aucun bilan de fait
</t>
  </si>
  <si>
    <t>Boyer</t>
  </si>
  <si>
    <t>Marie Claude</t>
  </si>
  <si>
    <t>myelome</t>
  </si>
  <si>
    <t>IP 1 mois apres/ pac mis que pr NP</t>
  </si>
  <si>
    <t>RentrÃ©e pr fievre, hospit 3 jrs, RA da sa demande</t>
  </si>
  <si>
    <t>Ne pas pr NA....</t>
  </si>
  <si>
    <t>Brando</t>
  </si>
  <si>
    <t>jean</t>
  </si>
  <si>
    <t>lymphome</t>
  </si>
  <si>
    <t>-4kg durant hospit
conseils diet non suivis sur pres.. mais montÃ©</t>
  </si>
  <si>
    <t>NA NON proposÃ©</t>
  </si>
  <si>
    <t xml:space="preserve">Brard </t>
  </si>
  <si>
    <t>Yvette</t>
  </si>
  <si>
    <t>Aucune notion de taille sur tout l'ensemble des sejours de la patient depuis son entrÃ©e ds la maladie  en 2013
durant hospit ablation DVI sur inf PAC, pas de notion NPE</t>
  </si>
  <si>
    <t>Brondel</t>
  </si>
  <si>
    <t>Louisa</t>
  </si>
  <si>
    <t>olimel intro le 5/12, Staph ep, i</t>
  </si>
  <si>
    <t>mise sous olimel =&gt; inf pac
Mise enplace Picc =&gt; inf PIC
DC</t>
  </si>
  <si>
    <t>Brunschwing</t>
  </si>
  <si>
    <t>jean paul</t>
  </si>
  <si>
    <t>homme</t>
  </si>
  <si>
    <t>prostate</t>
  </si>
  <si>
    <t>paraplegie</t>
  </si>
  <si>
    <t>Cachin</t>
  </si>
  <si>
    <t>Henri</t>
  </si>
  <si>
    <t>staph hominis</t>
  </si>
  <si>
    <t>iolimel/ staph hominis</t>
  </si>
  <si>
    <t xml:space="preserve">sepsis a staph hominis( hemocs VVP uniquement rien fait sur PAC) =&gt; arret olimel et mise sous perikabiven + ATB
HEmocs a froid apres 72h ATB=&gt; PAC ras ( vu que 72h ATB) , dc reprise olimel lors depart
</t>
  </si>
  <si>
    <t>2jrs olimel et 7 de smofkabiven</t>
  </si>
  <si>
    <t>PDV</t>
  </si>
  <si>
    <t>Camilleri</t>
  </si>
  <si>
    <t>colette</t>
  </si>
  <si>
    <t>Reprise de pds 9 kg en 6mois</t>
  </si>
  <si>
    <t>Carrera</t>
  </si>
  <si>
    <t>Jean paul</t>
  </si>
  <si>
    <t>-10kg en 4 semaine d'apres CR rÃ©a
entrÃ©e pr PAL/ decouverte kcer estomac av sd paraneo a type CIVD... DC par HemoR ext</t>
  </si>
  <si>
    <t>Carrere</t>
  </si>
  <si>
    <t>Jacqueline</t>
  </si>
  <si>
    <t>hemocs mal realisées</t>
  </si>
  <si>
    <t>ceniccola</t>
  </si>
  <si>
    <t>patricia</t>
  </si>
  <si>
    <t>Champion</t>
  </si>
  <si>
    <t>Rene</t>
  </si>
  <si>
    <t>suvi en parralele a gre
entrÃ©e pr sd hyperalgique , sur coxarthrose avec indic chir
pas de diet vu</t>
  </si>
  <si>
    <t>Chretien</t>
  </si>
  <si>
    <t>LAL</t>
  </si>
  <si>
    <t>52 kg en avril 2017</t>
  </si>
  <si>
    <t>chretien</t>
  </si>
  <si>
    <t>LA</t>
  </si>
  <si>
    <t>taph epi… pas d'olimel</t>
  </si>
  <si>
    <t>Pas de crp alors que inf de PAC
omi ++</t>
  </si>
  <si>
    <t>colombo</t>
  </si>
  <si>
    <t>aldo</t>
  </si>
  <si>
    <t>ependymome du cervelet</t>
  </si>
  <si>
    <t>costanzo</t>
  </si>
  <si>
    <t>robert</t>
  </si>
  <si>
    <t>LLC</t>
  </si>
  <si>
    <t>En RC</t>
  </si>
  <si>
    <t>Danaila</t>
  </si>
  <si>
    <t>Valuta</t>
  </si>
  <si>
    <t>Hospit pr realisation de sa C1J1</t>
  </si>
  <si>
    <t>Delprete</t>
  </si>
  <si>
    <t>maria</t>
  </si>
  <si>
    <t>Demongeot</t>
  </si>
  <si>
    <t>Betty</t>
  </si>
  <si>
    <t>nsp</t>
  </si>
  <si>
    <t>Derrien</t>
  </si>
  <si>
    <t>gilbert</t>
  </si>
  <si>
    <t xml:space="preserve">denutrition non evaluable car pds declaratif, du fait tetraplegie </t>
  </si>
  <si>
    <t xml:space="preserve">Desnouveaux </t>
  </si>
  <si>
    <t>Gilles</t>
  </si>
  <si>
    <t>dc par hemoR ext massive
50kg en mai 2017
albu a 16 debut Juin
jamais vu diet de tte sa PEC</t>
  </si>
  <si>
    <t>DHO</t>
  </si>
  <si>
    <t>lucette</t>
  </si>
  <si>
    <t>CHC</t>
  </si>
  <si>
    <t>sd oedemato ascitique</t>
  </si>
  <si>
    <t>Enard</t>
  </si>
  <si>
    <t>eric</t>
  </si>
  <si>
    <t>NSP</t>
  </si>
  <si>
    <t>Eymin</t>
  </si>
  <si>
    <t>jeanine</t>
  </si>
  <si>
    <t>GPE fresubin 2 kcal
Pas de CNO</t>
  </si>
  <si>
    <t>Faragoni</t>
  </si>
  <si>
    <t>En SP</t>
  </si>
  <si>
    <t>Fautrier</t>
  </si>
  <si>
    <t>Patrice</t>
  </si>
  <si>
    <t>juste avant hospit , avait olimel</t>
  </si>
  <si>
    <t>pas de pds de ref
jamais vu de diet av cette hospit</t>
  </si>
  <si>
    <t>pas adapt doses, mais carrement 2 perikabiven/jr</t>
  </si>
  <si>
    <t>Fecy</t>
  </si>
  <si>
    <t>frederic</t>
  </si>
  <si>
    <t>car occlusion dig</t>
  </si>
  <si>
    <t>Ferrero</t>
  </si>
  <si>
    <t>olimel/staph epi</t>
  </si>
  <si>
    <t>notion inf PAC/NPE a staph epi</t>
  </si>
  <si>
    <t>OMI 
Bdle dose cernevit/nutryelt
perikabiven 4jrs
olimel 2 jrs , plus hydrat pa glucidion</t>
  </si>
  <si>
    <t>Fourmillier</t>
  </si>
  <si>
    <t>Josette</t>
  </si>
  <si>
    <t>n'aime pas les CNO</t>
  </si>
  <si>
    <t xml:space="preserve">Francheschini </t>
  </si>
  <si>
    <t>germaine</t>
  </si>
  <si>
    <t>m7</t>
  </si>
  <si>
    <t>KLEBSIELLE</t>
  </si>
  <si>
    <t>olimel/ klebsielle avait NP ala maison</t>
  </si>
  <si>
    <t>Gachelin</t>
  </si>
  <si>
    <t>Nicole</t>
  </si>
  <si>
    <t>-5kg en 1 mois d'apres CR urgences
Kcer pancreas, jamais vu de diet depuis son entrÃ©e ds la maladie</t>
  </si>
  <si>
    <t>Gaignier</t>
  </si>
  <si>
    <t>Jean marc</t>
  </si>
  <si>
    <t>sng</t>
  </si>
  <si>
    <t xml:space="preserve">Pds stable, mais prise + 3kg durant hospit
a vu Dr.Millin
Pas de SRI
</t>
  </si>
  <si>
    <t>SNG puis GPE</t>
  </si>
  <si>
    <t>Giannasi</t>
  </si>
  <si>
    <t>Celine</t>
  </si>
  <si>
    <t>parenteral</t>
  </si>
  <si>
    <t>inf en mars 2017 a staph epi/ NP deces dans les suites</t>
  </si>
  <si>
    <t>Gomez</t>
  </si>
  <si>
    <t>helene</t>
  </si>
  <si>
    <t>Goulas</t>
  </si>
  <si>
    <t>Ginette</t>
  </si>
  <si>
    <t>stpah epi/E.Coli</t>
  </si>
  <si>
    <t>sous olimel juste avant hospit , staph epi + e.coli</t>
  </si>
  <si>
    <t>50 jrs d'olimel sans vitamines, qui ont ete mis av l'hydrat
DC par inf de PAC
Tableau anasarque pdt hospit</t>
  </si>
  <si>
    <t>Gracia</t>
  </si>
  <si>
    <t>Danielle</t>
  </si>
  <si>
    <t>50 en dec 2016</t>
  </si>
  <si>
    <t>Guadagnoli</t>
  </si>
  <si>
    <t>evelyne</t>
  </si>
  <si>
    <t>Pas de perte de pds</t>
  </si>
  <si>
    <t>refus CNO</t>
  </si>
  <si>
    <t>Guenot</t>
  </si>
  <si>
    <t>Roger</t>
  </si>
  <si>
    <t>Guilbert</t>
  </si>
  <si>
    <t>chantal</t>
  </si>
  <si>
    <t>Guston</t>
  </si>
  <si>
    <t>André</t>
  </si>
  <si>
    <t>SMD</t>
  </si>
  <si>
    <t>staph epi MR</t>
  </si>
  <si>
    <t>70kg en mai 2017</t>
  </si>
  <si>
    <t>Hachani</t>
  </si>
  <si>
    <t>Sabah</t>
  </si>
  <si>
    <t>Hauville</t>
  </si>
  <si>
    <t>Serge</t>
  </si>
  <si>
    <t>Hermann</t>
  </si>
  <si>
    <t>Marie claire</t>
  </si>
  <si>
    <t>Aucun bilan fait</t>
  </si>
  <si>
    <t>Holier</t>
  </si>
  <si>
    <t>Jean</t>
  </si>
  <si>
    <t>Hraiba</t>
  </si>
  <si>
    <t>Ali</t>
  </si>
  <si>
    <t>98 en mars 2017
albu C =27</t>
  </si>
  <si>
    <t>Hugon maille 12/07</t>
  </si>
  <si>
    <t>arnaud</t>
  </si>
  <si>
    <t>renal</t>
  </si>
  <si>
    <t>-7kg durant hospit
Pas d'OMI
DM passÃ© en Ds durant hospit</t>
  </si>
  <si>
    <t>Jackson</t>
  </si>
  <si>
    <t>Bruno</t>
  </si>
  <si>
    <t>oesophage</t>
  </si>
  <si>
    <t>46kg en janv 2017
hospit ... FDV</t>
  </si>
  <si>
    <t>Khajishvili</t>
  </si>
  <si>
    <t>Tamar</t>
  </si>
  <si>
    <t>58 en dec 2016
jamais vu de diet
Albu de sortie a 20</t>
  </si>
  <si>
    <t xml:space="preserve">Laborde </t>
  </si>
  <si>
    <t>Laeticia</t>
  </si>
  <si>
    <t>a la fin hospit, la patiente passe en denutrition moderÃ©e</t>
  </si>
  <si>
    <t>Laboux</t>
  </si>
  <si>
    <t>EntrÃ©e sur Meta cere.. pas de poids.. entrÃ©e en SP</t>
  </si>
  <si>
    <t>car en SP</t>
  </si>
  <si>
    <t>Larcheveque</t>
  </si>
  <si>
    <t>andré</t>
  </si>
  <si>
    <t>PYO+Staph epi</t>
  </si>
  <si>
    <t xml:space="preserve">NON </t>
  </si>
  <si>
    <t>Le meur</t>
  </si>
  <si>
    <t>Francette</t>
  </si>
  <si>
    <t>PNEUMOCOQUE</t>
  </si>
  <si>
    <t>le lendemain de son arrivÃ©e=&gt; hemmoR massive</t>
  </si>
  <si>
    <t>Ledoux</t>
  </si>
  <si>
    <t>Beatrice</t>
  </si>
  <si>
    <t xml:space="preserve">Vu au plan annonce par DIET, </t>
  </si>
  <si>
    <t>Letellier</t>
  </si>
  <si>
    <t>Philippe</t>
  </si>
  <si>
    <t>STAPH HOMINIS</t>
  </si>
  <si>
    <t>inf PAC durant sejour</t>
  </si>
  <si>
    <t>2 poches par jour, jusqu'a sa mort</t>
  </si>
  <si>
    <t>LLobregat</t>
  </si>
  <si>
    <t>Jean francois</t>
  </si>
  <si>
    <t>2/jrs a vu Dr.Millin durant sejour</t>
  </si>
  <si>
    <t>Lombardo</t>
  </si>
  <si>
    <t>thierry</t>
  </si>
  <si>
    <t>.....Aplasie febrile</t>
  </si>
  <si>
    <t>maes</t>
  </si>
  <si>
    <t>brigitte</t>
  </si>
  <si>
    <t>STAPH EPI</t>
  </si>
  <si>
    <t>pds declaratif car vn'a jamais ou etre pesÃ©e</t>
  </si>
  <si>
    <t>AEG rapide puis DC</t>
  </si>
  <si>
    <t>Magetti</t>
  </si>
  <si>
    <t>PAL exclu</t>
  </si>
  <si>
    <t>Marro</t>
  </si>
  <si>
    <t>carole</t>
  </si>
  <si>
    <t>nc</t>
  </si>
  <si>
    <t>STAPH DORE</t>
  </si>
  <si>
    <t>avait encore olimel 10 jrs avt sa mort
ET avait eu inf de PAC</t>
  </si>
  <si>
    <t>Martin</t>
  </si>
  <si>
    <t>PYO</t>
  </si>
  <si>
    <t>ENLEVER DEBUT DIET..N'A PAS VU DIET</t>
  </si>
  <si>
    <t>en sd occlusif majeur</t>
  </si>
  <si>
    <t>Massardo</t>
  </si>
  <si>
    <t>suzanne</t>
  </si>
  <si>
    <t>avait deja GPE, car radio/chimio</t>
  </si>
  <si>
    <t>Medjadji</t>
  </si>
  <si>
    <t>Mohamed</t>
  </si>
  <si>
    <t xml:space="preserve">Pas de nutrition enterale car entrÃ© pr sd sub occlusif
APres derniere cure chimio=&gt; radioth pis arret </t>
  </si>
  <si>
    <t>Merazga</t>
  </si>
  <si>
    <t>aicha</t>
  </si>
  <si>
    <t>DC de son occlusion, est rapidement DCD
rentrÃ©e en SP</t>
  </si>
  <si>
    <t>Mercuri</t>
  </si>
  <si>
    <t>andrée</t>
  </si>
  <si>
    <t>inf pas S.epi</t>
  </si>
  <si>
    <t xml:space="preserve">Mersch </t>
  </si>
  <si>
    <t>Jeanne</t>
  </si>
  <si>
    <t>Lymphome</t>
  </si>
  <si>
    <t>-4kg durant hospit</t>
  </si>
  <si>
    <t>montigny</t>
  </si>
  <si>
    <t>thrombocytemie essentielle</t>
  </si>
  <si>
    <t>Morel</t>
  </si>
  <si>
    <t>hemato</t>
  </si>
  <si>
    <t>Patient dement , PEC PAL</t>
  </si>
  <si>
    <t>Nadjarian</t>
  </si>
  <si>
    <t>Raphael</t>
  </si>
  <si>
    <t>LMC</t>
  </si>
  <si>
    <t>Naitza</t>
  </si>
  <si>
    <t>Sauveur</t>
  </si>
  <si>
    <t>Nardi</t>
  </si>
  <si>
    <t>Daniel</t>
  </si>
  <si>
    <t>Paciny</t>
  </si>
  <si>
    <t>Antoine</t>
  </si>
  <si>
    <t>Paris</t>
  </si>
  <si>
    <t>andrÃ©</t>
  </si>
  <si>
    <t>Peffredo 0617</t>
  </si>
  <si>
    <t>Eric</t>
  </si>
  <si>
    <t>cholangiocarcinome</t>
  </si>
  <si>
    <t>Peffredo1217</t>
  </si>
  <si>
    <t>Pelazza</t>
  </si>
  <si>
    <t>Claude</t>
  </si>
  <si>
    <t>femme</t>
  </si>
  <si>
    <t>ENTERROCOCUS FEAC</t>
  </si>
  <si>
    <t>55 en mars 2017</t>
  </si>
  <si>
    <t>Pelicot</t>
  </si>
  <si>
    <t>Peyraud</t>
  </si>
  <si>
    <t>Marie catherine</t>
  </si>
  <si>
    <t>Pierne</t>
  </si>
  <si>
    <t>jean louis</t>
  </si>
  <si>
    <t>La SNG sera posÃ©e par SSr 3 mois plus tard</t>
  </si>
  <si>
    <t>Pimont</t>
  </si>
  <si>
    <t>Maryvonne</t>
  </si>
  <si>
    <t>indeterminé</t>
  </si>
  <si>
    <t>Pittia</t>
  </si>
  <si>
    <t>STAPH E</t>
  </si>
  <si>
    <t>taille : 1,57 pds 53/ albu 25</t>
  </si>
  <si>
    <t>CNO preco par diet non prescris</t>
  </si>
  <si>
    <t>Poucalow</t>
  </si>
  <si>
    <t>Jean claude</t>
  </si>
  <si>
    <t>melanome</t>
  </si>
  <si>
    <t>n'a jamais pu se lever pr etre pesÃ©</t>
  </si>
  <si>
    <t>Poudevigne</t>
  </si>
  <si>
    <t>en SP</t>
  </si>
  <si>
    <t>Prat</t>
  </si>
  <si>
    <t>orl</t>
  </si>
  <si>
    <t>Vu tuleur ORL, SNG non possible, Olimel non proposÃ©</t>
  </si>
  <si>
    <t>Pulicani</t>
  </si>
  <si>
    <t>Quartier</t>
  </si>
  <si>
    <t>inf pac a staph epi</t>
  </si>
  <si>
    <t>ap changement de PAC, reprise olimel</t>
  </si>
  <si>
    <t>Ramorino</t>
  </si>
  <si>
    <t>OLIMEL SANS VIT</t>
  </si>
  <si>
    <t>inf PAc a staph epi
10  jrs apres sortie, voit Dr.Millin, pr pose GPE
Etait depuis 8mois ss NPE</t>
  </si>
  <si>
    <t>sans vitamines</t>
  </si>
  <si>
    <t>Randriaaaaaaaa</t>
  </si>
  <si>
    <t>Germain</t>
  </si>
  <si>
    <t>Renaud</t>
  </si>
  <si>
    <t>Marie agnes</t>
  </si>
  <si>
    <t>n'a pu etre revu pr rÃ© eval ingesta car RAD.. non revue en HDJ</t>
  </si>
  <si>
    <t>Reyes durand</t>
  </si>
  <si>
    <t>Noemi</t>
  </si>
  <si>
    <t>PARENTERALE</t>
  </si>
  <si>
    <t>inf pas a staph epi. mise en place vanco puis reprise olimel</t>
  </si>
  <si>
    <t xml:space="preserve">pas de vit, arret  5jrs avant sa mort.olimel 3jrs, puis relai perikabiven 11jrs, puis de nouveau olimel 6jrs, arret </t>
  </si>
  <si>
    <t>Riviere</t>
  </si>
  <si>
    <t>Rocard</t>
  </si>
  <si>
    <t>Maryse</t>
  </si>
  <si>
    <t>NON proposÃ©e</t>
  </si>
  <si>
    <t>roger</t>
  </si>
  <si>
    <t>PAS DE NUTRITION</t>
  </si>
  <si>
    <t>Roman</t>
  </si>
  <si>
    <t>danielle</t>
  </si>
  <si>
    <t>NP CAR PRB GPE/ RADIO CHIMIO</t>
  </si>
  <si>
    <t>A eu un prob avec sa GPe, dc obligÃ©e d e passer en parenterale le teps de fiare le pt sur sa GPE
periK durant TTT ,PAC</t>
  </si>
  <si>
    <t xml:space="preserve">Rouge </t>
  </si>
  <si>
    <t>christiane</t>
  </si>
  <si>
    <t>Perte majeure de pds durant hospit
obese denutrie</t>
  </si>
  <si>
    <t>sanchez</t>
  </si>
  <si>
    <t>marie</t>
  </si>
  <si>
    <t>OLIMEL</t>
  </si>
  <si>
    <t>Gros probleme de prise de pds durant hospit, avec poids montÃ© a 64Kg,  car olimel+ hydrat diurne</t>
  </si>
  <si>
    <t>olipmel pdt 37 jrs , puis relai perikabiven/ inf PAC
1 cslt diet preconisant arret NPE</t>
  </si>
  <si>
    <t>Sanna</t>
  </si>
  <si>
    <t>0.75</t>
  </si>
  <si>
    <t>GPE posÃ©e en avril 2017, ap cslt med nutritionniste
jaais vu diet durant hospit
durant hospit: inf PAC
74kg en mars 2017</t>
  </si>
  <si>
    <t>pas adapt car pt avit il ce protocole a domicile avec prestataire</t>
  </si>
  <si>
    <t>Santiago</t>
  </si>
  <si>
    <t>Louise</t>
  </si>
  <si>
    <t>STAPH AUREUS</t>
  </si>
  <si>
    <t>OLIMEL AV VIT</t>
  </si>
  <si>
    <t>inf pac, a stpah , relai periK, , ablation PAC
PeriK, stop 48h avant depart</t>
  </si>
  <si>
    <t>Savenkoff</t>
  </si>
  <si>
    <t>Concetta</t>
  </si>
  <si>
    <t>Scarangella</t>
  </si>
  <si>
    <t>MELANOME</t>
  </si>
  <si>
    <t>entrÃ©e pr bilan de cephalÃ©es post innumotherapie</t>
  </si>
  <si>
    <t xml:space="preserve">Schiano </t>
  </si>
  <si>
    <t>Michel</t>
  </si>
  <si>
    <t>etait sous parenterale a la maison, stop lors hospit</t>
  </si>
  <si>
    <t>Seigneur</t>
  </si>
  <si>
    <t>Monique</t>
  </si>
  <si>
    <t>N7 sans vit , ni adaptation des doses pdt 3 jrs, en plus hyperhydratation</t>
  </si>
  <si>
    <t>Seitier</t>
  </si>
  <si>
    <t>jamais de pds de tte sa PEC ni diet
albu faites le dernier jour de son hospit avant tf en USP</t>
  </si>
  <si>
    <t>Sieli</t>
  </si>
  <si>
    <t>evenement inf pac a pyo
2 poches</t>
  </si>
  <si>
    <t>Simoes</t>
  </si>
  <si>
    <t>Richard</t>
  </si>
  <si>
    <t xml:space="preserve">a benef a l'entrÃ©e de la maladie d'une gastroscopie ss AG, pt aurait il fallut poser GPE
69 en fev 2017
jamais albu </t>
  </si>
  <si>
    <t>olimel pdt 2jrs sans vit puis rajout vitamines
Total ( jrs olimel</t>
  </si>
  <si>
    <t>Squillaci</t>
  </si>
  <si>
    <t>Jeanine</t>
  </si>
  <si>
    <t>Verra la diet en SSR : DM
82kg en avril 2017
pds: 72/80/85/70</t>
  </si>
  <si>
    <t>Tamburi</t>
  </si>
  <si>
    <t>Annie</t>
  </si>
  <si>
    <t>recidive cancer 2 mois apres ablation GPE
A vu aussi Dr.Millin</t>
  </si>
  <si>
    <t>Toninelli</t>
  </si>
  <si>
    <t>Vincente</t>
  </si>
  <si>
    <t>inf PAC a staph epi traitÃ© par augmentin, re hospit qq jours apres pr recidive inf PAC av mise sous vanco</t>
  </si>
  <si>
    <t>sans  vit
Mis un jours, puis sortie des hemocs revelant inf de PAC</t>
  </si>
  <si>
    <t>torres</t>
  </si>
  <si>
    <t>roland</t>
  </si>
  <si>
    <t>erreur de ma part
a eu SNG au lieu Parenterale</t>
  </si>
  <si>
    <t>Toupet</t>
  </si>
  <si>
    <t>Fatima</t>
  </si>
  <si>
    <t>Nc</t>
  </si>
  <si>
    <t>Treboutte</t>
  </si>
  <si>
    <t>christian</t>
  </si>
  <si>
    <t>Obese denutri</t>
  </si>
  <si>
    <t>TRIVIN</t>
  </si>
  <si>
    <t>MARS 2017: 46</t>
  </si>
  <si>
    <t>Viale</t>
  </si>
  <si>
    <t>Arlette</t>
  </si>
  <si>
    <t>Wibaux</t>
  </si>
  <si>
    <t>Chantal</t>
  </si>
  <si>
    <t>suivi a lyon, decalge htermique sans etio retrouvÃ©e</t>
  </si>
  <si>
    <t>Étiquettes de colonnes</t>
  </si>
  <si>
    <t>age interval</t>
  </si>
  <si>
    <t>Étiquettes de lignes</t>
  </si>
  <si>
    <t>A</t>
  </si>
  <si>
    <t>B</t>
  </si>
  <si>
    <t>C</t>
  </si>
  <si>
    <t>D</t>
  </si>
  <si>
    <t>Total général</t>
  </si>
  <si>
    <t>Jours avant décès pac interval</t>
  </si>
  <si>
    <t>syndrôme hématologique</t>
  </si>
  <si>
    <t>SLA</t>
  </si>
  <si>
    <t>SLC</t>
  </si>
  <si>
    <t>SMC</t>
  </si>
  <si>
    <t>Nombre de nombre_cno</t>
  </si>
  <si>
    <t>aucun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</si>
</sst>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4" fontId="0" fillId="0" borderId="0" xfId="0" applyNumberFormat="1" applyFont="1" applyAlignment="1">
      <alignment horizontal="left" vertical="top" wrapText="1"/>
    </xf>
    <xf numFmtId="0" fontId="2" fillId="0" borderId="0" xfId="0" applyFont="1" applyAlignment="1"/>
    <xf numFmtId="17" fontId="0" fillId="0" borderId="0" xfId="0" applyNumberFormat="1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 applyAlignment="1"/>
    <xf numFmtId="0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1" indent="0" relativeIndent="0" justifyLastLine="0" shrinkToFit="0" mergeCell="0" readingOrder="0"/>
    </dxf>
    <dxf>
      <numFmt numFmtId="0" formatCode="General"/>
    </dxf>
    <dxf>
      <numFmt numFmtId="4" formatCode="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left" vertical="top" textRotation="0" wrapText="1" indent="0" relativeIndent="255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top" textRotation="0" wrapText="1" indent="0" relativeIndent="0" justifyLastLine="0" shrinkToFit="0" mergeCell="0" readingOrder="0"/>
    </dxf>
    <dxf>
      <numFmt numFmtId="0" formatCode="General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 defaultTableStyle="TableStyleMedium9" defaultPivotStyle="PivotStyleLight16">
    <tableStyle name="Référentiel recueil de données-style" pivot="0" count="3">
      <tableStyleElement type="headerRow" dxfId="19"/>
      <tableStyleElement type="firstRowStripe" dxfId="18"/>
      <tableStyleElement type="secondRowStripe" dxfId="17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pivotSource>
    <c:name>[export de données.xlsx]Feuil3!Tableau croisé dynamique1</c:name>
    <c:fmtId val="52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Compléments</a:t>
            </a:r>
            <a:r>
              <a:rPr lang="fr-FR" baseline="0"/>
              <a:t> alimentaire donnés par période</a:t>
            </a:r>
            <a:endParaRPr lang="fr-FR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1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Val val="1"/>
        </c:dLbl>
      </c:pivotFmt>
      <c:pivotFmt>
        <c:idx val="1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Val val="1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Val val="1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ctr"/>
          <c:showVal val="1"/>
        </c:dLbl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Val val="1"/>
        </c:dLbl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Feuil3!$B$3:$B$4</c:f>
              <c:strCache>
                <c:ptCount val="1"/>
                <c:pt idx="0">
                  <c:v>aucun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Feuil3!$A$5:$A$9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Feuil3!$B$5:$B$9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</c:ser>
        <c:ser>
          <c:idx val="1"/>
          <c:order val="1"/>
          <c:tx>
            <c:strRef>
              <c:f>Feuil3!$C$3:$C$4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Feuil3!$A$5:$A$9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Feuil3!$C$5:$C$9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</c:ser>
        <c:ser>
          <c:idx val="2"/>
          <c:order val="2"/>
          <c:tx>
            <c:strRef>
              <c:f>Feuil3!$D$3:$D$4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inEnd"/>
            <c:showVal val="1"/>
          </c:dLbls>
          <c:cat>
            <c:strRef>
              <c:f>Feuil3!$A$5:$A$9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Feuil3!$D$5:$D$9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</c:numCache>
            </c:numRef>
          </c:val>
        </c:ser>
        <c:dLbls>
          <c:dLblPos val="inEnd"/>
          <c:showVal val="1"/>
        </c:dLbls>
        <c:gapWidth val="75"/>
        <c:axId val="79109120"/>
        <c:axId val="141385088"/>
      </c:barChart>
      <c:catAx>
        <c:axId val="79109120"/>
        <c:scaling>
          <c:orientation val="minMax"/>
        </c:scaling>
        <c:axPos val="b"/>
        <c:majorTickMark val="none"/>
        <c:tickLblPos val="nextTo"/>
        <c:crossAx val="141385088"/>
        <c:crosses val="autoZero"/>
        <c:auto val="1"/>
        <c:lblAlgn val="ctr"/>
        <c:lblOffset val="100"/>
      </c:catAx>
      <c:valAx>
        <c:axId val="14138508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791091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38099</xdr:rowOff>
    </xdr:from>
    <xdr:to>
      <xdr:col>9</xdr:col>
      <xdr:colOff>523875</xdr:colOff>
      <xdr:row>31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moniakillah" refreshedDate="43448.644019675929" createdVersion="3" refreshedVersion="3" minRefreshableVersion="3" recordCount="131">
  <cacheSource type="worksheet">
    <worksheetSource name="Table_2"/>
  </cacheSource>
  <cacheFields count="93">
    <cacheField name="id" numFmtId="0">
      <sharedItems containsMixedTypes="1" containsNumber="1" containsInteger="1" minValue="3" maxValue="154"/>
    </cacheField>
    <cacheField name="période alias" numFmtId="0">
      <sharedItems count="4">
        <s v="C"/>
        <s v="B"/>
        <s v="A"/>
        <s v="D"/>
      </sharedItems>
    </cacheField>
    <cacheField name="période" numFmtId="0">
      <sharedItems/>
    </cacheField>
    <cacheField name="periode_mois" numFmtId="0">
      <sharedItems/>
    </cacheField>
    <cacheField name="periode_annee" numFmtId="0">
      <sharedItems containsSemiMixedTypes="0" containsString="0" containsNumber="1" containsInteger="1" minValue="2016" maxValue="2018"/>
    </cacheField>
    <cacheField name="nom" numFmtId="0">
      <sharedItems/>
    </cacheField>
    <cacheField name="prenom" numFmtId="0">
      <sharedItems/>
    </cacheField>
    <cacheField name="age" numFmtId="0">
      <sharedItems containsSemiMixedTypes="0" containsString="0" containsNumber="1" containsInteger="1" minValue="37" maxValue="91"/>
    </cacheField>
    <cacheField name="age interval" numFmtId="0">
      <sharedItems/>
    </cacheField>
    <cacheField name="sexe" numFmtId="0">
      <sharedItems/>
    </cacheField>
    <cacheField name="date_de_naissance" numFmtId="14">
      <sharedItems containsSemiMixedTypes="0" containsNonDate="0" containsDate="1" containsString="0" minDate="1927-12-28T00:00:00" maxDate="1978-12-24T00:00:00"/>
    </cacheField>
    <cacheField name="date_d_entree" numFmtId="14">
      <sharedItems containsSemiMixedTypes="0" containsNonDate="0" containsDate="1" containsString="0" minDate="2016-11-04T00:00:00" maxDate="2018-06-09T00:00:00"/>
    </cacheField>
    <cacheField name="date_de_sortie" numFmtId="0">
      <sharedItems containsDate="1" containsMixedTypes="1" minDate="2016-12-05T00:00:00" maxDate="2018-07-27T00:00:00"/>
    </cacheField>
    <cacheField name="duree_hospit" numFmtId="0">
      <sharedItems containsSemiMixedTypes="0" containsString="0" containsNumber="1" containsInteger="1" minValue="1" maxValue="111"/>
    </cacheField>
    <cacheField name="onco_hemato" numFmtId="0">
      <sharedItems count="2">
        <s v="Onco"/>
        <s v="Hemato"/>
      </sharedItems>
    </cacheField>
    <cacheField name="Type de néoplasie" numFmtId="0">
      <sharedItems/>
    </cacheField>
    <cacheField name="diagnostic" numFmtId="0">
      <sharedItems/>
    </cacheField>
    <cacheField name="syndrôme hématologique" numFmtId="0">
      <sharedItems count="4">
        <s v="???"/>
        <s v="SLA"/>
        <s v="SLC"/>
        <s v="SMC"/>
      </sharedItems>
    </cacheField>
    <cacheField name="taille" numFmtId="0">
      <sharedItems containsMixedTypes="1" containsNumber="1" containsInteger="1" minValue="144" maxValue="184"/>
    </cacheField>
    <cacheField name="poids_init" numFmtId="0">
      <sharedItems containsMixedTypes="1" containsNumber="1" minValue="38" maxValue="114"/>
    </cacheField>
    <cacheField name="poids_entree" numFmtId="0">
      <sharedItems containsMixedTypes="1" containsNumber="1" containsInteger="1" minValue="38" maxValue="114"/>
    </cacheField>
    <cacheField name="poids_sortie" numFmtId="0">
      <sharedItems containsMixedTypes="1" containsNumber="1" minValue="33" maxValue="114"/>
    </cacheField>
    <cacheField name="imc" numFmtId="0">
      <sharedItems/>
    </cacheField>
    <cacheField name="imc_renseigné" numFmtId="0">
      <sharedItems/>
    </cacheField>
    <cacheField name="interval imc" numFmtId="0">
      <sharedItems/>
    </cacheField>
    <cacheField name="nb_pesees" numFmtId="0">
      <sharedItems containsSemiMixedTypes="0" containsString="0" containsNumber="1" containsInteger="1" minValue="0" maxValue="13"/>
    </cacheField>
    <cacheField name="nb_pesées_int" numFmtId="0">
      <sharedItems containsMixedTypes="1" containsNumber="1" containsInteger="1" minValue="0" maxValue="0" count="4">
        <s v="entre 1 et 5"/>
        <n v="0"/>
        <s v="entre 5 et 10"/>
        <s v="supérieur à 10"/>
      </sharedItems>
    </cacheField>
    <cacheField name="evolution poids durant hospit" numFmtId="0">
      <sharedItems containsMixedTypes="1" containsNumber="1" minValue="-14" maxValue="6"/>
    </cacheField>
    <cacheField name="evolution poids avant hospit" numFmtId="0">
      <sharedItems containsMixedTypes="1" containsNumber="1" containsInteger="1" minValue="-19" maxValue="11"/>
    </cacheField>
    <cacheField name="% perte_de_poids" numFmtId="0">
      <sharedItems containsMixedTypes="1" containsNumber="1" containsInteger="1" minValue="-29" maxValue="24"/>
    </cacheField>
    <cacheField name="gain/perte de poids durant hospit" numFmtId="0">
      <sharedItems/>
    </cacheField>
    <cacheField name="gain/perte de poids avant hospit" numFmtId="0">
      <sharedItems/>
    </cacheField>
    <cacheField name="% perte de poids DH" numFmtId="0">
      <sharedItems containsMixedTypes="1" containsNumber="1" containsInteger="1" minValue="-9" maxValue="17"/>
    </cacheField>
    <cacheField name="% gain de poids DH" numFmtId="0">
      <sharedItems containsMixedTypes="1" containsNumber="1" containsInteger="1" minValue="-17" maxValue="9"/>
    </cacheField>
    <cacheField name="perte de poids C/NC durant hospit" numFmtId="0">
      <sharedItems count="2">
        <s v="renseigné"/>
        <s v="non renseigné"/>
      </sharedItems>
    </cacheField>
    <cacheField name="perte de poids C/NC avant hospit2" numFmtId="0">
      <sharedItems/>
    </cacheField>
    <cacheField name="albumine_renseigné" numFmtId="0">
      <sharedItems/>
    </cacheField>
    <cacheField name="albumine" numFmtId="0">
      <sharedItems containsMixedTypes="1" containsNumber="1" containsInteger="1" minValue="13" maxValue="43"/>
    </cacheField>
    <cacheField name="EN" numFmtId="0">
      <sharedItems/>
    </cacheField>
    <cacheField name="pre_albumine" numFmtId="0">
      <sharedItems/>
    </cacheField>
    <cacheField name="crp" numFmtId="0">
      <sharedItems containsMixedTypes="1" containsNumber="1" containsInteger="1" minValue="0" maxValue="300"/>
    </cacheField>
    <cacheField name="phosphore" numFmtId="0">
      <sharedItems containsMixedTypes="1" containsNumber="1" minValue="0" maxValue="1.27"/>
    </cacheField>
    <cacheField name="magnesium" numFmtId="0">
      <sharedItems containsMixedTypes="1" containsNumber="1" minValue="0" maxValue="1.1200000000000001"/>
    </cacheField>
    <cacheField name="date_dernieres_nouvelles" numFmtId="14">
      <sharedItems containsDate="1" containsMixedTypes="1" minDate="2016-12-11T00:00:00" maxDate="2018-12-19T00:00:00"/>
    </cacheField>
    <cacheField name="date_derniere_chimio" numFmtId="14">
      <sharedItems containsDate="1" containsMixedTypes="1" minDate="2015-02-16T00:00:00" maxDate="2018-10-26T00:00:00"/>
    </cacheField>
    <cacheField name="nb_consultation_diet" numFmtId="0">
      <sharedItems containsSemiMixedTypes="0" containsString="0" containsNumber="1" containsInteger="1" minValue="0" maxValue="3"/>
    </cacheField>
    <cacheField name="nombre_cno" numFmtId="0">
      <sharedItems containsSemiMixedTypes="0" containsString="0" containsNumber="1" containsInteger="1" minValue="0" maxValue="3" count="3">
        <n v="0"/>
        <n v="2"/>
        <n v="3"/>
      </sharedItems>
    </cacheField>
    <cacheField name="indice_poids" numFmtId="0">
      <sharedItems/>
    </cacheField>
    <cacheField name="bilan_nutritionnel" numFmtId="0">
      <sharedItems/>
    </cacheField>
    <cacheField name="suivis_nutritionnel" numFmtId="0">
      <sharedItems/>
    </cacheField>
    <cacheField name="denutrition" numFmtId="0">
      <sharedItems/>
    </cacheField>
    <cacheField name="dc" numFmtId="0">
      <sharedItems/>
    </cacheField>
    <cacheField name="pec_mycose" numFmtId="0">
      <sharedItems/>
    </cacheField>
    <cacheField name="consultation_diet" numFmtId="0">
      <sharedItems/>
    </cacheField>
    <cacheField name="conseil_diÃ©tÃ©tiques" numFmtId="0">
      <sharedItems/>
    </cacheField>
    <cacheField name="indication_nutition_artificielle" numFmtId="0">
      <sharedItems/>
    </cacheField>
    <cacheField name="complement_nutritionnel_oral" numFmtId="0">
      <sharedItems count="2">
        <s v="NON"/>
        <s v="OUI"/>
      </sharedItems>
    </cacheField>
    <cacheField name="type_nutrition" numFmtId="0">
      <sharedItems/>
    </cacheField>
    <cacheField name="nutrition_enteral" numFmtId="0">
      <sharedItems/>
    </cacheField>
    <cacheField name="perikabiven" numFmtId="0">
      <sharedItems/>
    </cacheField>
    <cacheField name="adapatation_progressive_des_doses" numFmtId="0">
      <sharedItems/>
    </cacheField>
    <cacheField name="sri" numFmtId="0">
      <sharedItems/>
    </cacheField>
    <cacheField name="cernevit" numFmtId="0">
      <sharedItems/>
    </cacheField>
    <cacheField name="nutriyelt" numFmtId="0">
      <sharedItems/>
    </cacheField>
    <cacheField name="magnesium_sulfate" numFmtId="0">
      <sharedItems/>
    </cacheField>
    <cacheField name="rum_fait" numFmtId="0">
      <sharedItems/>
    </cacheField>
    <cacheField name="rum_denutrition" numFmtId="0">
      <sharedItems/>
    </cacheField>
    <cacheField name="nutrition_parenteral_vitamines" numFmtId="0">
      <sharedItems/>
    </cacheField>
    <cacheField name="date_poids_init" numFmtId="14">
      <sharedItems containsDate="1" containsMixedTypes="1" minDate="2016-03-01T00:00:00" maxDate="2019-09-02T00:00:00"/>
    </cacheField>
    <cacheField name="albumine_corrigee" numFmtId="0">
      <sharedItems containsMixedTypes="1" containsNumber="1" containsInteger="1" minValue="0" maxValue="26"/>
    </cacheField>
    <cacheField name="chimio PO" numFmtId="0">
      <sharedItems/>
    </cacheField>
    <cacheField name="chimio_iv" numFmtId="0">
      <sharedItems/>
    </cacheField>
    <cacheField name="chimio" numFmtId="0">
      <sharedItems/>
    </cacheField>
    <cacheField name="infection_pac" numFmtId="0">
      <sharedItems/>
    </cacheField>
    <cacheField name="date hemoc" numFmtId="14">
      <sharedItems containsDate="1" containsMixedTypes="1" minDate="2016-11-17T00:00:00" maxDate="2018-11-28T00:00:00"/>
    </cacheField>
    <cacheField name="bacterio" numFmtId="0">
      <sharedItems containsBlank="1"/>
    </cacheField>
    <cacheField name="infection commentaire" numFmtId="0">
      <sharedItems containsBlank="1"/>
    </cacheField>
    <cacheField name="pyo" numFmtId="0">
      <sharedItems containsBlank="1"/>
    </cacheField>
    <cacheField name="e.coli" numFmtId="0">
      <sharedItems containsBlank="1"/>
    </cacheField>
    <cacheField name="staph epi" numFmtId="0">
      <sharedItems containsBlank="1"/>
    </cacheField>
    <cacheField name="staph ominis" numFmtId="0">
      <sharedItems containsBlank="1"/>
    </cacheField>
    <cacheField name="staph aureus" numFmtId="0">
      <sharedItems containsBlank="1"/>
    </cacheField>
    <cacheField name="klebsielle" numFmtId="0">
      <sharedItems containsBlank="1"/>
    </cacheField>
    <cacheField name="eu.fecalis" numFmtId="0">
      <sharedItems containsBlank="1"/>
    </cacheField>
    <cacheField name="pneumoccoque" numFmtId="0">
      <sharedItems containsBlank="1"/>
    </cacheField>
    <cacheField name="commentaires" numFmtId="0">
      <sharedItems containsDate="1" containsMixedTypes="1" minDate="2017-03-01T00:00:00" maxDate="2017-03-02T00:00:00"/>
    </cacheField>
    <cacheField name="remarques" numFmtId="0">
      <sharedItems/>
    </cacheField>
    <cacheField name="Aplasie" numFmtId="0">
      <sharedItems containsBlank="1"/>
    </cacheField>
    <cacheField name="date infection PAC" numFmtId="14">
      <sharedItems containsNonDate="0" containsDate="1" containsString="0" containsBlank="1" minDate="2016-11-17T00:00:00" maxDate="2018-07-04T00:00:00"/>
    </cacheField>
    <cacheField name="DC inf PAC" numFmtId="0">
      <sharedItems containsBlank="1"/>
    </cacheField>
    <cacheField name="date DC" numFmtId="14">
      <sharedItems containsDate="1" containsBlank="1" containsMixedTypes="1" minDate="2016-12-16T00:00:00" maxDate="2018-11-24T00:00:00"/>
    </cacheField>
    <cacheField name="Jours avant décès causé par inf pac" numFmtId="4">
      <sharedItems containsMixedTypes="1" containsNumber="1" containsInteger="1" minValue="1" maxValue="398"/>
    </cacheField>
    <cacheField name="Jours avant décès pac interva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n v="122"/>
    <x v="0"/>
    <s v="201712"/>
    <s v="Décembre"/>
    <n v="2017"/>
    <s v="Amoussou"/>
    <s v="Pauline"/>
    <n v="40"/>
    <s v="&lt;50"/>
    <s v="Femme"/>
    <d v="1977-03-28T00:00:00"/>
    <d v="2017-11-24T00:00:00"/>
    <s v="cancer ORL"/>
    <n v="46"/>
    <x v="0"/>
    <s v="Gynécologique"/>
    <s v="sein"/>
    <x v="0"/>
    <n v="160"/>
    <n v="59"/>
    <n v="61"/>
    <n v="59"/>
    <e v="#REF!"/>
    <e v="#REF!"/>
    <e v="#REF!"/>
    <n v="4"/>
    <x v="0"/>
    <n v="-2"/>
    <n v="2"/>
    <n v="-3"/>
    <s v="gain"/>
    <s v="perte"/>
    <n v="3"/>
    <n v="-3"/>
    <x v="0"/>
    <s v="renseigné"/>
    <s v="renseigné"/>
    <n v="31"/>
    <s v="1_OK"/>
    <s v="NC"/>
    <n v="17"/>
    <n v="1.23"/>
    <s v="0.72"/>
    <d v="2017-02-06T00:00:00"/>
    <s v="NC"/>
    <n v="0"/>
    <x v="0"/>
    <s v="NC"/>
    <s v="OUI"/>
    <s v="NON"/>
    <s v="NC"/>
    <s v="OUI"/>
    <s v="OUI"/>
    <s v="NON"/>
    <s v="NC"/>
    <s v="NON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OUI"/>
    <d v="2017-11-24T00:00:00"/>
    <s v="staph epi"/>
    <s v="pa d'aplaie.;Dc 06/02/2018"/>
    <m/>
    <m/>
    <s v="OUI"/>
    <m/>
    <m/>
    <m/>
    <m/>
    <m/>
    <s v="Pas de perte de pdsalbu 30 jrs apres diminuÃ©e a 17, DC 15 jrs apres, cette derniere albu_x000a_"/>
    <s v="NC"/>
    <s v="NON"/>
    <d v="2017-11-24T00:00:00"/>
    <s v="OUI"/>
    <d v="2018-02-06T00:00:00"/>
    <n v="74"/>
    <s v="&gt;1 mois"/>
  </r>
  <r>
    <n v="3"/>
    <x v="1"/>
    <s v="201706"/>
    <s v="Juin"/>
    <n v="2017"/>
    <s v="Andreuccetti"/>
    <s v="Marie"/>
    <n v="85"/>
    <s v="supérieur à 75"/>
    <s v="Femme"/>
    <d v="1931-09-07T00:00:00"/>
    <d v="2017-05-31T00:00:00"/>
    <d v="2017-06-21T00:00:00"/>
    <n v="21"/>
    <x v="0"/>
    <s v="Digestif"/>
    <s v="pancreas"/>
    <x v="0"/>
    <n v="144"/>
    <n v="71"/>
    <n v="66"/>
    <n v="64"/>
    <e v="#REF!"/>
    <e v="#REF!"/>
    <e v="#REF!"/>
    <n v="3"/>
    <x v="0"/>
    <n v="-2"/>
    <n v="-5"/>
    <n v="7"/>
    <s v="gain"/>
    <s v="gain"/>
    <n v="3"/>
    <n v="-3"/>
    <x v="0"/>
    <s v="renseigné"/>
    <s v="renseigné"/>
    <n v="27"/>
    <s v="3_DS"/>
    <s v="NC"/>
    <n v="0"/>
    <n v="0"/>
    <n v="0"/>
    <d v="2017-10-16T00:00:00"/>
    <d v="2017-06-21T00:00:00"/>
    <n v="2"/>
    <x v="1"/>
    <s v="NC"/>
    <s v="NON"/>
    <s v="NC"/>
    <s v="NC"/>
    <s v="OUI"/>
    <s v="NON"/>
    <s v="NON"/>
    <s v="NC"/>
    <s v="NC"/>
    <x v="1"/>
    <s v="SNA"/>
    <s v="NC"/>
    <s v="NC"/>
    <s v="NC"/>
    <s v="NON"/>
    <s v="NC"/>
    <s v="NC"/>
    <s v="NC"/>
    <s v="OUI"/>
    <s v="NC"/>
    <s v="NC"/>
    <s v="NC"/>
    <s v="NC"/>
    <s v="NON"/>
    <s v="OUI"/>
    <s v="IV"/>
    <s v="NON"/>
    <s v="NC"/>
    <s v="NC"/>
    <m/>
    <m/>
    <m/>
    <m/>
    <m/>
    <m/>
    <m/>
    <m/>
    <m/>
    <s v="NC"/>
    <s v="NC"/>
    <m/>
    <m/>
    <m/>
    <m/>
    <s v=""/>
    <s v="&gt;1 mois"/>
  </r>
  <r>
    <n v="4"/>
    <x v="1"/>
    <s v="201706"/>
    <s v="Juin"/>
    <n v="2017"/>
    <s v="Antonini"/>
    <s v="Bernadette"/>
    <n v="58"/>
    <s v="entre 50 et 75"/>
    <s v="Femme"/>
    <d v="1957-11-22T00:00:00"/>
    <d v="2017-05-27T00:00:00"/>
    <d v="2017-06-13T00:00:00"/>
    <n v="17"/>
    <x v="0"/>
    <s v="TNE"/>
    <s v="TNE"/>
    <x v="0"/>
    <n v="175"/>
    <n v="75"/>
    <n v="76"/>
    <n v="80"/>
    <e v="#REF!"/>
    <e v="#REF!"/>
    <e v="#REF!"/>
    <n v="2"/>
    <x v="0"/>
    <n v="4"/>
    <n v="1"/>
    <n v="-1"/>
    <s v="perte"/>
    <s v="perte"/>
    <n v="-5"/>
    <n v="5"/>
    <x v="0"/>
    <s v="renseigné"/>
    <s v="renseigné"/>
    <n v="22"/>
    <s v="2_DM"/>
    <s v="NC"/>
    <n v="0"/>
    <s v="1.1"/>
    <s v="0.8"/>
    <d v="2017-08-21T00:00:00"/>
    <s v="NC"/>
    <n v="0"/>
    <x v="0"/>
    <s v="m3"/>
    <s v="NC"/>
    <s v="NON"/>
    <s v="NC"/>
    <s v="OUI"/>
    <s v="NON"/>
    <s v="NC"/>
    <s v="NC"/>
    <s v="NC"/>
    <x v="0"/>
    <s v="Parenteral"/>
    <s v="N7"/>
    <s v="NC"/>
    <s v="NC"/>
    <s v="NC"/>
    <s v="NC"/>
    <s v="NC"/>
    <s v="NC"/>
    <s v="NON"/>
    <s v="NC"/>
    <s v="on"/>
    <s v="NC"/>
    <s v="NC"/>
    <s v="NON"/>
    <s v="NON"/>
    <s v="SP"/>
    <s v="NON"/>
    <s v="NC"/>
    <s v="NC"/>
    <s v="NC"/>
    <m/>
    <m/>
    <m/>
    <m/>
    <m/>
    <m/>
    <m/>
    <m/>
    <s v="NC"/>
    <s v="Sous olimel depuis 4 jours avant hospitalisation_x000a_Aucune notion de passage diet "/>
    <m/>
    <m/>
    <m/>
    <m/>
    <s v=""/>
    <s v="&gt;1 mois"/>
  </r>
  <r>
    <n v="123"/>
    <x v="0"/>
    <s v="201712"/>
    <s v="Décembre"/>
    <n v="2017"/>
    <s v="Arquilliere"/>
    <s v="renée"/>
    <n v="82"/>
    <s v="supérieur à 75"/>
    <s v="Femme"/>
    <d v="1935-03-29T00:00:00"/>
    <d v="2017-11-30T00:00:00"/>
    <d v="2018-01-03T00:00:00"/>
    <n v="34"/>
    <x v="0"/>
    <s v="Gynécologique"/>
    <s v="sein"/>
    <x v="0"/>
    <n v="160"/>
    <s v="NC"/>
    <n v="67"/>
    <n v="58"/>
    <e v="#REF!"/>
    <e v="#REF!"/>
    <e v="#REF!"/>
    <n v="4"/>
    <x v="0"/>
    <n v="-9"/>
    <s v="NC"/>
    <s v="NC"/>
    <s v="gain"/>
    <s v="NC"/>
    <n v="13"/>
    <n v="-13"/>
    <x v="0"/>
    <s v="non renseigné"/>
    <s v="renseigné"/>
    <n v="29"/>
    <s v="2_DM"/>
    <s v="NC"/>
    <n v="60"/>
    <s v="NC"/>
    <s v="NC"/>
    <d v="2018-08-20T00:00:00"/>
    <s v="NC"/>
    <n v="1"/>
    <x v="0"/>
    <s v="NC"/>
    <s v="NC"/>
    <s v="NC"/>
    <s v="NON"/>
    <s v="NON"/>
    <s v="NON"/>
    <s v="OUI"/>
    <s v="NC"/>
    <s v="NON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25"/>
    <x v="1"/>
    <s v="201706"/>
    <s v="Juin"/>
    <n v="2017"/>
    <s v="Azzopardi"/>
    <s v="Francoise"/>
    <n v="87"/>
    <s v="supérieur à 75"/>
    <s v="Femme"/>
    <d v="1929-03-08T00:00:00"/>
    <d v="2017-06-06T00:00:00"/>
    <d v="2017-06-08T00:00:00"/>
    <n v="2"/>
    <x v="0"/>
    <s v="Gynécologique"/>
    <s v="sein"/>
    <x v="0"/>
    <n v="155"/>
    <n v="55"/>
    <n v="50"/>
    <s v="NC"/>
    <e v="#REF!"/>
    <e v="#REF!"/>
    <e v="#REF!"/>
    <n v="1"/>
    <x v="0"/>
    <s v="NC"/>
    <n v="-5"/>
    <n v="9"/>
    <s v="NC"/>
    <s v="gain"/>
    <s v="NC"/>
    <s v="NC"/>
    <x v="1"/>
    <s v="renseigné"/>
    <s v="non renseigné"/>
    <s v="NC"/>
    <s v="4_NSP"/>
    <s v="NC"/>
    <n v="0"/>
    <n v="0"/>
    <n v="0"/>
    <s v="NC"/>
    <d v="2017-05-27T00:00:00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55kg en janv 2017_x000a_jamais vu diet de tte sa PEC"/>
    <s v="NC"/>
    <m/>
    <m/>
    <m/>
    <m/>
    <s v=""/>
    <s v="&gt;1 mois"/>
  </r>
  <r>
    <n v="27"/>
    <x v="1"/>
    <s v="201706"/>
    <s v="Juin"/>
    <n v="2017"/>
    <s v="Baschieri"/>
    <s v="Helene"/>
    <n v="66"/>
    <s v="entre 50 et 75"/>
    <s v="Femme"/>
    <d v="1949-07-30T00:00:00"/>
    <d v="2017-06-07T00:00:00"/>
    <d v="2017-06-09T00:00:00"/>
    <n v="2"/>
    <x v="0"/>
    <s v="Gynécologique"/>
    <s v="sein"/>
    <x v="0"/>
    <n v="162"/>
    <n v="46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8-06-07T00:00:00"/>
    <d v="2018-02-08T00:00:00"/>
    <n v="0"/>
    <x v="0"/>
    <s v="NC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NON"/>
    <s v="SP"/>
    <s v="NON"/>
    <s v="NC"/>
    <s v="NC"/>
    <s v="NC"/>
    <m/>
    <m/>
    <m/>
    <m/>
    <m/>
    <m/>
    <m/>
    <m/>
    <s v="tf en onco 48h , entre service de chir ou osteosynthese femorale et le SSR_x000a_46 en avril 2017_x000a_nb: en SSr rencontre diet _x000a_albu a 21 , albuC a 28 IMC a 17 car T: 62 et Pds a 45=&gt; DM"/>
    <s v="NC"/>
    <m/>
    <m/>
    <m/>
    <m/>
    <s v=""/>
    <s v="&gt;1 mois"/>
  </r>
  <r>
    <n v="37"/>
    <x v="2"/>
    <s v="201612"/>
    <s v="Décembre"/>
    <n v="2016"/>
    <s v="Behague"/>
    <s v="Christiane "/>
    <n v="88"/>
    <s v="supérieur à 75"/>
    <s v="Femme"/>
    <d v="1928-08-02T00:00:00"/>
    <d v="2016-12-04T00:00:00"/>
    <d v="2017-01-09T00:00:00"/>
    <n v="36"/>
    <x v="1"/>
    <s v=""/>
    <s v="LAM"/>
    <x v="1"/>
    <n v="166"/>
    <n v="75"/>
    <n v="74"/>
    <n v="68"/>
    <e v="#REF!"/>
    <e v="#REF!"/>
    <e v="#REF!"/>
    <n v="3"/>
    <x v="0"/>
    <n v="-6"/>
    <n v="-1"/>
    <n v="1"/>
    <s v="gain"/>
    <s v="gain"/>
    <n v="8"/>
    <n v="-8"/>
    <x v="0"/>
    <s v="renseigné"/>
    <s v="non renseigné"/>
    <s v="NC"/>
    <s v="4_NSP"/>
    <s v="NC"/>
    <n v="153"/>
    <n v="0"/>
    <n v="0"/>
    <d v="2017-01-09T00:00:00"/>
    <d v="2017-01-06T00:00:00"/>
    <n v="2"/>
    <x v="1"/>
    <s v="m1"/>
    <s v="NC"/>
    <s v="NC"/>
    <s v="NC"/>
    <s v="OUI"/>
    <s v="NON"/>
    <s v="NON"/>
    <s v="NC"/>
    <s v="NC"/>
    <x v="1"/>
    <s v="SNA"/>
    <s v="NC"/>
    <s v="NC"/>
    <s v="NC"/>
    <s v="NC"/>
    <s v="NC"/>
    <s v="NC"/>
    <s v="NC"/>
    <s v="NON"/>
    <s v="NC"/>
    <s v="NC"/>
    <d v="2016-11-05T00:00:00"/>
    <n v="0"/>
    <s v="NON"/>
    <s v="OUI"/>
    <s v="IV"/>
    <s v="NON"/>
    <s v="NC"/>
    <s v="NC"/>
    <s v="NC"/>
    <m/>
    <m/>
    <m/>
    <m/>
    <m/>
    <m/>
    <m/>
    <m/>
    <s v="chimio IV"/>
    <s v="NC"/>
    <m/>
    <m/>
    <m/>
    <m/>
    <s v=""/>
    <s v="&gt;1 mois"/>
  </r>
  <r>
    <n v="5"/>
    <x v="1"/>
    <s v="201706"/>
    <s v="Juin"/>
    <n v="2017"/>
    <s v="Belhaj"/>
    <s v="Naceur"/>
    <n v="57"/>
    <s v="entre 50 et 75"/>
    <s v="Homme"/>
    <d v="1958-06-13T00:00:00"/>
    <d v="2017-05-17T00:00:00"/>
    <d v="2017-06-06T00:00:00"/>
    <n v="20"/>
    <x v="0"/>
    <s v="Digestif"/>
    <s v="gastrique"/>
    <x v="0"/>
    <n v="173"/>
    <n v="96"/>
    <n v="78"/>
    <n v="80"/>
    <e v="#REF!"/>
    <e v="#REF!"/>
    <e v="#REF!"/>
    <n v="2"/>
    <x v="0"/>
    <n v="2"/>
    <n v="-18"/>
    <n v="19"/>
    <s v="perte"/>
    <s v="gain"/>
    <n v="-3"/>
    <n v="3"/>
    <x v="0"/>
    <s v="renseigné"/>
    <s v="non renseigné"/>
    <s v="NC"/>
    <s v="3_DS"/>
    <s v="NC"/>
    <n v="0"/>
    <n v="0"/>
    <n v="0"/>
    <s v="NC"/>
    <d v="2017-03-13T00:00:00"/>
    <n v="0"/>
    <x v="0"/>
    <s v="m1"/>
    <s v="NC"/>
    <s v="NC"/>
    <s v="NC"/>
    <s v="OUI"/>
    <s v="NON"/>
    <s v="NON"/>
    <s v="NC"/>
    <s v="NC"/>
    <x v="0"/>
    <s v="Parenteral"/>
    <s v="N7"/>
    <s v="OUI"/>
    <s v="NC"/>
    <s v="NC"/>
    <s v="NC"/>
    <s v="NC"/>
    <s v="NC"/>
    <s v="NC"/>
    <s v="NC"/>
    <s v="on"/>
    <s v="NC"/>
    <s v="NC"/>
    <s v="OUI"/>
    <s v="NON"/>
    <s v="PO"/>
    <s v="NON"/>
    <s v="NC"/>
    <s v="NC"/>
    <s v="NC"/>
    <m/>
    <m/>
    <m/>
    <m/>
    <m/>
    <m/>
    <m/>
    <m/>
    <s v="Mise lors de son entrÃ©e pr naussees/ vomissment d'emblÃ©e sous olimel_x000a_Jamais vu de diet ou de bilan nutritionnel rÃ©alisÃ©_x000a_Notion perte de pds retrouvÃ©es aux urg_x000a_-4kg en 14 jours avant entrÃ©es aux urg"/>
    <s v="mais aussi perikabiven 900kcl/1440 ml  pdt 15 jrs car inf PAC apres 3 jours olimel_x000a_Jamais vu de diet"/>
    <m/>
    <m/>
    <m/>
    <m/>
    <s v=""/>
    <s v="&gt;1 mois"/>
  </r>
  <r>
    <n v="124"/>
    <x v="0"/>
    <s v="201712"/>
    <s v="Décembre"/>
    <n v="2017"/>
    <s v="benhamou"/>
    <s v="micheline"/>
    <n v="74"/>
    <s v="entre 50 et 75"/>
    <s v="Femme"/>
    <d v="1943-01-16T00:00:00"/>
    <d v="2017-11-21T00:00:00"/>
    <d v="2017-12-07T00:00:00"/>
    <n v="16"/>
    <x v="0"/>
    <s v="Gynécologique"/>
    <s v="sein"/>
    <x v="0"/>
    <n v="170"/>
    <n v="66"/>
    <n v="69"/>
    <n v="70"/>
    <e v="#REF!"/>
    <e v="#REF!"/>
    <e v="#REF!"/>
    <n v="2"/>
    <x v="0"/>
    <n v="1"/>
    <n v="3"/>
    <n v="-5"/>
    <s v="perte"/>
    <s v="perte"/>
    <n v="-1"/>
    <n v="1"/>
    <x v="0"/>
    <s v="renseigné"/>
    <s v="renseigné"/>
    <n v="28"/>
    <s v="3_DS"/>
    <s v="NC"/>
    <n v="88"/>
    <s v="NC"/>
    <s v="NC"/>
    <d v="2018-01-02T00:00:00"/>
    <s v="NC"/>
    <n v="2"/>
    <x v="1"/>
    <s v="NC"/>
    <s v="NON"/>
    <s v="NC"/>
    <s v="NC"/>
    <s v="OUI"/>
    <s v="OUI"/>
    <s v="NON"/>
    <s v="NC"/>
    <s v="NC"/>
    <x v="1"/>
    <s v="SNA"/>
    <s v="NC"/>
    <s v="NC"/>
    <s v="NC"/>
    <s v="NC"/>
    <s v="NC"/>
    <s v="NC"/>
    <s v="NC"/>
    <s v="NON"/>
    <s v="NC"/>
    <s v="NC"/>
    <s v="NC"/>
    <s v="NC"/>
    <s v="NON"/>
    <s v="NON"/>
    <s v="SP"/>
    <s v="OUI"/>
    <d v="2017-11-21T00:00:00"/>
    <s v="klebsielle"/>
    <s v="Pa aplair 1/01/2018"/>
    <m/>
    <m/>
    <m/>
    <m/>
    <m/>
    <s v="OUI"/>
    <m/>
    <m/>
    <s v="OMI ++++"/>
    <s v="NC"/>
    <s v="NON"/>
    <d v="2017-11-21T00:00:00"/>
    <s v="OUI"/>
    <d v="2018-11-01T00:00:00"/>
    <n v="345"/>
    <s v="&gt;1 mois"/>
  </r>
  <r>
    <n v="38"/>
    <x v="2"/>
    <s v="201612"/>
    <s v="Décembre"/>
    <n v="2016"/>
    <s v="Benony"/>
    <s v="Christian"/>
    <n v="63"/>
    <s v="entre 50 et 75"/>
    <s v="Homme"/>
    <d v="1953-06-06T00:00:00"/>
    <d v="2016-11-25T00:00:00"/>
    <d v="2016-12-05T00:00:00"/>
    <n v="10"/>
    <x v="0"/>
    <s v="Digestif"/>
    <s v="pancreas"/>
    <x v="0"/>
    <n v="162"/>
    <n v="52"/>
    <n v="52"/>
    <n v="53"/>
    <e v="#REF!"/>
    <e v="#REF!"/>
    <e v="#REF!"/>
    <n v="3"/>
    <x v="0"/>
    <n v="1"/>
    <n v="0"/>
    <n v="0"/>
    <s v="perte"/>
    <s v="perte"/>
    <n v="-2"/>
    <n v="2"/>
    <x v="0"/>
    <s v="renseigné"/>
    <s v="non renseigné"/>
    <s v="NC"/>
    <s v="1_OK"/>
    <s v="NC"/>
    <n v="0"/>
    <n v="0"/>
    <n v="0"/>
    <d v="2018-01-17T00:00:00"/>
    <d v="2017-11-29T00:00:00"/>
    <n v="0"/>
    <x v="0"/>
    <s v="m1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d v="2016-10-07T00:00:00"/>
    <n v="0"/>
    <s v="NON"/>
    <s v="OUI"/>
    <s v="IV"/>
    <s v="NON"/>
    <s v="NC"/>
    <s v="NC"/>
    <s v="NC"/>
    <m/>
    <m/>
    <m/>
    <m/>
    <m/>
    <m/>
    <m/>
    <m/>
    <s v="Aucune bio durant sejour"/>
    <s v="NC"/>
    <m/>
    <m/>
    <m/>
    <m/>
    <s v=""/>
    <s v="&gt;1 mois"/>
  </r>
  <r>
    <n v="87"/>
    <x v="3"/>
    <s v="201806"/>
    <s v="Juin"/>
    <n v="2018"/>
    <s v="bereziat"/>
    <s v="daniel"/>
    <n v="78"/>
    <s v="supérieur à 75"/>
    <s v="Homme"/>
    <d v="1940-02-15T00:00:00"/>
    <d v="2018-04-24T00:00:00"/>
    <d v="2018-06-05T00:00:00"/>
    <n v="42"/>
    <x v="0"/>
    <s v="Urinaire"/>
    <s v="vessie"/>
    <x v="0"/>
    <n v="173"/>
    <n v="87"/>
    <n v="71"/>
    <n v="71"/>
    <e v="#REF!"/>
    <e v="#REF!"/>
    <e v="#REF!"/>
    <n v="2"/>
    <x v="0"/>
    <n v="0"/>
    <n v="-16"/>
    <n v="18"/>
    <s v="perte"/>
    <s v="gain"/>
    <n v="0"/>
    <n v="0"/>
    <x v="0"/>
    <s v="renseigné"/>
    <s v="renseigné"/>
    <n v="29"/>
    <s v="3_DS"/>
    <s v="NC"/>
    <n v="172"/>
    <n v="1.1599999999999999"/>
    <n v="0.75"/>
    <d v="2018-08-11T00:00:00"/>
    <s v="NC"/>
    <n v="0"/>
    <x v="1"/>
    <s v="m6"/>
    <s v="OUI"/>
    <s v="NON"/>
    <s v="DSE43"/>
    <s v="NON"/>
    <s v="OUI"/>
    <s v="NON"/>
    <s v="NC"/>
    <s v="OUI"/>
    <x v="0"/>
    <s v="SNA"/>
    <s v="NC"/>
    <s v="NC"/>
    <s v="NC"/>
    <s v="NC"/>
    <s v="NC"/>
    <s v="NC"/>
    <s v="NC"/>
    <s v="OUI"/>
    <s v="NC"/>
    <s v="NC"/>
    <d v="2018-02-01T00:00:00"/>
    <s v="NC"/>
    <s v="NON"/>
    <s v="NON"/>
    <s v="SP"/>
    <s v="NON"/>
    <s v="NC"/>
    <s v="NC"/>
    <s v="NC"/>
    <m/>
    <m/>
    <m/>
    <m/>
    <m/>
    <m/>
    <m/>
    <m/>
    <s v="NC"/>
    <s v="NA non proposÃ©e"/>
    <m/>
    <m/>
    <m/>
    <m/>
    <s v=""/>
    <s v="&gt;1 mois"/>
  </r>
  <r>
    <n v="6"/>
    <x v="1"/>
    <s v="201706"/>
    <s v="Juin"/>
    <n v="2017"/>
    <s v="Bertello"/>
    <s v="Patrick"/>
    <n v="56"/>
    <s v="entre 50 et 75"/>
    <s v="Homme"/>
    <d v="1959-12-09T00:00:00"/>
    <d v="2017-05-20T00:00:00"/>
    <d v="2017-06-06T00:00:00"/>
    <n v="17"/>
    <x v="0"/>
    <s v="Surrenale"/>
    <s v="corticosurrenalome"/>
    <x v="0"/>
    <n v="180"/>
    <n v="63"/>
    <n v="72"/>
    <n v="73"/>
    <e v="#REF!"/>
    <e v="#REF!"/>
    <e v="#REF!"/>
    <n v="2"/>
    <x v="0"/>
    <n v="1"/>
    <n v="9"/>
    <n v="-14"/>
    <s v="perte"/>
    <s v="perte"/>
    <n v="-1"/>
    <n v="1"/>
    <x v="0"/>
    <s v="renseigné"/>
    <s v="non renseigné"/>
    <s v="NC"/>
    <s v="4_NSP"/>
    <s v="NC"/>
    <n v="0"/>
    <n v="0"/>
    <n v="0"/>
    <d v="2017-06-18T00:00:00"/>
    <d v="2017-06-02T00:00:00"/>
    <n v="1"/>
    <x v="2"/>
    <s v="NC"/>
    <s v="NC"/>
    <s v="NC"/>
    <s v="NC"/>
    <s v="OUI"/>
    <s v="OUI"/>
    <s v="OUI"/>
    <s v="OUI"/>
    <s v="NC"/>
    <x v="1"/>
    <s v="Parenteral"/>
    <s v="N7"/>
    <s v="NC"/>
    <s v="NC"/>
    <s v="NC"/>
    <s v="OUI"/>
    <s v="OUI"/>
    <s v="NC"/>
    <s v="NON"/>
    <s v="NC"/>
    <s v="NC"/>
    <s v="NC"/>
    <s v="NC"/>
    <s v="NON"/>
    <s v="OUI"/>
    <s v="IV"/>
    <s v="OUI"/>
    <s v="NC"/>
    <s v="staph epi"/>
    <s v="a la sortie/ olimel/ stph epi meti R"/>
    <m/>
    <m/>
    <s v="OUI"/>
    <m/>
    <m/>
    <m/>
    <m/>
    <m/>
    <s v="23/05 ,inf PAC _x000a_68kg en avril 2017_x000a_plusieurs hospit a repetition "/>
    <s v="Annuler olimel_x000a_Etait lors du sejour qq avant sous olimel du 06/04/17 au 09/05/17=&gt; inf de PAC 10jrs apres entraianant nouvelle hospit_x000a_Pose pac en avril"/>
    <s v="NON"/>
    <d v="2017-05-23T00:00:00"/>
    <s v="OUI"/>
    <d v="2017-06-18T00:00:00"/>
    <n v="26"/>
    <s v="&lt;1 mois"/>
  </r>
  <r>
    <n v="39"/>
    <x v="2"/>
    <s v="201612"/>
    <s v="Décembre"/>
    <n v="2016"/>
    <s v="Berthaud"/>
    <s v="Georges"/>
    <n v="82"/>
    <s v="supérieur à 75"/>
    <s v="Homme"/>
    <d v="1933-12-24T00:00:00"/>
    <d v="2016-11-27T00:00:00"/>
    <d v="2016-12-19T00:00:00"/>
    <n v="22"/>
    <x v="0"/>
    <s v="Digestif"/>
    <s v="colon"/>
    <x v="0"/>
    <n v="172"/>
    <n v="64"/>
    <n v="64"/>
    <n v="61"/>
    <e v="#REF!"/>
    <e v="#REF!"/>
    <e v="#REF!"/>
    <n v="4"/>
    <x v="0"/>
    <n v="-3"/>
    <n v="0"/>
    <n v="0"/>
    <s v="gain"/>
    <s v="perte"/>
    <n v="5"/>
    <n v="-5"/>
    <x v="0"/>
    <s v="renseigné"/>
    <s v="non renseigné"/>
    <s v="NC"/>
    <s v="1_OK"/>
    <s v="NC"/>
    <n v="0"/>
    <n v="0"/>
    <n v="0"/>
    <d v="2017-03-31T00:00:00"/>
    <s v="NC"/>
    <n v="0"/>
    <x v="0"/>
    <s v="m6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d v="2016-03-01T00:00:00"/>
    <n v="0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89"/>
    <x v="3"/>
    <s v="201806"/>
    <s v="Juin"/>
    <n v="2018"/>
    <s v="Bertollotti"/>
    <s v="michelle"/>
    <n v="73"/>
    <s v="entre 50 et 75"/>
    <s v="Femme"/>
    <d v="1944-09-23T00:00:00"/>
    <d v="2018-05-17T00:00:00"/>
    <d v="2018-06-08T00:00:00"/>
    <n v="22"/>
    <x v="0"/>
    <s v="Gynécologique"/>
    <s v="uterus"/>
    <x v="0"/>
    <n v="166"/>
    <n v="75"/>
    <n v="71"/>
    <s v="NC"/>
    <e v="#REF!"/>
    <e v="#REF!"/>
    <e v="#REF!"/>
    <n v="1"/>
    <x v="0"/>
    <s v="NC"/>
    <n v="-4"/>
    <n v="5"/>
    <s v="NC"/>
    <s v="gain"/>
    <s v="NC"/>
    <s v="NC"/>
    <x v="1"/>
    <s v="renseigné"/>
    <s v="renseigné"/>
    <n v="27"/>
    <s v="3_DS"/>
    <s v="NC"/>
    <n v="84"/>
    <s v="NC"/>
    <s v="NC"/>
    <d v="2018-08-05T00:00:00"/>
    <d v="2018-07-05T00:00:00"/>
    <n v="0"/>
    <x v="0"/>
    <s v="m1"/>
    <s v="NON"/>
    <s v="NC"/>
    <s v="DME44.1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d v="2018-04-01T00:00:00"/>
    <s v="NC"/>
    <s v="NON"/>
    <s v="OUI"/>
    <s v="IV"/>
    <s v="NON"/>
    <s v="NC"/>
    <s v="NC"/>
    <s v="NC"/>
    <m/>
    <m/>
    <m/>
    <m/>
    <m/>
    <m/>
    <m/>
    <m/>
    <s v="NC"/>
    <s v="On peut pas savoir car eval ingesta non rea"/>
    <s v="NON"/>
    <m/>
    <m/>
    <d v="2017-06-18T00:00:00"/>
    <s v=""/>
    <s v="&gt;1 mois"/>
  </r>
  <r>
    <n v="118"/>
    <x v="3"/>
    <s v="201806"/>
    <s v="Juin"/>
    <n v="2018"/>
    <s v="Bertrand"/>
    <s v="Jean pierre"/>
    <n v="61"/>
    <s v="entre 50 et 75"/>
    <s v="Homme"/>
    <d v="1957-03-13T00:00:00"/>
    <d v="2018-06-06T00:00:00"/>
    <d v="2018-07-26T00:00:00"/>
    <n v="50"/>
    <x v="0"/>
    <s v="Urinaire"/>
    <s v="vessie"/>
    <x v="0"/>
    <n v="182"/>
    <n v="114"/>
    <n v="100"/>
    <n v="88"/>
    <e v="#REF!"/>
    <e v="#REF!"/>
    <e v="#REF!"/>
    <n v="6"/>
    <x v="2"/>
    <n v="-12"/>
    <n v="-14"/>
    <n v="12"/>
    <s v="gain"/>
    <s v="gain"/>
    <n v="12"/>
    <n v="-12"/>
    <x v="0"/>
    <s v="renseigné"/>
    <s v="renseigné"/>
    <n v="27"/>
    <s v="2_DM"/>
    <s v="NC"/>
    <n v="200"/>
    <n v="1.08"/>
    <n v="0.76"/>
    <s v="NC"/>
    <s v="NC"/>
    <n v="2"/>
    <x v="1"/>
    <s v="m6"/>
    <s v="OUI"/>
    <s v="OUI"/>
    <s v="DME44.1"/>
    <s v="NON"/>
    <s v="OUI"/>
    <s v="OUI"/>
    <s v="OUI"/>
    <s v="OUI"/>
    <x v="1"/>
    <s v="SNA"/>
    <s v="NC"/>
    <s v="NC"/>
    <s v="NC"/>
    <s v="NC"/>
    <s v="NC"/>
    <s v="NC"/>
    <s v="NC"/>
    <s v="NON"/>
    <s v="NC"/>
    <s v="NC"/>
    <d v="2018-03-01T00:00:00"/>
    <s v="NC"/>
    <s v="NON"/>
    <s v="OUI"/>
    <s v="IV"/>
    <s v="NON"/>
    <s v="NC"/>
    <s v="NC"/>
    <s v="NC"/>
    <m/>
    <m/>
    <m/>
    <m/>
    <m/>
    <m/>
    <m/>
    <m/>
    <s v="perte de 12% de son poids durant hospit"/>
    <s v="NA non abrodÃ© car nous etions focalisÃ© sur le diagnostic"/>
    <m/>
    <m/>
    <m/>
    <m/>
    <s v=""/>
    <s v="&gt;1 mois"/>
  </r>
  <r>
    <n v="152"/>
    <x v="3"/>
    <s v="201806"/>
    <s v="Juin"/>
    <n v="2018"/>
    <s v="Biehler"/>
    <s v="DorothÃ©e"/>
    <n v="84"/>
    <s v="supérieur à 75"/>
    <s v="Femme"/>
    <d v="1934-04-24T00:00:00"/>
    <d v="2018-06-04T00:00:00"/>
    <d v="2018-06-09T00:00:00"/>
    <n v="5"/>
    <x v="0"/>
    <s v="ORL"/>
    <s v="ORL"/>
    <x v="0"/>
    <n v="156"/>
    <n v="42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renseigné"/>
    <n v="26"/>
    <s v="3_DS"/>
    <s v="NC"/>
    <n v="178"/>
    <s v="NC"/>
    <s v="NC"/>
    <d v="2018-06-04T00:00:00"/>
    <s v="NC"/>
    <n v="0"/>
    <x v="1"/>
    <s v="NC"/>
    <s v="NON"/>
    <s v="NC"/>
    <s v="NC"/>
    <s v="OUI"/>
    <s v="OUI"/>
    <s v="NON"/>
    <s v="NC"/>
    <s v="OUI"/>
    <x v="1"/>
    <s v="enterale"/>
    <s v="GPE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posÃ©e Lors de la derniere hospit, stop 48h avant DCdiet pas eu temps de passÃ© devant degradation clinique"/>
    <m/>
    <m/>
    <m/>
    <m/>
    <s v=""/>
    <s v="&gt;1 mois"/>
  </r>
  <r>
    <n v="40"/>
    <x v="2"/>
    <s v="201612"/>
    <s v="Décembre"/>
    <n v="2016"/>
    <s v="Bottiau"/>
    <s v="Huguette"/>
    <n v="70"/>
    <s v="entre 50 et 75"/>
    <s v="Femme"/>
    <d v="1946-07-31T00:00:00"/>
    <d v="2016-12-02T00:00:00"/>
    <d v="2016-12-07T00:00:00"/>
    <n v="5"/>
    <x v="0"/>
    <s v="Gynécologique"/>
    <s v="ovaire"/>
    <x v="0"/>
    <s v="NC"/>
    <s v="NC"/>
    <n v="63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4_NSP"/>
    <s v="NC"/>
    <n v="10"/>
    <n v="0"/>
    <n v="0"/>
    <s v="NC"/>
    <s v="NC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n v="0"/>
    <s v="NON"/>
    <s v="OUI"/>
    <s v="IV"/>
    <s v="NON"/>
    <s v="NC"/>
    <s v="NC"/>
    <s v="NC"/>
    <m/>
    <m/>
    <m/>
    <m/>
    <m/>
    <m/>
    <m/>
    <m/>
    <s v="1 poids de toutes ses hospit_x000a_Pas de taille_x000a_Suivi IPC , mais a eu un EMG en  disant qu'elle etait sous carbo platine a l'epoque"/>
    <s v="NC"/>
    <s v="NON"/>
    <m/>
    <m/>
    <m/>
    <s v=""/>
    <s v="&gt;1 mois"/>
  </r>
  <r>
    <s v=";;"/>
    <x v="1"/>
    <s v="201706"/>
    <s v="Juin"/>
    <n v="2017"/>
    <s v="Bourgeois "/>
    <s v="Bernard"/>
    <n v="71"/>
    <s v="entre 50 et 75"/>
    <s v="Homme"/>
    <d v="1944-10-01T00:00:00"/>
    <d v="2017-05-25T00:00:00"/>
    <d v="2017-06-07T00:00:00"/>
    <n v="13"/>
    <x v="0"/>
    <s v="ORL"/>
    <s v="ORL"/>
    <x v="0"/>
    <n v="174"/>
    <n v="43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renseigné"/>
    <n v="21"/>
    <s v="3_DS"/>
    <s v="NC"/>
    <n v="0"/>
    <n v="0"/>
    <n v="0"/>
    <d v="2017-06-07T00:00:00"/>
    <s v="NC"/>
    <n v="0"/>
    <x v="1"/>
    <s v="NC"/>
    <s v="NC"/>
    <s v="NC"/>
    <s v="NC"/>
    <s v="NC"/>
    <s v="NON"/>
    <s v="NON"/>
    <s v="NC"/>
    <s v="NC"/>
    <x v="1"/>
    <s v="SNA"/>
    <s v="NC"/>
    <s v="NC"/>
    <s v="NC"/>
    <s v="NC"/>
    <s v="NC"/>
    <s v="NC"/>
    <s v="NC"/>
    <s v="OUI"/>
    <s v="NC"/>
    <s v="NC"/>
    <s v="NC"/>
    <s v="NC"/>
    <s v="NON"/>
    <s v="NON"/>
    <s v="DEC"/>
    <s v="NON"/>
    <s v="NC"/>
    <s v="NC"/>
    <s v="Dc avnt de commencer chuimio/ neo ORL"/>
    <m/>
    <m/>
    <m/>
    <m/>
    <m/>
    <m/>
    <m/>
    <m/>
    <s v="EntrÃ© pour denutrition, il n'a jamais vu la dieteticienne, et aucun bilan de fait_x000a_"/>
    <s v="NC"/>
    <m/>
    <m/>
    <m/>
    <m/>
    <s v=""/>
    <s v="&gt;1 mois"/>
  </r>
  <r>
    <n v="90"/>
    <x v="3"/>
    <s v="201806"/>
    <s v="Juin"/>
    <n v="2018"/>
    <s v="Boyer"/>
    <s v="Marie Claude"/>
    <n v="78"/>
    <s v="supérieur à 75"/>
    <s v="Femme"/>
    <d v="1937-10-12T00:00:00"/>
    <d v="2018-06-03T00:00:00"/>
    <d v="2018-06-06T00:00:00"/>
    <n v="3"/>
    <x v="1"/>
    <s v=""/>
    <s v="myelome"/>
    <x v="2"/>
    <n v="165"/>
    <n v="54"/>
    <n v="45"/>
    <s v="NC"/>
    <e v="#REF!"/>
    <e v="#REF!"/>
    <e v="#REF!"/>
    <n v="1"/>
    <x v="0"/>
    <s v="NC"/>
    <n v="-9"/>
    <n v="17"/>
    <s v="NC"/>
    <s v="gain"/>
    <s v="NC"/>
    <s v="NC"/>
    <x v="1"/>
    <s v="renseigné"/>
    <s v="non renseigné"/>
    <s v="NC"/>
    <s v="2_DM"/>
    <s v="NC"/>
    <s v="NC"/>
    <s v="NC"/>
    <s v="NC"/>
    <d v="2018-09-09T00:00:00"/>
    <s v="NC"/>
    <n v="0"/>
    <x v="0"/>
    <s v="m1"/>
    <s v="NC"/>
    <s v="NC"/>
    <s v="NC"/>
    <s v="NON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d v="2018-09-04T00:00:00"/>
    <s v="staph epi"/>
    <s v="IP 1 mois apres/ pac mis que pr NP"/>
    <m/>
    <m/>
    <s v="OUI"/>
    <m/>
    <m/>
    <m/>
    <m/>
    <m/>
    <s v="RentrÃ©e pr fievre, hospit 3 jrs, RA da sa demande"/>
    <s v="Ne pas pr NA...."/>
    <s v="NON"/>
    <m/>
    <m/>
    <d v="2018-11-23T00:00:00"/>
    <s v=""/>
    <s v="&gt;1 mois"/>
  </r>
  <r>
    <n v="91"/>
    <x v="3"/>
    <s v="201806"/>
    <s v="Juin"/>
    <n v="2018"/>
    <s v="Brando"/>
    <s v="jean"/>
    <n v="84"/>
    <s v="supérieur à 75"/>
    <s v="Homme"/>
    <d v="1933-12-13T00:00:00"/>
    <d v="2018-06-01T00:00:00"/>
    <d v="2018-06-21T00:00:00"/>
    <n v="20"/>
    <x v="1"/>
    <s v=""/>
    <s v="lymphome"/>
    <x v="2"/>
    <n v="160"/>
    <n v="57"/>
    <n v="52"/>
    <n v="48"/>
    <e v="#REF!"/>
    <e v="#REF!"/>
    <e v="#REF!"/>
    <n v="2"/>
    <x v="0"/>
    <n v="-4"/>
    <n v="-5"/>
    <n v="9"/>
    <s v="gain"/>
    <s v="gain"/>
    <n v="8"/>
    <n v="-8"/>
    <x v="0"/>
    <s v="renseigné"/>
    <s v="renseigné"/>
    <n v="26"/>
    <s v="3_DS"/>
    <s v="NC"/>
    <n v="95"/>
    <n v="0.98"/>
    <n v="0.64"/>
    <d v="2018-07-13T00:00:00"/>
    <d v="2018-07-01T00:00:00"/>
    <n v="1"/>
    <x v="1"/>
    <s v="m1"/>
    <s v="OUI"/>
    <s v="NON"/>
    <s v="DME44.1"/>
    <s v="OUI"/>
    <s v="OUI"/>
    <s v="OUI"/>
    <s v="OUI"/>
    <s v="OUI"/>
    <x v="0"/>
    <s v="SNA"/>
    <s v="NC"/>
    <s v="NC"/>
    <s v="NC"/>
    <s v="NC"/>
    <s v="NC"/>
    <s v="NC"/>
    <s v="NC"/>
    <s v="NON"/>
    <s v="NC"/>
    <s v="NC"/>
    <d v="2018-05-01T00:00:00"/>
    <s v="NC"/>
    <s v="OUI"/>
    <s v="NON"/>
    <s v="PO"/>
    <s v="NON"/>
    <s v="NC"/>
    <s v="NC"/>
    <s v="NC"/>
    <m/>
    <m/>
    <m/>
    <m/>
    <m/>
    <m/>
    <m/>
    <m/>
    <s v="-4kg durant hospit_x000a_conseils diet non suivis sur pres.. mais montÃ©"/>
    <s v="NA NON proposÃ©"/>
    <m/>
    <m/>
    <m/>
    <m/>
    <s v=""/>
    <s v="&gt;1 mois"/>
  </r>
  <r>
    <n v="8"/>
    <x v="1"/>
    <s v="201706"/>
    <s v="Juin"/>
    <n v="2017"/>
    <s v="Brard "/>
    <s v="Yvette"/>
    <n v="81"/>
    <s v="supérieur à 75"/>
    <s v="Femme"/>
    <d v="1934-11-12T00:00:00"/>
    <d v="2017-05-13T00:00:00"/>
    <d v="2017-06-06T00:00:00"/>
    <n v="24"/>
    <x v="0"/>
    <s v="Gynécologique"/>
    <s v="sein"/>
    <x v="0"/>
    <s v="NC"/>
    <s v="NC"/>
    <n v="60"/>
    <n v="60"/>
    <e v="#REF!"/>
    <e v="#REF!"/>
    <e v="#REF!"/>
    <n v="2"/>
    <x v="0"/>
    <n v="0"/>
    <s v="NC"/>
    <s v="NC"/>
    <s v="perte"/>
    <s v="NC"/>
    <n v="0"/>
    <n v="0"/>
    <x v="0"/>
    <s v="non renseigné"/>
    <s v="non renseigné"/>
    <s v="NC"/>
    <s v="4_NSP"/>
    <s v="NC"/>
    <n v="0"/>
    <n v="0"/>
    <n v="0"/>
    <d v="2018-06-04T00:00:00"/>
    <d v="2017-02-06T00:00:00"/>
    <n v="0"/>
    <x v="0"/>
    <s v="NC"/>
    <s v="NC"/>
    <s v="NC"/>
    <s v="NC"/>
    <s v="OUI"/>
    <s v="NON"/>
    <s v="NC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NON"/>
    <s v="SP"/>
    <s v="NON"/>
    <s v="NC"/>
    <s v="NC"/>
    <s v="NC"/>
    <m/>
    <m/>
    <m/>
    <m/>
    <m/>
    <m/>
    <m/>
    <m/>
    <s v="Aucune notion de taille sur tout l'ensemble des sejours de la patient depuis son entrÃ©e ds la maladie  en 2013_x000a_durant hospit ablation DVI sur inf PAC, pas de notion NPE"/>
    <s v="NC"/>
    <m/>
    <m/>
    <m/>
    <m/>
    <s v=""/>
    <s v="&gt;1 mois"/>
  </r>
  <r>
    <n v="41"/>
    <x v="2"/>
    <s v="201612"/>
    <s v="Décembre"/>
    <n v="2016"/>
    <s v="Brondel"/>
    <s v="Louisa"/>
    <n v="84"/>
    <s v="supérieur à 75"/>
    <s v="Femme"/>
    <d v="1932-09-18T00:00:00"/>
    <d v="2016-12-05T00:00:00"/>
    <d v="2016-12-27T00:00:00"/>
    <n v="22"/>
    <x v="1"/>
    <s v=""/>
    <s v="LAM"/>
    <x v="1"/>
    <s v="NC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renseigné"/>
    <n v="14"/>
    <s v="3_DS"/>
    <s v="NC"/>
    <n v="300"/>
    <n v="0"/>
    <n v="0"/>
    <d v="2017-12-27T00:00:00"/>
    <d v="2016-12-14T00:00:00"/>
    <n v="0"/>
    <x v="2"/>
    <s v="NC"/>
    <s v="NON"/>
    <s v="NON"/>
    <s v="NC"/>
    <s v="OUI"/>
    <s v="NON"/>
    <s v="NON"/>
    <s v="NC"/>
    <s v="NC"/>
    <x v="1"/>
    <s v="Parenteral"/>
    <s v="N7"/>
    <s v="OUI"/>
    <s v="NON"/>
    <s v="NON"/>
    <s v="OUI"/>
    <s v="OUI"/>
    <s v="NC"/>
    <s v="NON"/>
    <s v="NC"/>
    <s v="on"/>
    <s v="NC"/>
    <n v="26"/>
    <s v="NON"/>
    <s v="OUI"/>
    <s v="IV"/>
    <s v="OUI"/>
    <d v="2016-12-14T00:00:00"/>
    <s v="staph epi"/>
    <s v="olimel intro le 5/12, Staph ep, i"/>
    <m/>
    <m/>
    <s v="OUI"/>
    <m/>
    <m/>
    <m/>
    <m/>
    <m/>
    <s v="NC"/>
    <s v="mise sous olimel =&gt; inf pac_x000a_Mise enplace Picc =&gt; inf PIC_x000a_DC"/>
    <s v="NON"/>
    <d v="2016-12-07T00:00:00"/>
    <s v="OUI"/>
    <d v="2016-12-27T00:00:00"/>
    <n v="20"/>
    <s v="&lt;1 mois"/>
  </r>
  <r>
    <n v="125"/>
    <x v="0"/>
    <s v="201712"/>
    <s v="Décembre"/>
    <n v="2017"/>
    <s v="Brunschwing"/>
    <s v="jean paul"/>
    <n v="67"/>
    <s v="entre 50 et 75"/>
    <s v="Homme"/>
    <d v="1949-02-07T00:00:00"/>
    <d v="2017-11-14T00:00:00"/>
    <d v="2017-12-09T00:00:00"/>
    <n v="25"/>
    <x v="0"/>
    <s v="Prostate"/>
    <s v="prostate"/>
    <x v="0"/>
    <n v="175"/>
    <n v="75"/>
    <n v="67"/>
    <s v="NC"/>
    <e v="#REF!"/>
    <e v="#REF!"/>
    <e v="#REF!"/>
    <n v="1"/>
    <x v="0"/>
    <s v="NC"/>
    <n v="-8"/>
    <n v="11"/>
    <s v="NC"/>
    <s v="gain"/>
    <s v="NC"/>
    <s v="NC"/>
    <x v="1"/>
    <s v="renseigné"/>
    <s v="renseigné"/>
    <n v="29"/>
    <s v="2_DM"/>
    <s v="NC"/>
    <n v="75"/>
    <s v="NC"/>
    <s v="NC"/>
    <s v="NC"/>
    <s v="NC"/>
    <n v="1"/>
    <x v="1"/>
    <s v="NC"/>
    <s v="NON"/>
    <s v="NC"/>
    <s v="NC"/>
    <s v="OUI"/>
    <s v="NON"/>
    <s v="OUI"/>
    <s v="NC"/>
    <s v="NC"/>
    <x v="1"/>
    <s v="SNA"/>
    <s v="NC"/>
    <s v="NC"/>
    <s v="NC"/>
    <s v="NC"/>
    <s v="NC"/>
    <s v="NC"/>
    <s v="NC"/>
    <s v="NC"/>
    <s v="NC"/>
    <s v="NC"/>
    <s v="NC"/>
    <s v="NC"/>
    <s v="OUI"/>
    <s v="NON"/>
    <s v="PO"/>
    <s v="NON"/>
    <s v="NC"/>
    <s v="NC"/>
    <s v="NC"/>
    <m/>
    <m/>
    <m/>
    <m/>
    <m/>
    <m/>
    <m/>
    <m/>
    <s v="paraplegie"/>
    <s v="NC"/>
    <m/>
    <m/>
    <m/>
    <m/>
    <s v=""/>
    <s v="&gt;1 mois"/>
  </r>
  <r>
    <n v="42"/>
    <x v="2"/>
    <s v="201612"/>
    <s v="Décembre"/>
    <n v="2016"/>
    <s v="Cachin"/>
    <s v="Henri"/>
    <n v="70"/>
    <s v="entre 50 et 75"/>
    <s v="Homme"/>
    <d v="1946-09-27T00:00:00"/>
    <d v="2016-12-05T00:00:00"/>
    <d v="2016-12-12T00:00:00"/>
    <n v="7"/>
    <x v="0"/>
    <s v="Digestif"/>
    <s v="pancreas"/>
    <x v="0"/>
    <n v="174"/>
    <n v="57"/>
    <n v="59"/>
    <s v="NC"/>
    <e v="#REF!"/>
    <e v="#REF!"/>
    <e v="#REF!"/>
    <n v="1"/>
    <x v="0"/>
    <s v="NC"/>
    <n v="2"/>
    <n v="-4"/>
    <s v="NC"/>
    <s v="perte"/>
    <s v="NC"/>
    <s v="NC"/>
    <x v="1"/>
    <s v="renseigné"/>
    <s v="non renseigné"/>
    <s v="NC"/>
    <s v="1_OK"/>
    <s v="NC"/>
    <n v="50"/>
    <n v="0"/>
    <n v="0"/>
    <d v="2017-05-18T00:00:00"/>
    <d v="2016-12-28T00:00:00"/>
    <n v="0"/>
    <x v="0"/>
    <s v="NC"/>
    <s v="NC"/>
    <s v="NC"/>
    <s v="NC"/>
    <s v="NON"/>
    <s v="NON"/>
    <s v="NON"/>
    <s v="NC"/>
    <s v="NC"/>
    <x v="0"/>
    <s v="Parenteral"/>
    <s v="N7"/>
    <s v="OUI"/>
    <s v="NC"/>
    <s v="NC"/>
    <s v="NC"/>
    <s v="NC"/>
    <s v="NC"/>
    <s v="NON"/>
    <s v="NC"/>
    <s v="on"/>
    <d v="2016-09-01T00:00:00"/>
    <n v="0"/>
    <s v="NON"/>
    <s v="OUI"/>
    <s v="IV"/>
    <s v="OUI"/>
    <d v="2016-12-03T00:00:00"/>
    <s v="staph hominis"/>
    <s v="iolimel/ staph hominis"/>
    <m/>
    <m/>
    <m/>
    <s v="OUI"/>
    <m/>
    <m/>
    <m/>
    <m/>
    <s v="sepsis a staph hominis( hemocs VVP uniquement rien fait sur PAC) =&gt; arret olimel et mise sous perikabiven + ATB_x000a_HEmocs a froid apres 72h ATB=&gt; PAC ras ( vu que 72h ATB) , dc reprise olimel lors depart_x000a__x000a_"/>
    <s v="2jrs olimel et 7 de smofkabiven"/>
    <s v="NON"/>
    <d v="2016-12-03T00:00:00"/>
    <s v="PDV"/>
    <s v="PDV"/>
    <s v=""/>
    <s v="&gt;1 mois"/>
  </r>
  <r>
    <n v="92"/>
    <x v="3"/>
    <s v="201806"/>
    <s v="Juin"/>
    <n v="2018"/>
    <s v="Camilleri"/>
    <s v="colette"/>
    <n v="69"/>
    <s v="entre 50 et 75"/>
    <s v="Femme"/>
    <d v="1948-10-04T00:00:00"/>
    <d v="2018-05-30T00:00:00"/>
    <d v="2018-06-04T00:00:00"/>
    <n v="5"/>
    <x v="0"/>
    <s v="Urinaire"/>
    <s v="vessie"/>
    <x v="0"/>
    <n v="155"/>
    <n v="38"/>
    <n v="49"/>
    <s v="NC"/>
    <e v="#REF!"/>
    <e v="#REF!"/>
    <e v="#REF!"/>
    <n v="1"/>
    <x v="0"/>
    <s v="NC"/>
    <n v="11"/>
    <n v="-29"/>
    <s v="NC"/>
    <s v="perte"/>
    <s v="NC"/>
    <s v="NC"/>
    <x v="1"/>
    <s v="renseigné"/>
    <s v="renseigné"/>
    <n v="33"/>
    <s v="1_OK"/>
    <s v="NC"/>
    <n v="9"/>
    <n v="0.88"/>
    <n v="0.82"/>
    <d v="2018-08-03T00:00:00"/>
    <s v="NC"/>
    <n v="0"/>
    <x v="0"/>
    <s v="m1"/>
    <s v="OUI"/>
    <s v="NON"/>
    <s v="NON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d v="2018-01-01T00:00:00"/>
    <s v="NC"/>
    <s v="NON"/>
    <s v="OUI"/>
    <s v="IV"/>
    <s v="NON"/>
    <s v="NC"/>
    <s v="NC"/>
    <s v="NC"/>
    <m/>
    <m/>
    <m/>
    <m/>
    <m/>
    <m/>
    <m/>
    <m/>
    <s v="Reprise de pds 9 kg en 6mois"/>
    <s v="NC"/>
    <m/>
    <m/>
    <m/>
    <m/>
    <s v=""/>
    <s v="&gt;1 mois"/>
  </r>
  <r>
    <n v="31"/>
    <x v="1"/>
    <s v="201706"/>
    <s v="Juin"/>
    <n v="2017"/>
    <s v="Carrera"/>
    <s v="jean paul"/>
    <n v="58"/>
    <s v="entre 50 et 75"/>
    <s v="Homme"/>
    <d v="1957-10-30T00:00:00"/>
    <d v="2017-06-08T00:00:00"/>
    <d v="2017-06-10T00:00:00"/>
    <n v="2"/>
    <x v="0"/>
    <s v="Digestif"/>
    <s v="gastrique"/>
    <x v="0"/>
    <n v="170"/>
    <n v="68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06-10T00:00:00"/>
    <d v="2017-06-02T00:00:00"/>
    <n v="0"/>
    <x v="0"/>
    <s v="NC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-10kg en 4 semaine d'apres CR rÃ©a_x000a_entrÃ©e pr PAL/ decouverte kcer estomac av sd paraneo a type CIVD... DC par HemoR ext"/>
    <s v="NC"/>
    <m/>
    <m/>
    <m/>
    <m/>
    <s v=""/>
    <s v="&gt;1 mois"/>
  </r>
  <r>
    <n v="43"/>
    <x v="2"/>
    <s v="201612"/>
    <s v="Décembre"/>
    <n v="2016"/>
    <s v="Carrere"/>
    <s v="Jacqueline"/>
    <n v="66"/>
    <s v="entre 50 et 75"/>
    <s v="Femme"/>
    <d v="1950-01-19T00:00:00"/>
    <d v="2016-12-03T00:00:00"/>
    <d v="2016-12-05T00:00:00"/>
    <n v="2"/>
    <x v="1"/>
    <s v=""/>
    <s v="LAM"/>
    <x v="1"/>
    <n v="153"/>
    <s v="NC"/>
    <n v="55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1_OK"/>
    <s v="NC"/>
    <n v="0"/>
    <n v="0"/>
    <n v="0"/>
    <d v="2017-07-12T00:00:00"/>
    <d v="2017-04-05T00:00:00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n v="0"/>
    <s v="NON"/>
    <s v="OUI"/>
    <s v="IV"/>
    <s v="NON"/>
    <s v="NC"/>
    <s v="NC"/>
    <s v="hemocs mal realisées"/>
    <m/>
    <m/>
    <m/>
    <m/>
    <m/>
    <m/>
    <m/>
    <m/>
    <s v="NC"/>
    <s v="NC"/>
    <m/>
    <m/>
    <m/>
    <m/>
    <s v=""/>
    <s v="&gt;1 mois"/>
  </r>
  <r>
    <n v="93"/>
    <x v="3"/>
    <s v="201806"/>
    <s v="Juin"/>
    <n v="2018"/>
    <s v="ceniccola"/>
    <s v="patricia"/>
    <n v="56"/>
    <s v="entre 50 et 75"/>
    <s v="Femme"/>
    <d v="1962-05-17T00:00:00"/>
    <d v="2018-06-04T00:00:00"/>
    <d v="2018-06-11T00:00:00"/>
    <n v="7"/>
    <x v="0"/>
    <s v="Gynécologique"/>
    <s v="sein"/>
    <x v="0"/>
    <n v="165"/>
    <n v="85"/>
    <n v="82"/>
    <s v="NC"/>
    <e v="#REF!"/>
    <e v="#REF!"/>
    <e v="#REF!"/>
    <n v="1"/>
    <x v="0"/>
    <s v="NC"/>
    <n v="-3"/>
    <n v="4"/>
    <s v="NC"/>
    <s v="gain"/>
    <s v="NC"/>
    <s v="NC"/>
    <x v="1"/>
    <s v="renseigné"/>
    <s v="renseigné"/>
    <n v="36"/>
    <s v="1_OK"/>
    <s v="NC"/>
    <n v="83"/>
    <s v="NC"/>
    <s v="NC"/>
    <d v="2018-06-11T00:00:00"/>
    <s v="NC"/>
    <n v="0"/>
    <x v="0"/>
    <s v="NC"/>
    <s v="NON"/>
    <s v="NC"/>
    <s v="NC"/>
    <s v="OUI"/>
    <s v="NON"/>
    <s v="NON"/>
    <s v="NC"/>
    <s v="NON"/>
    <x v="0"/>
    <s v="SNA"/>
    <s v="NC"/>
    <s v="NC"/>
    <s v="NC"/>
    <s v="NC"/>
    <s v="NC"/>
    <s v="NC"/>
    <s v="NC"/>
    <s v="NON"/>
    <s v="NC"/>
    <s v="NC"/>
    <d v="2018-04-01T00:00:00"/>
    <s v="NC"/>
    <s v="NON"/>
    <s v="NON"/>
    <s v="SP"/>
    <s v="NON"/>
    <s v="NC"/>
    <s v="NC"/>
    <s v="NC"/>
    <m/>
    <m/>
    <m/>
    <m/>
    <m/>
    <m/>
    <m/>
    <m/>
    <s v="NC"/>
    <s v="NC"/>
    <m/>
    <m/>
    <m/>
    <m/>
    <s v=""/>
    <s v="&gt;1 mois"/>
  </r>
  <r>
    <n v="9"/>
    <x v="1"/>
    <s v="201706"/>
    <s v="Juin"/>
    <n v="2017"/>
    <s v="Champion"/>
    <s v="Rene"/>
    <n v="74"/>
    <s v="entre 50 et 75"/>
    <s v="Homme"/>
    <d v="1942-02-04T00:00:00"/>
    <d v="2017-06-01T00:00:00"/>
    <d v="2017-06-27T00:00:00"/>
    <n v="26"/>
    <x v="1"/>
    <s v=""/>
    <s v="myelome"/>
    <x v="2"/>
    <n v="178"/>
    <s v="NC"/>
    <n v="94"/>
    <n v="100"/>
    <e v="#REF!"/>
    <e v="#REF!"/>
    <e v="#REF!"/>
    <n v="5"/>
    <x v="2"/>
    <n v="6"/>
    <s v="NC"/>
    <s v="NC"/>
    <s v="perte"/>
    <s v="NC"/>
    <n v="-6"/>
    <n v="6"/>
    <x v="0"/>
    <s v="non renseigné"/>
    <s v="non renseigné"/>
    <s v="NC"/>
    <s v="4_NSP"/>
    <s v="NC"/>
    <n v="0"/>
    <n v="0"/>
    <n v="0"/>
    <d v="2017-07-03T00:00:00"/>
    <s v="NC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suvi en parralele a gre_x000a_entrÃ©e pr sd hyperalgique , sur coxarthrose avec indic chir_x000a_pas de diet vu"/>
    <s v="NC"/>
    <m/>
    <m/>
    <m/>
    <m/>
    <s v=""/>
    <s v="&gt;1 mois"/>
  </r>
  <r>
    <n v="10"/>
    <x v="1"/>
    <s v="201706"/>
    <s v="Juin"/>
    <n v="2017"/>
    <s v="Chretien"/>
    <s v="Helene"/>
    <n v="82"/>
    <s v="supérieur à 75"/>
    <s v="Femme"/>
    <d v="1933-07-15T00:00:00"/>
    <d v="2017-06-01T00:00:00"/>
    <d v="2017-06-08T00:00:00"/>
    <n v="7"/>
    <x v="1"/>
    <s v=""/>
    <s v="LAL"/>
    <x v="1"/>
    <n v="160"/>
    <n v="52"/>
    <n v="52"/>
    <n v="55"/>
    <e v="#REF!"/>
    <e v="#REF!"/>
    <e v="#REF!"/>
    <n v="2"/>
    <x v="0"/>
    <n v="3"/>
    <n v="0"/>
    <n v="0"/>
    <s v="perte"/>
    <s v="perte"/>
    <n v="-6"/>
    <n v="6"/>
    <x v="0"/>
    <s v="renseigné"/>
    <s v="non renseigné"/>
    <s v="NC"/>
    <s v="2_DM"/>
    <s v="NC"/>
    <n v="0"/>
    <n v="0"/>
    <n v="0"/>
    <s v="NC"/>
    <s v="NC"/>
    <n v="0"/>
    <x v="0"/>
    <s v="NC"/>
    <s v="NC"/>
    <s v="NC"/>
    <s v="NC"/>
    <s v="OUI"/>
    <s v="NON"/>
    <s v="NC"/>
    <s v="NC"/>
    <s v="NC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52 kg en avril 2017"/>
    <s v="NC"/>
    <m/>
    <m/>
    <m/>
    <m/>
    <s v=""/>
    <s v="&gt;1 mois"/>
  </r>
  <r>
    <n v="126"/>
    <x v="0"/>
    <s v="201712"/>
    <s v="Décembre"/>
    <n v="2017"/>
    <s v="Chretien"/>
    <s v="Helene"/>
    <n v="84"/>
    <s v="supérieur à 75"/>
    <s v="Femme"/>
    <d v="1933-07-15T00:00:00"/>
    <d v="2017-11-14T00:00:00"/>
    <d v="2017-12-09T00:00:00"/>
    <n v="25"/>
    <x v="1"/>
    <s v=""/>
    <s v="LA"/>
    <x v="1"/>
    <n v="163"/>
    <s v="NC"/>
    <n v="45"/>
    <n v="49"/>
    <e v="#REF!"/>
    <e v="#REF!"/>
    <e v="#REF!"/>
    <n v="2"/>
    <x v="0"/>
    <n v="4"/>
    <s v="NC"/>
    <s v="NC"/>
    <s v="perte"/>
    <s v="NC"/>
    <n v="-9"/>
    <n v="9"/>
    <x v="0"/>
    <s v="non renseigné"/>
    <s v="renseigné"/>
    <n v="27"/>
    <s v="3_DS"/>
    <s v="NC"/>
    <s v="NC"/>
    <s v="NC"/>
    <s v="NC"/>
    <d v="2017-12-09T00:00:00"/>
    <d v="2017-11-29T00:00:00"/>
    <n v="1"/>
    <x v="0"/>
    <s v="m6"/>
    <s v="NC"/>
    <s v="NC"/>
    <s v="DSE43"/>
    <s v="OUI"/>
    <s v="NON"/>
    <s v="OUI"/>
    <s v="NC"/>
    <s v="OUI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OUI"/>
    <d v="2017-11-15T00:00:00"/>
    <s v="staph epi"/>
    <s v="taph epi… pas d'olimel"/>
    <m/>
    <m/>
    <s v="OUI"/>
    <m/>
    <m/>
    <m/>
    <m/>
    <m/>
    <s v="Pas de crp alors que inf de PAC_x000a_omi ++"/>
    <s v="NC"/>
    <s v="OUI"/>
    <d v="2017-11-15T00:00:00"/>
    <s v="OUI"/>
    <d v="2017-12-09T00:00:00"/>
    <n v="24"/>
    <s v="&lt;1 mois"/>
  </r>
  <r>
    <n v="127"/>
    <x v="0"/>
    <s v="201712"/>
    <s v="Décembre"/>
    <n v="2017"/>
    <s v="colombo"/>
    <s v="aldo"/>
    <n v="66"/>
    <s v="entre 50 et 75"/>
    <s v="Homme"/>
    <d v="1951-01-09T00:00:00"/>
    <d v="2017-12-03T00:00:00"/>
    <d v="2017-12-13T00:00:00"/>
    <n v="10"/>
    <x v="0"/>
    <s v="Cérébral"/>
    <s v="ependymome du cervelet"/>
    <x v="0"/>
    <n v="183"/>
    <n v="74"/>
    <n v="64"/>
    <s v="NC"/>
    <e v="#REF!"/>
    <e v="#REF!"/>
    <e v="#REF!"/>
    <n v="1"/>
    <x v="0"/>
    <s v="NC"/>
    <n v="-10"/>
    <n v="14"/>
    <s v="NC"/>
    <s v="gain"/>
    <s v="NC"/>
    <s v="NC"/>
    <x v="1"/>
    <s v="renseigné"/>
    <s v="renseigné"/>
    <n v="39"/>
    <s v="1_OK"/>
    <s v="NC"/>
    <n v="12"/>
    <n v="1.21"/>
    <n v="0.87"/>
    <d v="2017-01-08T00:00:00"/>
    <s v="NC"/>
    <n v="1"/>
    <x v="1"/>
    <s v="m1"/>
    <s v="OUI"/>
    <s v="NC"/>
    <s v="NC"/>
    <s v="OUI"/>
    <s v="OUI"/>
    <s v="OUI"/>
    <s v="OUI"/>
    <s v="OUI"/>
    <x v="1"/>
    <s v="SNA"/>
    <s v="NC"/>
    <s v="NC"/>
    <s v="NC"/>
    <s v="NC"/>
    <s v="NC"/>
    <s v="NC"/>
    <s v="NC"/>
    <s v="NON"/>
    <s v="NC"/>
    <s v="NC"/>
    <s v="NC"/>
    <s v="NC"/>
    <s v="NON"/>
    <s v="NON"/>
    <s v="SP"/>
    <s v="NON"/>
    <s v="NC"/>
    <s v="NC"/>
    <s v="NC"/>
    <m/>
    <m/>
    <m/>
    <m/>
    <m/>
    <m/>
    <m/>
    <m/>
    <s v="NC"/>
    <s v="NC"/>
    <m/>
    <m/>
    <m/>
    <m/>
    <s v=""/>
    <s v="&gt;1 mois"/>
  </r>
  <r>
    <n v="128"/>
    <x v="0"/>
    <s v="201712"/>
    <s v="Décembre"/>
    <n v="2017"/>
    <s v="costanzo"/>
    <s v="robert"/>
    <n v="76"/>
    <s v="supérieur à 75"/>
    <s v="Homme"/>
    <d v="1941-07-04T00:00:00"/>
    <d v="2017-12-01T00:00:00"/>
    <d v="2017-12-15T00:00:00"/>
    <n v="14"/>
    <x v="1"/>
    <s v=""/>
    <s v="LLC"/>
    <x v="2"/>
    <n v="171"/>
    <n v="74"/>
    <n v="63"/>
    <s v="NC"/>
    <e v="#REF!"/>
    <e v="#REF!"/>
    <e v="#REF!"/>
    <n v="1"/>
    <x v="0"/>
    <s v="NC"/>
    <n v="-11"/>
    <n v="15"/>
    <s v="NC"/>
    <s v="gain"/>
    <s v="NC"/>
    <s v="NC"/>
    <x v="1"/>
    <s v="renseigné"/>
    <s v="renseigné"/>
    <n v="26"/>
    <s v="3_DS"/>
    <s v="NC"/>
    <n v="48"/>
    <s v="NC"/>
    <s v="NC"/>
    <d v="2017-09-24T00:00:00"/>
    <s v="NC"/>
    <n v="0"/>
    <x v="1"/>
    <s v="m6"/>
    <s v="NON"/>
    <s v="NC"/>
    <s v="NC"/>
    <s v="NON"/>
    <s v="NON"/>
    <s v="NON"/>
    <s v="NC"/>
    <s v="OUI"/>
    <x v="1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En RC"/>
    <s v="NC"/>
    <m/>
    <m/>
    <m/>
    <m/>
    <s v=""/>
    <s v="&gt;1 mois"/>
  </r>
  <r>
    <n v="68"/>
    <x v="2"/>
    <s v="201612"/>
    <s v="Décembre"/>
    <n v="2016"/>
    <s v="Danaila"/>
    <s v="Valuta"/>
    <n v="56"/>
    <s v="entre 50 et 75"/>
    <s v="Femme"/>
    <d v="1960-11-16T00:00:00"/>
    <d v="2016-12-06T00:00:00"/>
    <d v="2016-12-08T00:00:00"/>
    <n v="1"/>
    <x v="0"/>
    <s v="ORL"/>
    <s v="ORL"/>
    <x v="0"/>
    <n v="170"/>
    <s v="NC"/>
    <n v="44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3_DS"/>
    <s v="NC"/>
    <n v="0"/>
    <n v="0"/>
    <n v="0"/>
    <d v="2018-08-14T00:00:00"/>
    <d v="2017-01-25T00:00:00"/>
    <n v="0"/>
    <x v="0"/>
    <s v="NC"/>
    <s v="NC"/>
    <s v="NC"/>
    <s v="NC"/>
    <s v="NON"/>
    <s v="NON"/>
    <s v="NON"/>
    <s v="NON"/>
    <s v="NC"/>
    <x v="0"/>
    <s v="SNA"/>
    <s v="NC"/>
    <s v="NC"/>
    <s v="NC"/>
    <s v="NC"/>
    <s v="NC"/>
    <s v="NC"/>
    <s v="NC"/>
    <s v="OUI"/>
    <s v="NC"/>
    <s v="NC"/>
    <s v="NC"/>
    <n v="0"/>
    <s v="NON"/>
    <s v="OUI"/>
    <s v="IV"/>
    <s v="NON"/>
    <s v="NC"/>
    <s v="NC"/>
    <s v="NC"/>
    <m/>
    <m/>
    <m/>
    <m/>
    <m/>
    <m/>
    <m/>
    <m/>
    <s v="Hospit pr realisation de sa C1J1"/>
    <s v="NC"/>
    <m/>
    <m/>
    <m/>
    <m/>
    <s v=""/>
    <s v="&gt;1 mois"/>
  </r>
  <r>
    <n v="129"/>
    <x v="0"/>
    <s v="201712"/>
    <s v="Décembre"/>
    <n v="2017"/>
    <s v="Delprete"/>
    <s v="maria"/>
    <n v="82"/>
    <s v="supérieur à 75"/>
    <s v="Femme"/>
    <d v="1935-07-06T00:00:00"/>
    <d v="2017-11-09T00:00:00"/>
    <d v="2017-12-08T00:00:00"/>
    <n v="29"/>
    <x v="1"/>
    <s v=""/>
    <s v="myelome"/>
    <x v="2"/>
    <n v="160"/>
    <n v="84"/>
    <n v="73"/>
    <n v="69.400000000000006"/>
    <e v="#REF!"/>
    <e v="#REF!"/>
    <e v="#REF!"/>
    <n v="13"/>
    <x v="3"/>
    <n v="-3.5999999999999943"/>
    <n v="-11"/>
    <n v="13"/>
    <s v="gain"/>
    <s v="gain"/>
    <n v="5"/>
    <n v="-5"/>
    <x v="0"/>
    <s v="renseigné"/>
    <s v="renseigné"/>
    <n v="27"/>
    <s v="3_DS"/>
    <s v="NC"/>
    <s v="NC"/>
    <s v="NC"/>
    <s v="NC"/>
    <d v="2017-12-08T00:00:00"/>
    <d v="2017-12-01T00:00:00"/>
    <n v="0"/>
    <x v="0"/>
    <s v="m6"/>
    <s v="NC"/>
    <s v="NC"/>
    <s v="DSE43"/>
    <s v="OUI"/>
    <s v="NON"/>
    <s v="NON"/>
    <s v="NC"/>
    <s v="NC"/>
    <x v="0"/>
    <s v="SNA"/>
    <s v="NC"/>
    <s v="NC"/>
    <s v="NC"/>
    <s v="NC"/>
    <s v="NC"/>
    <s v="NC"/>
    <s v="NC"/>
    <s v="OUI"/>
    <s v="NC"/>
    <s v="NC"/>
    <s v="NC"/>
    <s v="NC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154"/>
    <x v="3"/>
    <s v="201806"/>
    <s v="Juin"/>
    <n v="2018"/>
    <s v="Demongeot"/>
    <s v="Betty"/>
    <n v="68"/>
    <s v="entre 50 et 75"/>
    <s v="Femme"/>
    <d v="1949-08-21T00:00:00"/>
    <d v="2018-06-06T00:00:00"/>
    <d v="2018-06-08T00:00:00"/>
    <n v="2"/>
    <x v="0"/>
    <s v="Digestif"/>
    <s v="pancreas"/>
    <x v="0"/>
    <n v="160"/>
    <n v="70"/>
    <n v="66"/>
    <s v="NC"/>
    <e v="#REF!"/>
    <e v="#REF!"/>
    <e v="#REF!"/>
    <n v="1"/>
    <x v="0"/>
    <s v="NC"/>
    <n v="-4"/>
    <n v="6"/>
    <s v="NC"/>
    <s v="gain"/>
    <s v="NC"/>
    <s v="NC"/>
    <x v="1"/>
    <s v="renseigné"/>
    <s v="renseigné"/>
    <n v="31"/>
    <s v="1_OK"/>
    <s v="NC"/>
    <n v="40"/>
    <s v="NC"/>
    <s v="NC"/>
    <s v="NC"/>
    <s v="NC"/>
    <n v="2"/>
    <x v="0"/>
    <s v="m1"/>
    <s v="NON"/>
    <s v="NC"/>
    <s v="NC"/>
    <s v="NON"/>
    <s v="NON"/>
    <s v="NON"/>
    <s v="NC"/>
    <s v="nsp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113"/>
    <x v="3"/>
    <s v="201806"/>
    <s v="Juin"/>
    <n v="2018"/>
    <s v="Derrien"/>
    <s v="gilbert"/>
    <n v="69"/>
    <s v="entre 50 et 75"/>
    <s v="Homme"/>
    <d v="1945-08-08T00:00:00"/>
    <d v="2018-06-05T00:00:00"/>
    <d v="2018-06-29T00:00:00"/>
    <n v="24"/>
    <x v="0"/>
    <s v="Digestif"/>
    <s v="colon"/>
    <x v="0"/>
    <n v="174"/>
    <s v="NC"/>
    <n v="52"/>
    <s v="NC"/>
    <e v="#REF!"/>
    <e v="#REF!"/>
    <e v="#REF!"/>
    <n v="1"/>
    <x v="0"/>
    <s v="NC"/>
    <s v="NC"/>
    <s v="NC"/>
    <s v="NC"/>
    <s v="NC"/>
    <s v="NC"/>
    <s v="NC"/>
    <x v="1"/>
    <s v="non renseigné"/>
    <s v="renseigné"/>
    <n v="27"/>
    <s v="2_DM"/>
    <s v="NC"/>
    <n v="80"/>
    <n v="1.02"/>
    <n v="0.85"/>
    <d v="2018-07-07T00:00:00"/>
    <s v="NC"/>
    <n v="1"/>
    <x v="1"/>
    <s v="NC"/>
    <s v="OUI"/>
    <s v="NON"/>
    <s v="NC"/>
    <s v="OUI"/>
    <s v="OUI"/>
    <s v="OUI"/>
    <s v="NC"/>
    <s v="NON"/>
    <x v="1"/>
    <s v="SNA"/>
    <s v="NC"/>
    <s v="NC"/>
    <s v="NC"/>
    <s v="NC"/>
    <s v="NC"/>
    <s v="NC"/>
    <s v="NC"/>
    <s v="NON"/>
    <s v="NC"/>
    <s v="NC"/>
    <s v="NC"/>
    <s v="NC"/>
    <s v="NON"/>
    <s v="NON"/>
    <s v="SP"/>
    <s v="NON"/>
    <s v="NC"/>
    <s v="NC"/>
    <s v="NC"/>
    <m/>
    <m/>
    <m/>
    <m/>
    <m/>
    <m/>
    <m/>
    <m/>
    <s v="denutrition non evaluable car pds declaratif, du fait tetraplegie "/>
    <s v="NC"/>
    <m/>
    <m/>
    <m/>
    <m/>
    <s v=""/>
    <s v="&gt;1 mois"/>
  </r>
  <r>
    <n v="28"/>
    <x v="1"/>
    <s v="201706"/>
    <s v="Juin"/>
    <n v="2017"/>
    <s v="Desnouveaux "/>
    <s v="Gilles"/>
    <n v="62"/>
    <s v="entre 50 et 75"/>
    <s v="Homme"/>
    <d v="1954-01-10T00:00:00"/>
    <d v="2017-06-07T00:00:00"/>
    <d v="2017-06-08T00:00:00"/>
    <n v="1"/>
    <x v="0"/>
    <s v="Digestif"/>
    <s v="gastrique"/>
    <x v="0"/>
    <n v="175"/>
    <n v="50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06-08T00:00:00"/>
    <d v="2017-05-16T00:00:00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dc par hemoR ext massive_x000a_50kg en mai 2017_x000a_albu a 16 debut Juin_x000a_jamais vu diet de tte sa PEC"/>
    <s v="NC"/>
    <m/>
    <m/>
    <m/>
    <m/>
    <s v=""/>
    <s v="&gt;1 mois"/>
  </r>
  <r>
    <n v="116"/>
    <x v="3"/>
    <s v="201806"/>
    <s v="Juin"/>
    <n v="2018"/>
    <s v="DHO"/>
    <s v="lucette"/>
    <n v="73"/>
    <s v="entre 50 et 75"/>
    <s v="Femme"/>
    <d v="1945-01-17T00:00:00"/>
    <d v="2018-06-07T00:00:00"/>
    <d v="2018-07-03T00:00:00"/>
    <n v="26"/>
    <x v="0"/>
    <s v="Digestif"/>
    <s v="CHC"/>
    <x v="0"/>
    <n v="151"/>
    <n v="86"/>
    <n v="74"/>
    <n v="80"/>
    <e v="#REF!"/>
    <e v="#REF!"/>
    <e v="#REF!"/>
    <n v="3"/>
    <x v="0"/>
    <n v="6"/>
    <n v="-12"/>
    <n v="14"/>
    <s v="perte"/>
    <s v="gain"/>
    <n v="-8"/>
    <n v="8"/>
    <x v="0"/>
    <s v="renseigné"/>
    <s v="renseigné"/>
    <n v="30"/>
    <s v="3_DS"/>
    <s v="NC"/>
    <n v="40"/>
    <s v="NC"/>
    <s v="NC"/>
    <d v="2018-07-12T00:00:00"/>
    <s v="NC"/>
    <n v="0"/>
    <x v="0"/>
    <s v="m1"/>
    <s v="NON"/>
    <s v="NC"/>
    <s v="DSE43"/>
    <s v="OUI"/>
    <s v="OUI"/>
    <s v="NON"/>
    <s v="NC"/>
    <s v="NC"/>
    <x v="0"/>
    <s v="SNA"/>
    <s v="NC"/>
    <s v="NC"/>
    <s v="NC"/>
    <s v="NC"/>
    <s v="NC"/>
    <s v="NC"/>
    <s v="NC"/>
    <s v="OUI"/>
    <s v="NC"/>
    <s v="NC"/>
    <d v="2017-11-01T00:00:00"/>
    <s v="NC"/>
    <s v="NON"/>
    <s v="NON"/>
    <s v="SP"/>
    <s v="NON"/>
    <s v="NC"/>
    <s v="NC"/>
    <s v="NC"/>
    <m/>
    <m/>
    <m/>
    <m/>
    <m/>
    <m/>
    <m/>
    <m/>
    <s v="sd oedemato ascitique"/>
    <s v="NC"/>
    <m/>
    <m/>
    <m/>
    <m/>
    <s v=""/>
    <s v="&gt;1 mois"/>
  </r>
  <r>
    <n v="130"/>
    <x v="0"/>
    <s v="201712"/>
    <s v="Décembre"/>
    <n v="2017"/>
    <s v="Enard"/>
    <s v="eric"/>
    <n v="58"/>
    <s v="entre 50 et 75"/>
    <s v="Homme"/>
    <d v="1959-06-28T00:00:00"/>
    <d v="2017-10-27T00:00:00"/>
    <d v="2017-12-11T00:00:00"/>
    <n v="45"/>
    <x v="0"/>
    <s v="Prostate"/>
    <s v="prostate"/>
    <x v="0"/>
    <n v="184"/>
    <n v="77"/>
    <n v="69"/>
    <n v="66"/>
    <e v="#REF!"/>
    <e v="#REF!"/>
    <e v="#REF!"/>
    <n v="7"/>
    <x v="2"/>
    <n v="-3"/>
    <n v="-8"/>
    <n v="10"/>
    <s v="gain"/>
    <s v="gain"/>
    <n v="4"/>
    <n v="-4"/>
    <x v="0"/>
    <s v="renseigné"/>
    <s v="renseigné"/>
    <n v="30"/>
    <s v="2_DM"/>
    <s v="NC"/>
    <n v="20"/>
    <s v="NC"/>
    <s v="NC"/>
    <d v="2017-12-20T00:00:00"/>
    <d v="2017-12-11T00:00:00"/>
    <n v="0"/>
    <x v="0"/>
    <s v="m6"/>
    <s v="NC"/>
    <s v="NC"/>
    <s v="DME44.1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NC"/>
    <s v="NSP"/>
    <m/>
    <m/>
    <m/>
    <m/>
    <s v=""/>
    <s v="&gt;1 mois"/>
  </r>
  <r>
    <n v="131"/>
    <x v="0"/>
    <s v="201712"/>
    <s v="Décembre"/>
    <n v="2017"/>
    <s v="Eymin"/>
    <s v="jeanine"/>
    <n v="67"/>
    <s v="entre 50 et 75"/>
    <s v="Femme"/>
    <d v="1950-01-29T00:00:00"/>
    <d v="2017-11-27T00:00:00"/>
    <d v="2017-12-20T00:00:00"/>
    <n v="23"/>
    <x v="0"/>
    <s v="ORL"/>
    <s v="ORL"/>
    <x v="0"/>
    <n v="162"/>
    <n v="55"/>
    <n v="53"/>
    <n v="57"/>
    <e v="#REF!"/>
    <e v="#REF!"/>
    <e v="#REF!"/>
    <n v="3"/>
    <x v="0"/>
    <n v="4"/>
    <n v="-2"/>
    <n v="4"/>
    <s v="perte"/>
    <s v="gain"/>
    <n v="-8"/>
    <n v="8"/>
    <x v="0"/>
    <s v="renseigné"/>
    <s v="renseigné"/>
    <n v="22"/>
    <s v="2_DM"/>
    <s v="NC"/>
    <n v="54"/>
    <s v="NC"/>
    <s v="NC"/>
    <d v="2018-04-04T00:00:00"/>
    <s v="NC"/>
    <n v="0"/>
    <x v="0"/>
    <s v="m1"/>
    <s v="NON"/>
    <s v="NC"/>
    <s v="NC"/>
    <s v="NON"/>
    <s v="OUI"/>
    <s v="NON"/>
    <s v="NC"/>
    <s v="NC"/>
    <x v="0"/>
    <s v="enterale"/>
    <s v="GPE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GPE fresubin 2 kcal_x000a_Pas de CNO"/>
    <m/>
    <m/>
    <m/>
    <m/>
    <s v=""/>
    <s v="&gt;1 mois"/>
  </r>
  <r>
    <n v="94"/>
    <x v="3"/>
    <s v="201806"/>
    <s v="Juin"/>
    <n v="2018"/>
    <s v="Faragoni"/>
    <s v="jean"/>
    <n v="84"/>
    <s v="supérieur à 75"/>
    <s v="Homme"/>
    <d v="1934-04-30T00:00:00"/>
    <d v="2018-05-31T00:00:00"/>
    <d v="2018-06-07T00:00:00"/>
    <n v="7"/>
    <x v="0"/>
    <s v="Urinaire"/>
    <s v="vessie"/>
    <x v="0"/>
    <n v="176"/>
    <n v="97"/>
    <n v="78"/>
    <n v="81"/>
    <e v="#REF!"/>
    <e v="#REF!"/>
    <e v="#REF!"/>
    <n v="1"/>
    <x v="0"/>
    <n v="3"/>
    <n v="-19"/>
    <n v="20"/>
    <s v="perte"/>
    <s v="gain"/>
    <n v="-4"/>
    <n v="4"/>
    <x v="0"/>
    <s v="renseigné"/>
    <s v="non renseigné"/>
    <s v="NC"/>
    <s v="4_NSP"/>
    <s v="NC"/>
    <s v="NC"/>
    <s v="NC"/>
    <s v="NC"/>
    <d v="2018-08-02T00:00:00"/>
    <s v="NC"/>
    <n v="1"/>
    <x v="1"/>
    <s v="m6"/>
    <s v="NC"/>
    <s v="NC"/>
    <s v="NC"/>
    <s v="NON"/>
    <s v="NON"/>
    <s v="NON"/>
    <s v="NC"/>
    <s v="NON"/>
    <x v="1"/>
    <s v="SNA"/>
    <s v="NC"/>
    <s v="NC"/>
    <s v="NC"/>
    <s v="NC"/>
    <s v="NC"/>
    <s v="NC"/>
    <s v="NC"/>
    <s v="OUI"/>
    <s v="NC"/>
    <s v="NC"/>
    <d v="2018-02-01T00:00:00"/>
    <s v="NC"/>
    <s v="NON"/>
    <s v="NON"/>
    <s v="SP"/>
    <s v="NON"/>
    <s v="NC"/>
    <s v="NC"/>
    <s v="NC"/>
    <m/>
    <m/>
    <m/>
    <m/>
    <m/>
    <m/>
    <m/>
    <m/>
    <s v="NC"/>
    <s v="En SP"/>
    <m/>
    <m/>
    <m/>
    <m/>
    <s v=""/>
    <s v="&gt;1 mois"/>
  </r>
  <r>
    <n v="132"/>
    <x v="0"/>
    <s v="201712"/>
    <s v="Décembre"/>
    <n v="2017"/>
    <s v="Fautrier"/>
    <s v="Patrice"/>
    <n v="71"/>
    <s v="entre 50 et 75"/>
    <s v="Homme"/>
    <d v="1946-03-29T00:00:00"/>
    <d v="2017-11-13T00:00:00"/>
    <d v="2017-12-14T00:00:00"/>
    <n v="31"/>
    <x v="0"/>
    <s v="ORL"/>
    <s v="ORL"/>
    <x v="0"/>
    <n v="174"/>
    <s v="NC"/>
    <n v="72"/>
    <n v="70"/>
    <e v="#REF!"/>
    <e v="#REF!"/>
    <e v="#REF!"/>
    <n v="3"/>
    <x v="0"/>
    <n v="-2"/>
    <s v="NC"/>
    <s v="NC"/>
    <s v="gain"/>
    <s v="NC"/>
    <n v="3"/>
    <n v="-3"/>
    <x v="0"/>
    <s v="non renseigné"/>
    <s v="renseigné"/>
    <n v="19"/>
    <s v="3_DS"/>
    <s v="NC"/>
    <s v="NC"/>
    <s v="NC"/>
    <s v="NC"/>
    <d v="2018-06-26T00:00:00"/>
    <d v="2018-05-30T00:00:00"/>
    <n v="0"/>
    <x v="0"/>
    <s v="NC"/>
    <s v="NON"/>
    <s v="NC"/>
    <s v="DSE43"/>
    <s v="OUI"/>
    <s v="OUI"/>
    <s v="OUI"/>
    <s v="NC"/>
    <s v="OUI"/>
    <x v="1"/>
    <s v="Parenteral"/>
    <s v="NC"/>
    <s v="OUI"/>
    <s v="NON"/>
    <s v="NC"/>
    <s v="NC"/>
    <s v="NC"/>
    <s v="NC"/>
    <s v="OUI"/>
    <s v="NC"/>
    <s v="on"/>
    <s v="NC"/>
    <s v="NC"/>
    <s v="NON"/>
    <s v="OUI"/>
    <s v="IV"/>
    <s v="OUI"/>
    <d v="2017-11-21T00:00:00"/>
    <s v="staph epi"/>
    <s v="juste avant hospit , avait olimel"/>
    <m/>
    <m/>
    <s v="OUI"/>
    <m/>
    <m/>
    <m/>
    <m/>
    <m/>
    <s v="pas de pds de ref_x000a_jamais vu de diet av cette hospit"/>
    <s v="pas adapt doses, mais carrement 2 perikabiven/jr"/>
    <s v="NON"/>
    <d v="2017-11-15T00:00:00"/>
    <s v="OUI"/>
    <d v="2018-06-20T00:00:00"/>
    <n v="217"/>
    <s v="&gt;1 mois"/>
  </r>
  <r>
    <n v="146"/>
    <x v="0"/>
    <s v="201712"/>
    <s v="Décembre"/>
    <n v="2017"/>
    <s v="Fecy"/>
    <s v="frederic"/>
    <n v="54"/>
    <s v="entre 50 et 75"/>
    <s v="Homme"/>
    <d v="1963-08-07T00:00:00"/>
    <d v="2017-12-06T00:00:00"/>
    <d v="2017-12-21T00:00:00"/>
    <n v="15"/>
    <x v="0"/>
    <s v="Digestif"/>
    <s v="colon"/>
    <x v="0"/>
    <n v="183"/>
    <n v="61"/>
    <n v="51"/>
    <n v="49"/>
    <e v="#REF!"/>
    <e v="#REF!"/>
    <e v="#REF!"/>
    <n v="2"/>
    <x v="0"/>
    <n v="-2"/>
    <n v="-10"/>
    <n v="16"/>
    <s v="gain"/>
    <s v="gain"/>
    <n v="4"/>
    <n v="-4"/>
    <x v="0"/>
    <s v="renseigné"/>
    <s v="non renseigné"/>
    <s v="NC"/>
    <s v="3_DS"/>
    <s v="NC"/>
    <s v="NC"/>
    <s v="NC"/>
    <s v="NC"/>
    <d v="2018-03-03T00:00:00"/>
    <d v="2018-02-27T00:00:00"/>
    <n v="3"/>
    <x v="1"/>
    <s v="m1"/>
    <s v="NC"/>
    <s v="NC"/>
    <s v="DSE43"/>
    <s v="OUI"/>
    <s v="NON"/>
    <s v="OUI"/>
    <s v="OUI"/>
    <s v="OUI"/>
    <x v="1"/>
    <s v="Parenteral"/>
    <s v="N7"/>
    <s v="NC"/>
    <s v="NON"/>
    <s v="NON"/>
    <s v="NC"/>
    <s v="NC"/>
    <s v="NC"/>
    <s v="NC"/>
    <s v="NC"/>
    <s v="on"/>
    <s v="NC"/>
    <s v="NC"/>
    <s v="NON"/>
    <s v="OUI"/>
    <s v="IV"/>
    <s v="NON"/>
    <s v="NC"/>
    <s v="NC"/>
    <s v="NC"/>
    <m/>
    <m/>
    <m/>
    <m/>
    <m/>
    <m/>
    <m/>
    <m/>
    <s v="NC"/>
    <s v="car occlusion dig"/>
    <m/>
    <m/>
    <m/>
    <m/>
    <s v=""/>
    <s v="&gt;1 mois"/>
  </r>
  <r>
    <n v="69"/>
    <x v="2"/>
    <s v="201612"/>
    <s v="Décembre"/>
    <n v="2016"/>
    <s v="Ferrero"/>
    <s v="Bernard"/>
    <n v="62"/>
    <s v="entre 50 et 75"/>
    <s v="Homme"/>
    <d v="1954-09-07T00:00:00"/>
    <d v="2017-12-07T00:00:00"/>
    <d v="2017-12-15T00:00:00"/>
    <n v="8"/>
    <x v="0"/>
    <s v="Digestif"/>
    <s v="CHC"/>
    <x v="0"/>
    <n v="170"/>
    <n v="65"/>
    <n v="70"/>
    <n v="72"/>
    <e v="#REF!"/>
    <e v="#REF!"/>
    <e v="#REF!"/>
    <n v="2"/>
    <x v="0"/>
    <n v="2"/>
    <n v="5"/>
    <n v="-8"/>
    <s v="perte"/>
    <s v="perte"/>
    <n v="-3"/>
    <n v="3"/>
    <x v="0"/>
    <s v="renseigné"/>
    <s v="renseigné"/>
    <n v="13"/>
    <s v="3_DS"/>
    <s v="NC"/>
    <n v="0"/>
    <n v="0"/>
    <n v="0"/>
    <d v="2017-01-01T00:00:00"/>
    <s v="NC"/>
    <n v="0"/>
    <x v="2"/>
    <s v="NC"/>
    <s v="NC"/>
    <s v="NC"/>
    <s v="NC"/>
    <s v="OUI"/>
    <s v="NON"/>
    <s v="NON"/>
    <s v="NC"/>
    <s v="NC"/>
    <x v="1"/>
    <s v="Parenteral"/>
    <s v="N7"/>
    <s v="OUI"/>
    <s v="NC"/>
    <s v="NC"/>
    <s v="NC"/>
    <s v="NC"/>
    <s v="NC"/>
    <s v="NC"/>
    <s v="NC"/>
    <s v="NC"/>
    <d v="2016-11-01T00:00:00"/>
    <n v="0"/>
    <s v="OUI"/>
    <s v="NON"/>
    <s v="PO"/>
    <s v="OUI"/>
    <d v="2016-12-16T00:00:00"/>
    <s v="staph epi"/>
    <s v="olimel/staph epi"/>
    <m/>
    <m/>
    <s v="OUI"/>
    <m/>
    <m/>
    <m/>
    <m/>
    <m/>
    <s v="notion inf PAC/NPE a staph epi"/>
    <s v="OMI _x000a_Bdle dose cernevit/nutryelt_x000a_perikabiven 4jrs_x000a_olimel 2 jrs , plus hydrat pa glucidion"/>
    <s v="NON"/>
    <m/>
    <s v="PDV"/>
    <m/>
    <s v=""/>
    <s v="&gt;1 mois"/>
  </r>
  <r>
    <n v="121"/>
    <x v="3"/>
    <s v="201806"/>
    <s v="Juin"/>
    <n v="2018"/>
    <s v="Fourmillier"/>
    <s v="Josette"/>
    <n v="66"/>
    <s v="entre 50 et 75"/>
    <s v="Femme"/>
    <d v="1950-09-06T00:00:00"/>
    <d v="2018-06-06T00:00:00"/>
    <d v="2018-06-13T00:00:00"/>
    <n v="7"/>
    <x v="0"/>
    <s v="Gynécologique"/>
    <s v="ovaire"/>
    <x v="0"/>
    <n v="162"/>
    <n v="70"/>
    <n v="69"/>
    <s v="NC"/>
    <e v="#REF!"/>
    <e v="#REF!"/>
    <e v="#REF!"/>
    <n v="1"/>
    <x v="0"/>
    <s v="NC"/>
    <n v="-1"/>
    <n v="1"/>
    <s v="NC"/>
    <s v="gain"/>
    <s v="NC"/>
    <s v="NC"/>
    <x v="1"/>
    <s v="renseigné"/>
    <s v="renseigné"/>
    <n v="25"/>
    <s v="2_DM"/>
    <s v="NC"/>
    <n v="83"/>
    <s v="NC"/>
    <s v="NC"/>
    <s v="NC"/>
    <s v="NC"/>
    <n v="0"/>
    <x v="0"/>
    <s v="NC"/>
    <s v="NON"/>
    <s v="NC"/>
    <s v="NC"/>
    <s v="NC"/>
    <s v="OUI"/>
    <s v="NON"/>
    <s v="NC"/>
    <s v="NON"/>
    <x v="0"/>
    <s v="SNA"/>
    <s v="NC"/>
    <s v="NC"/>
    <s v="NC"/>
    <s v="NC"/>
    <s v="NC"/>
    <s v="NC"/>
    <s v="NC"/>
    <s v="NON"/>
    <s v="NC"/>
    <s v="NC"/>
    <d v="2018-04-01T00:00:00"/>
    <s v="NC"/>
    <s v="NON"/>
    <s v="OUI"/>
    <s v="IV"/>
    <s v="NON"/>
    <s v="NC"/>
    <s v="NC"/>
    <s v="NC"/>
    <m/>
    <m/>
    <m/>
    <m/>
    <m/>
    <m/>
    <m/>
    <m/>
    <s v="NC"/>
    <s v="n'aime pas les CNO"/>
    <m/>
    <m/>
    <m/>
    <m/>
    <s v=""/>
    <s v="&gt;1 mois"/>
  </r>
  <r>
    <n v="147"/>
    <x v="0"/>
    <s v="201712"/>
    <s v="Décembre"/>
    <n v="2017"/>
    <s v="Francheschini "/>
    <s v="germaine"/>
    <n v="74"/>
    <s v="entre 50 et 75"/>
    <s v="Femme"/>
    <d v="1943-05-07T00:00:00"/>
    <d v="2017-12-06T00:00:00"/>
    <d v="2017-12-21T00:00:00"/>
    <n v="15"/>
    <x v="0"/>
    <s v="Gynécologique"/>
    <s v="sein"/>
    <x v="0"/>
    <n v="160"/>
    <n v="44"/>
    <n v="40"/>
    <n v="42"/>
    <e v="#REF!"/>
    <e v="#REF!"/>
    <e v="#REF!"/>
    <n v="2"/>
    <x v="0"/>
    <n v="2"/>
    <n v="-4"/>
    <n v="9"/>
    <s v="perte"/>
    <s v="gain"/>
    <n v="-5"/>
    <n v="5"/>
    <x v="0"/>
    <s v="renseigné"/>
    <s v="non renseigné"/>
    <s v="NC"/>
    <s v="3_DS"/>
    <s v="NC"/>
    <s v="NC"/>
    <s v="NC"/>
    <s v="NC"/>
    <d v="2018-08-20T00:00:00"/>
    <d v="2018-04-18T00:00:00"/>
    <n v="1"/>
    <x v="1"/>
    <s v="m7"/>
    <s v="NON"/>
    <s v="NC"/>
    <s v="NC"/>
    <s v="OUI"/>
    <s v="OUI"/>
    <s v="OUI"/>
    <s v="OUI"/>
    <s v="NC"/>
    <x v="1"/>
    <s v="Parenteral"/>
    <s v="N7"/>
    <s v="NC"/>
    <s v="NC"/>
    <s v="NC"/>
    <s v="NC"/>
    <s v="NC"/>
    <s v="NC"/>
    <s v="NON"/>
    <s v="NC"/>
    <s v="NC"/>
    <s v="NC"/>
    <s v="NC"/>
    <s v="NON"/>
    <s v="OUI"/>
    <s v="IV"/>
    <s v="OUI"/>
    <d v="2017-12-04T00:00:00"/>
    <s v="klebsielle"/>
    <s v="olimel/ klebsielle avait NP ala maison"/>
    <m/>
    <m/>
    <m/>
    <m/>
    <m/>
    <s v="OUI"/>
    <m/>
    <m/>
    <s v="NC"/>
    <s v="NSP"/>
    <s v="NON"/>
    <d v="2017-12-04T00:00:00"/>
    <s v="OUI"/>
    <d v="2018-08-20T00:00:00"/>
    <n v="259"/>
    <s v="&gt;1 mois"/>
  </r>
  <r>
    <n v="11"/>
    <x v="1"/>
    <s v="201706"/>
    <s v="Juin"/>
    <n v="2017"/>
    <s v="Gachelin"/>
    <s v="Nicole"/>
    <n v="81"/>
    <s v="supérieur à 75"/>
    <s v="Femme"/>
    <d v="1935-03-03T00:00:00"/>
    <d v="2017-05-30T00:00:00"/>
    <d v="2017-06-09T00:00:00"/>
    <n v="10"/>
    <x v="0"/>
    <s v="Digestif"/>
    <s v="pancreas"/>
    <x v="0"/>
    <s v="NC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07-05T00:00:00"/>
    <d v="2017-06-12T00:00:00"/>
    <n v="0"/>
    <x v="0"/>
    <s v="NC"/>
    <s v="NC"/>
    <s v="NC"/>
    <s v="NC"/>
    <s v="NC"/>
    <s v="NON"/>
    <s v="NC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-5kg en 1 mois d'apres CR urgences_x000a_Kcer pancreas, jamais vu de diet depuis son entrÃ©e ds la maladie"/>
    <s v="NC"/>
    <m/>
    <m/>
    <m/>
    <m/>
    <s v=""/>
    <s v="&gt;1 mois"/>
  </r>
  <r>
    <n v="95"/>
    <x v="3"/>
    <s v="201806"/>
    <s v="Juin"/>
    <n v="2018"/>
    <s v="Gaignier"/>
    <s v="Jean marc"/>
    <n v="66"/>
    <s v="entre 50 et 75"/>
    <s v="Homme"/>
    <d v="1951-10-29T00:00:00"/>
    <d v="2018-05-24T00:00:00"/>
    <d v="2018-06-13T00:00:00"/>
    <n v="20"/>
    <x v="0"/>
    <s v="ORL"/>
    <s v="ORL"/>
    <x v="0"/>
    <n v="181"/>
    <n v="97"/>
    <n v="86"/>
    <n v="89"/>
    <e v="#REF!"/>
    <e v="#REF!"/>
    <e v="#REF!"/>
    <n v="2"/>
    <x v="0"/>
    <n v="3"/>
    <n v="-11"/>
    <n v="11"/>
    <s v="perte"/>
    <s v="gain"/>
    <n v="-3"/>
    <n v="3"/>
    <x v="0"/>
    <s v="renseigné"/>
    <s v="renseigné"/>
    <n v="26"/>
    <s v="2_DM"/>
    <s v="NC"/>
    <n v="11"/>
    <n v="0.87"/>
    <n v="0.65"/>
    <d v="2018-06-23T00:00:00"/>
    <d v="2018-05-26T00:00:00"/>
    <n v="2"/>
    <x v="1"/>
    <s v="m6"/>
    <s v="OUI"/>
    <s v="OUI"/>
    <s v="DME44.1"/>
    <s v="OUI"/>
    <s v="OUI"/>
    <s v="OUI"/>
    <s v="OUI"/>
    <s v="OUI"/>
    <x v="1"/>
    <s v="enterale"/>
    <s v="sng"/>
    <s v="NC"/>
    <s v="NC"/>
    <s v="NON"/>
    <s v="NC"/>
    <s v="NC"/>
    <s v="NC"/>
    <s v="NON"/>
    <s v="NC"/>
    <s v="NC"/>
    <d v="2018-03-01T00:00:00"/>
    <s v="NC"/>
    <s v="NON"/>
    <s v="OUI"/>
    <s v="IV"/>
    <s v="NON"/>
    <s v="NC"/>
    <s v="NC"/>
    <s v="NC"/>
    <m/>
    <m/>
    <m/>
    <m/>
    <m/>
    <m/>
    <m/>
    <m/>
    <s v="Pds stable, mais prise + 3kg durant hospit_x000a_a vu Dr.Millin_x000a__x000a_Pas de SRI_x000a_"/>
    <s v="SNG puis GPE"/>
    <m/>
    <m/>
    <m/>
    <m/>
    <s v=""/>
    <s v="&gt;1 mois"/>
  </r>
  <r>
    <n v="45"/>
    <x v="2"/>
    <s v="201612"/>
    <s v="Décembre"/>
    <n v="2016"/>
    <s v="Giannasi"/>
    <s v="Celine"/>
    <n v="45"/>
    <s v="&lt;50"/>
    <s v="Femme"/>
    <d v="1971-04-15T00:00:00"/>
    <d v="2016-11-30T00:00:00"/>
    <d v="2016-12-05T00:00:00"/>
    <n v="5"/>
    <x v="0"/>
    <s v="Gynécologique"/>
    <s v="sein"/>
    <x v="0"/>
    <n v="159"/>
    <n v="56"/>
    <n v="55"/>
    <n v="54"/>
    <e v="#REF!"/>
    <e v="#REF!"/>
    <e v="#REF!"/>
    <n v="2"/>
    <x v="0"/>
    <n v="-1"/>
    <n v="-1"/>
    <n v="2"/>
    <s v="gain"/>
    <s v="gain"/>
    <n v="2"/>
    <n v="-2"/>
    <x v="0"/>
    <s v="renseigné"/>
    <s v="non renseigné"/>
    <s v="NC"/>
    <s v="1_OK"/>
    <s v="NC"/>
    <n v="0"/>
    <n v="0"/>
    <n v="0"/>
    <d v="2017-03-24T00:00:00"/>
    <d v="2017-03-03T00:00:00"/>
    <n v="0"/>
    <x v="0"/>
    <s v="NC"/>
    <s v="NC"/>
    <s v="NC"/>
    <s v="NC"/>
    <s v="OUI"/>
    <s v="OUI"/>
    <s v="NON"/>
    <s v="NC"/>
    <s v="NC"/>
    <x v="0"/>
    <s v="Parenteral"/>
    <s v="NC"/>
    <s v="NC"/>
    <s v="NC"/>
    <s v="NC"/>
    <s v="NC"/>
    <s v="NC"/>
    <s v="NC"/>
    <s v="NON"/>
    <s v="NC"/>
    <s v="NC"/>
    <d v="2016-10-01T00:00:00"/>
    <n v="0"/>
    <s v="NON"/>
    <s v="OUI"/>
    <s v="IV"/>
    <s v="NON"/>
    <s v="NC"/>
    <m/>
    <s v="inf en mars 2017 a staph epi/ NP deces dans les suites"/>
    <m/>
    <m/>
    <m/>
    <m/>
    <m/>
    <m/>
    <m/>
    <m/>
    <s v="NC"/>
    <s v="NC"/>
    <m/>
    <m/>
    <m/>
    <m/>
    <s v=""/>
    <s v="&gt;1 mois"/>
  </r>
  <r>
    <n v="117"/>
    <x v="3"/>
    <s v="201806"/>
    <s v="Juin"/>
    <n v="2018"/>
    <s v="Gomez"/>
    <s v="helene"/>
    <n v="53"/>
    <s v="entre 50 et 75"/>
    <s v="Femme"/>
    <d v="1965-04-14T00:00:00"/>
    <d v="2018-06-07T00:00:00"/>
    <d v="2018-06-09T00:00:00"/>
    <n v="2"/>
    <x v="1"/>
    <s v=""/>
    <s v="lymphome"/>
    <x v="2"/>
    <n v="166"/>
    <n v="72"/>
    <n v="70"/>
    <s v="NC"/>
    <e v="#REF!"/>
    <e v="#REF!"/>
    <e v="#REF!"/>
    <n v="1"/>
    <x v="0"/>
    <s v="NC"/>
    <n v="-2"/>
    <n v="3"/>
    <s v="NC"/>
    <s v="gain"/>
    <s v="NC"/>
    <s v="NC"/>
    <x v="1"/>
    <s v="renseigné"/>
    <s v="renseigné"/>
    <n v="37"/>
    <s v="1_OK"/>
    <s v="NC"/>
    <n v="3"/>
    <s v="NC"/>
    <s v="NC"/>
    <d v="2018-09-19T00:00:00"/>
    <s v="NC"/>
    <n v="0"/>
    <x v="0"/>
    <s v="NC"/>
    <s v="NON"/>
    <s v="NC"/>
    <s v="NC"/>
    <s v="NON"/>
    <s v="OUI"/>
    <s v="OUI"/>
    <s v="NC"/>
    <s v="NON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46"/>
    <x v="2"/>
    <s v="201612"/>
    <s v="Décembre"/>
    <n v="2016"/>
    <s v="Goulas"/>
    <s v="Ginette"/>
    <n v="71"/>
    <s v="entre 50 et 75"/>
    <s v="Femme"/>
    <d v="1945-10-09T00:00:00"/>
    <d v="2016-11-14T00:00:00"/>
    <d v="2017-01-04T00:00:00"/>
    <n v="51"/>
    <x v="0"/>
    <s v="Gynécologique"/>
    <s v="ovaire"/>
    <x v="0"/>
    <n v="166"/>
    <n v="78"/>
    <n v="70"/>
    <s v="NC"/>
    <e v="#REF!"/>
    <e v="#REF!"/>
    <e v="#REF!"/>
    <n v="1"/>
    <x v="0"/>
    <s v="NC"/>
    <n v="-8"/>
    <n v="10"/>
    <s v="NC"/>
    <s v="gain"/>
    <s v="NC"/>
    <s v="NC"/>
    <x v="1"/>
    <s v="renseigné"/>
    <s v="non renseigné"/>
    <s v="NC"/>
    <s v="4_NSP"/>
    <s v="NC"/>
    <n v="0"/>
    <n v="0"/>
    <n v="0"/>
    <d v="2017-01-04T00:00:00"/>
    <d v="2016-12-21T00:00:00"/>
    <n v="0"/>
    <x v="0"/>
    <s v="NC"/>
    <s v="NC"/>
    <s v="NC"/>
    <s v="NC"/>
    <s v="OUI"/>
    <s v="NON"/>
    <s v="NON"/>
    <s v="NC"/>
    <s v="NC"/>
    <x v="0"/>
    <s v="Parenteral"/>
    <s v="N7"/>
    <s v="NC"/>
    <s v="NC"/>
    <s v="NC"/>
    <s v="NC"/>
    <s v="NC"/>
    <s v="NC"/>
    <s v="NON"/>
    <s v="NC"/>
    <s v="NC"/>
    <d v="2016-08-01T00:00:00"/>
    <n v="0"/>
    <s v="NON"/>
    <s v="OUI"/>
    <s v="IV"/>
    <s v="OUI"/>
    <d v="2017-01-03T00:00:00"/>
    <s v="stpah epi/E.Coli"/>
    <s v="sous olimel juste avant hospit , staph epi + e.coli"/>
    <m/>
    <s v="OUI"/>
    <s v="OUI"/>
    <m/>
    <m/>
    <m/>
    <m/>
    <m/>
    <s v="50 jrs d'olimel sans vitamines, qui ont ete mis av l'hydrat_x000a_DC par inf de PAC_x000a_Tableau anasarque pdt hospit"/>
    <s v="NC"/>
    <s v="NON"/>
    <d v="2017-01-03T00:00:00"/>
    <s v="OUI"/>
    <d v="2017-01-04T00:00:00"/>
    <n v="1"/>
    <s v="&lt;1 semaine"/>
  </r>
  <r>
    <n v="32"/>
    <x v="1"/>
    <s v="201706"/>
    <s v="Juin"/>
    <n v="2017"/>
    <s v="Gracia"/>
    <s v="Danielle"/>
    <n v="76"/>
    <s v="supérieur à 75"/>
    <s v="Femme"/>
    <d v="1939-07-12T00:00:00"/>
    <d v="2017-06-08T00:00:00"/>
    <d v="2017-06-13T00:00:00"/>
    <n v="5"/>
    <x v="0"/>
    <s v="Digestif"/>
    <s v="pancreas"/>
    <x v="0"/>
    <n v="165"/>
    <n v="50"/>
    <n v="43"/>
    <s v="NC"/>
    <e v="#REF!"/>
    <e v="#REF!"/>
    <e v="#REF!"/>
    <n v="1"/>
    <x v="0"/>
    <s v="NC"/>
    <n v="-7"/>
    <n v="14"/>
    <s v="NC"/>
    <s v="gain"/>
    <s v="NC"/>
    <s v="NC"/>
    <x v="1"/>
    <s v="renseigné"/>
    <s v="non renseigné"/>
    <s v="NC"/>
    <s v="3_DS"/>
    <s v="NC"/>
    <n v="0"/>
    <n v="0"/>
    <n v="0"/>
    <d v="2018-03-08T00:00:00"/>
    <d v="2018-03-08T00:00:00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50 en dec 2016"/>
    <s v="NC"/>
    <m/>
    <m/>
    <m/>
    <m/>
    <s v=""/>
    <s v="&gt;1 mois"/>
  </r>
  <r>
    <n v="70"/>
    <x v="2"/>
    <s v="201612"/>
    <s v="Décembre"/>
    <n v="2016"/>
    <s v="Gracia"/>
    <s v="Danielle"/>
    <n v="77"/>
    <s v="supérieur à 75"/>
    <s v="Femme"/>
    <d v="1939-07-12T00:00:00"/>
    <d v="2016-12-07T00:00:00"/>
    <d v="2016-12-13T00:00:00"/>
    <n v="6"/>
    <x v="0"/>
    <s v="Digestif"/>
    <s v="pancreas"/>
    <x v="0"/>
    <n v="165"/>
    <s v="NC"/>
    <n v="48"/>
    <n v="51"/>
    <e v="#REF!"/>
    <e v="#REF!"/>
    <e v="#REF!"/>
    <n v="2"/>
    <x v="0"/>
    <n v="3"/>
    <s v="NC"/>
    <s v="NC"/>
    <s v="perte"/>
    <s v="NC"/>
    <n v="-6"/>
    <n v="6"/>
    <x v="0"/>
    <s v="non renseigné"/>
    <s v="non renseigné"/>
    <s v="NC"/>
    <s v="2_DM"/>
    <s v="NC"/>
    <n v="53"/>
    <n v="0"/>
    <n v="0"/>
    <d v="2018-03-08T00:00:00"/>
    <s v="NC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OUI"/>
    <s v="NC"/>
    <s v="NC"/>
    <s v="NC"/>
    <n v="0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96"/>
    <x v="3"/>
    <s v="201806"/>
    <s v="Juin"/>
    <n v="2018"/>
    <s v="Guadagnoli"/>
    <s v="evelyne"/>
    <n v="64"/>
    <s v="entre 50 et 75"/>
    <s v="Femme"/>
    <d v="1954-11-06T00:00:00"/>
    <d v="2018-05-26T00:00:00"/>
    <d v="2018-06-06T00:00:00"/>
    <n v="11"/>
    <x v="0"/>
    <s v="Gynécologique"/>
    <s v="sein"/>
    <x v="0"/>
    <n v="164"/>
    <n v="62"/>
    <n v="61"/>
    <s v="NC"/>
    <e v="#REF!"/>
    <e v="#REF!"/>
    <e v="#REF!"/>
    <n v="1"/>
    <x v="0"/>
    <s v="NC"/>
    <n v="-1"/>
    <n v="2"/>
    <s v="NC"/>
    <s v="gain"/>
    <s v="NC"/>
    <s v="NC"/>
    <x v="1"/>
    <s v="renseigné"/>
    <s v="renseigné"/>
    <n v="38"/>
    <s v="1_OK"/>
    <s v="NC"/>
    <n v="8"/>
    <n v="1.05"/>
    <n v="0.94"/>
    <d v="2018-08-03T00:00:00"/>
    <d v="2018-05-07T00:00:00"/>
    <n v="2"/>
    <x v="0"/>
    <s v="NC"/>
    <s v="OUI"/>
    <s v="NC"/>
    <s v="NON"/>
    <s v="NON"/>
    <s v="OUI"/>
    <s v="OUI"/>
    <s v="NC"/>
    <s v="NON"/>
    <x v="0"/>
    <s v="SNA"/>
    <s v="NC"/>
    <s v="NC"/>
    <s v="NC"/>
    <s v="NC"/>
    <s v="NC"/>
    <s v="NC"/>
    <s v="NC"/>
    <s v="NON"/>
    <s v="NC"/>
    <s v="NC"/>
    <d v="2018-04-01T00:00:00"/>
    <s v="NC"/>
    <s v="NON"/>
    <s v="OUI"/>
    <s v="IV"/>
    <s v="NON"/>
    <s v="NC"/>
    <s v="NC"/>
    <s v="NC"/>
    <m/>
    <m/>
    <m/>
    <m/>
    <m/>
    <m/>
    <m/>
    <m/>
    <s v="Pas de perte de pds"/>
    <s v="refus CNO"/>
    <m/>
    <m/>
    <m/>
    <m/>
    <s v=""/>
    <s v="&gt;1 mois"/>
  </r>
  <r>
    <n v="12"/>
    <x v="1"/>
    <s v="201706"/>
    <s v="Juin"/>
    <n v="2017"/>
    <s v="Guenot"/>
    <s v="Roger"/>
    <n v="85"/>
    <s v="supérieur à 75"/>
    <s v="Homme"/>
    <d v="1930-12-24T00:00:00"/>
    <d v="2017-05-23T00:00:00"/>
    <d v="2017-06-17T00:00:00"/>
    <n v="25"/>
    <x v="1"/>
    <s v=""/>
    <s v="LAM"/>
    <x v="1"/>
    <n v="167"/>
    <s v="NC"/>
    <n v="104"/>
    <n v="104"/>
    <e v="#REF!"/>
    <e v="#REF!"/>
    <e v="#REF!"/>
    <n v="2"/>
    <x v="0"/>
    <n v="0"/>
    <s v="NC"/>
    <s v="NC"/>
    <s v="perte"/>
    <s v="NC"/>
    <n v="0"/>
    <n v="0"/>
    <x v="0"/>
    <s v="non renseigné"/>
    <s v="non renseigné"/>
    <s v="NC"/>
    <s v="4_NSP"/>
    <s v="NC"/>
    <n v="0"/>
    <n v="0"/>
    <n v="0"/>
    <d v="2018-06-17T00:00:00"/>
    <s v="NC"/>
    <n v="0"/>
    <x v="0"/>
    <s v="NC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133"/>
    <x v="0"/>
    <s v="201712"/>
    <s v="Décembre"/>
    <n v="2017"/>
    <s v="Guilbert"/>
    <s v="chantal"/>
    <n v="68"/>
    <s v="entre 50 et 75"/>
    <s v="Femme"/>
    <d v="1949-10-05T00:00:00"/>
    <d v="2017-12-03T00:00:00"/>
    <d v="2017-12-22T00:00:00"/>
    <n v="19"/>
    <x v="0"/>
    <s v="Gynécologique"/>
    <s v="sein"/>
    <x v="0"/>
    <n v="157"/>
    <s v="NC"/>
    <n v="64"/>
    <n v="60"/>
    <e v="#REF!"/>
    <e v="#REF!"/>
    <e v="#REF!"/>
    <n v="3"/>
    <x v="0"/>
    <n v="-4"/>
    <s v="NC"/>
    <s v="NC"/>
    <s v="gain"/>
    <s v="NC"/>
    <n v="6"/>
    <n v="-6"/>
    <x v="0"/>
    <s v="non renseigné"/>
    <s v="non renseigné"/>
    <s v="NC"/>
    <s v="4_NSP"/>
    <s v="NC"/>
    <s v="NC"/>
    <s v="NC"/>
    <s v="NC"/>
    <d v="2018-08-01T00:00:00"/>
    <d v="2018-06-19T00:00:00"/>
    <n v="0"/>
    <x v="0"/>
    <s v="NC"/>
    <s v="NC"/>
    <s v="NC"/>
    <s v="NC"/>
    <s v="OUI"/>
    <s v="NON"/>
    <s v="OUI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13"/>
    <x v="1"/>
    <s v="201706"/>
    <s v="Juin"/>
    <n v="2017"/>
    <s v="Guston"/>
    <s v="André"/>
    <n v="84"/>
    <s v="supérieur à 75"/>
    <s v="Homme"/>
    <d v="1931-07-25T00:00:00"/>
    <d v="2017-05-30T00:00:00"/>
    <d v="2017-06-18T00:00:00"/>
    <n v="19"/>
    <x v="1"/>
    <s v=""/>
    <s v="SMD"/>
    <x v="3"/>
    <n v="168"/>
    <n v="70"/>
    <n v="65"/>
    <n v="69"/>
    <e v="#REF!"/>
    <e v="#REF!"/>
    <e v="#REF!"/>
    <n v="3"/>
    <x v="0"/>
    <n v="4"/>
    <n v="-5"/>
    <n v="7"/>
    <s v="perte"/>
    <s v="gain"/>
    <n v="-6"/>
    <n v="6"/>
    <x v="0"/>
    <s v="renseigné"/>
    <s v="renseigné"/>
    <n v="29"/>
    <s v="3_DS"/>
    <s v="NC"/>
    <n v="0"/>
    <n v="0"/>
    <n v="0"/>
    <d v="2017-08-05T00:00:00"/>
    <d v="2017-04-12T00:00:00"/>
    <n v="0"/>
    <x v="2"/>
    <s v="NC"/>
    <s v="NC"/>
    <s v="NC"/>
    <s v="NC"/>
    <s v="OUI"/>
    <s v="NON"/>
    <s v="OUI"/>
    <s v="OUI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OUI"/>
    <d v="2017-06-10T00:00:00"/>
    <s v="staph epi MR"/>
    <s v="NC"/>
    <m/>
    <m/>
    <s v="OUI"/>
    <m/>
    <m/>
    <m/>
    <m/>
    <m/>
    <s v="70kg en mai 2017"/>
    <s v="NC"/>
    <s v="NON"/>
    <d v="2017-06-05T00:00:00"/>
    <s v="OUI"/>
    <d v="2017-08-05T00:00:00"/>
    <n v="61"/>
    <s v="&gt;1 mois"/>
  </r>
  <r>
    <n v="47"/>
    <x v="2"/>
    <s v="201612"/>
    <s v="Décembre"/>
    <n v="2016"/>
    <s v="Hachani"/>
    <s v="Sabah"/>
    <n v="58"/>
    <s v="entre 50 et 75"/>
    <s v="Femme"/>
    <d v="1958-03-05T00:00:00"/>
    <d v="2016-12-05T00:00:00"/>
    <d v="2016-12-16T00:00:00"/>
    <n v="11"/>
    <x v="0"/>
    <s v="Gynécologique"/>
    <s v="sein"/>
    <x v="0"/>
    <n v="163"/>
    <n v="85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04-01T00:00:00"/>
    <d v="2016-05-30T00:00:00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d v="2016-05-01T00:00:00"/>
    <n v="0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71"/>
    <x v="2"/>
    <s v="201612"/>
    <s v="Décembre"/>
    <n v="2016"/>
    <s v="Hauville"/>
    <s v="Serge"/>
    <n v="69"/>
    <s v="entre 50 et 75"/>
    <s v="Homme"/>
    <d v="1947-01-23T00:00:00"/>
    <d v="2016-12-05T00:00:00"/>
    <d v="2016-12-16T00:00:00"/>
    <n v="11"/>
    <x v="1"/>
    <s v=""/>
    <s v="LAM"/>
    <x v="1"/>
    <n v="180"/>
    <s v="NC"/>
    <n v="87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10-10T00:00:00"/>
    <d v="2017-01-09T00:00:00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n v="0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98"/>
    <x v="3"/>
    <s v="201806"/>
    <s v="Juin"/>
    <n v="2018"/>
    <s v="Hermann"/>
    <s v="Marie claire"/>
    <n v="74"/>
    <s v="entre 50 et 75"/>
    <s v="Femme"/>
    <d v="1943-10-14T00:00:00"/>
    <d v="2018-05-31T00:00:00"/>
    <d v="2018-06-06T00:00:00"/>
    <n v="6"/>
    <x v="1"/>
    <s v=""/>
    <s v="LLC"/>
    <x v="2"/>
    <n v="160"/>
    <s v="NC"/>
    <n v="114"/>
    <n v="114"/>
    <e v="#REF!"/>
    <e v="#REF!"/>
    <e v="#REF!"/>
    <n v="1"/>
    <x v="0"/>
    <n v="0"/>
    <s v="NC"/>
    <s v="NC"/>
    <s v="perte"/>
    <s v="NC"/>
    <n v="0"/>
    <n v="0"/>
    <x v="0"/>
    <s v="non renseigné"/>
    <s v="non renseigné"/>
    <s v="NC"/>
    <s v="4_NSP"/>
    <s v="NC"/>
    <s v="NC"/>
    <s v="NC"/>
    <s v="NC"/>
    <s v="NC"/>
    <d v="2018-08-07T00:00:00"/>
    <n v="0"/>
    <x v="0"/>
    <s v="NC"/>
    <s v="NC"/>
    <s v="NC"/>
    <s v="NC"/>
    <s v="NON"/>
    <s v="OUI"/>
    <s v="NON"/>
    <s v="NC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Aucun bilan fait"/>
    <s v="NC"/>
    <m/>
    <m/>
    <m/>
    <m/>
    <s v=""/>
    <s v="&gt;1 mois"/>
  </r>
  <r>
    <n v="66"/>
    <x v="2"/>
    <s v="201612"/>
    <s v="Décembre"/>
    <n v="2016"/>
    <s v="Holier"/>
    <s v="Jean"/>
    <n v="58"/>
    <s v="entre 50 et 75"/>
    <s v="Homme"/>
    <d v="1958-01-08T00:00:00"/>
    <d v="2016-12-06T00:00:00"/>
    <d v="2016-12-13T00:00:00"/>
    <n v="7"/>
    <x v="0"/>
    <s v="Digestif"/>
    <s v="gastrique"/>
    <x v="0"/>
    <n v="170"/>
    <n v="60"/>
    <n v="56"/>
    <s v="NC"/>
    <e v="#REF!"/>
    <e v="#REF!"/>
    <e v="#REF!"/>
    <n v="1"/>
    <x v="0"/>
    <s v="NC"/>
    <n v="-4"/>
    <n v="7"/>
    <s v="NC"/>
    <s v="gain"/>
    <s v="NC"/>
    <s v="NC"/>
    <x v="1"/>
    <s v="renseigné"/>
    <s v="non renseigné"/>
    <s v="NC"/>
    <s v="4_NSP"/>
    <s v="NC"/>
    <n v="63"/>
    <s v="NON"/>
    <n v="0"/>
    <d v="2017-01-12T00:00:00"/>
    <d v="2017-01-12T00:00:00"/>
    <n v="0"/>
    <x v="0"/>
    <s v="m3"/>
    <s v="NC"/>
    <s v="NC"/>
    <s v="NC"/>
    <s v="OUI"/>
    <s v="NON"/>
    <s v="NON"/>
    <s v="NC"/>
    <s v="NC"/>
    <x v="0"/>
    <s v="SNA"/>
    <s v="NC"/>
    <s v="NC"/>
    <s v="NC"/>
    <s v="NON"/>
    <s v="NON"/>
    <s v="NON"/>
    <s v="NON"/>
    <s v="NON"/>
    <s v="NC"/>
    <s v="NC"/>
    <d v="2016-09-01T00:00:00"/>
    <n v="0"/>
    <s v="NON"/>
    <s v="IV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14"/>
    <x v="1"/>
    <s v="201706"/>
    <s v="Juin"/>
    <n v="2017"/>
    <s v="Hraiba"/>
    <s v="Ali"/>
    <n v="75"/>
    <s v="supérieur à 75"/>
    <s v="Homme"/>
    <d v="1940-12-31T00:00:00"/>
    <d v="2017-05-16T00:00:00"/>
    <d v="2017-06-14T00:00:00"/>
    <n v="29"/>
    <x v="0"/>
    <s v="Urinaire"/>
    <s v="vessie"/>
    <x v="0"/>
    <n v="175"/>
    <n v="98"/>
    <n v="86"/>
    <s v="NC"/>
    <e v="#REF!"/>
    <e v="#REF!"/>
    <e v="#REF!"/>
    <n v="1"/>
    <x v="0"/>
    <s v="NC"/>
    <n v="-12"/>
    <n v="12"/>
    <s v="NC"/>
    <s v="gain"/>
    <s v="NC"/>
    <s v="NC"/>
    <x v="1"/>
    <s v="renseigné"/>
    <s v="renseigné"/>
    <n v="23"/>
    <s v="3_DS"/>
    <s v="NC"/>
    <n v="11"/>
    <n v="0"/>
    <n v="0"/>
    <d v="2017-06-14T00:00:00"/>
    <d v="2017-06-12T00:00:00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98 en mars 2017_x000a_albu C =27"/>
    <s v="NC"/>
    <m/>
    <m/>
    <m/>
    <m/>
    <s v=""/>
    <s v="&gt;1 mois"/>
  </r>
  <r>
    <n v="134"/>
    <x v="0"/>
    <s v="201712"/>
    <s v="Décembre"/>
    <n v="2017"/>
    <s v="Hugon maille 12/07"/>
    <s v="arnaud"/>
    <n v="39"/>
    <s v="&lt;50"/>
    <s v="Femme"/>
    <d v="1978-04-24T00:00:00"/>
    <d v="2017-12-04T00:00:00"/>
    <d v="2017-12-13T00:00:00"/>
    <n v="9"/>
    <x v="0"/>
    <s v="Urinaire"/>
    <s v="renal"/>
    <x v="0"/>
    <n v="178"/>
    <s v="NC"/>
    <n v="88"/>
    <n v="81"/>
    <e v="#REF!"/>
    <e v="#REF!"/>
    <e v="#REF!"/>
    <n v="3"/>
    <x v="0"/>
    <n v="-7"/>
    <s v="NC"/>
    <s v="NC"/>
    <s v="gain"/>
    <s v="NC"/>
    <n v="8"/>
    <n v="-8"/>
    <x v="0"/>
    <s v="non renseigné"/>
    <s v="renseigné"/>
    <n v="28"/>
    <s v="2_DM"/>
    <s v="NC"/>
    <s v="NC"/>
    <s v="NC"/>
    <s v="NC"/>
    <d v="2018-10-20T00:00:00"/>
    <s v="NC"/>
    <n v="1"/>
    <x v="1"/>
    <s v="NC"/>
    <s v="NC"/>
    <s v="NC"/>
    <s v="DME44.1"/>
    <s v="OUI"/>
    <s v="OUI"/>
    <s v="OUI"/>
    <s v="NC"/>
    <s v="NC"/>
    <x v="1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-7kg durant hospit_x000a_Pas d'OMI_x000a_DM passÃ© en Ds durant hospit"/>
    <s v="NSP"/>
    <m/>
    <m/>
    <m/>
    <m/>
    <s v=""/>
    <s v="&gt;1 mois"/>
  </r>
  <r>
    <n v="29"/>
    <x v="1"/>
    <s v="201706"/>
    <s v="Juin"/>
    <n v="2017"/>
    <s v="Jackson"/>
    <s v="Bruno"/>
    <n v="55"/>
    <s v="entre 50 et 75"/>
    <s v="Homme"/>
    <d v="1960-09-09T00:00:00"/>
    <d v="2017-06-07T00:00:00"/>
    <d v="2017-06-13T00:00:00"/>
    <n v="6"/>
    <x v="0"/>
    <s v="Digestif"/>
    <s v="oesophage"/>
    <x v="0"/>
    <n v="177"/>
    <n v="46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06-13T00:00:00"/>
    <d v="2017-05-22T00:00:00"/>
    <n v="0"/>
    <x v="0"/>
    <s v="NC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46kg en janv 2017_x000a_hospit ... FDV"/>
    <s v="NC"/>
    <m/>
    <m/>
    <m/>
    <m/>
    <s v=""/>
    <s v="&gt;1 mois"/>
  </r>
  <r>
    <n v="15"/>
    <x v="1"/>
    <s v="201706"/>
    <s v="Juin"/>
    <n v="2017"/>
    <s v="Khajishvili"/>
    <s v="Tamar"/>
    <n v="37"/>
    <s v="&lt;50"/>
    <s v="Femme"/>
    <d v="1978-12-23T00:00:00"/>
    <d v="2017-03-03T00:00:00"/>
    <d v="2017-06-22T00:00:00"/>
    <n v="111"/>
    <x v="0"/>
    <s v="Gynécologique"/>
    <s v="sein"/>
    <x v="0"/>
    <n v="163"/>
    <n v="58"/>
    <n v="56"/>
    <n v="52"/>
    <e v="#REF!"/>
    <e v="#REF!"/>
    <e v="#REF!"/>
    <n v="10"/>
    <x v="2"/>
    <n v="-4"/>
    <n v="-2"/>
    <n v="3"/>
    <s v="gain"/>
    <s v="gain"/>
    <n v="7"/>
    <n v="-7"/>
    <x v="0"/>
    <s v="renseigné"/>
    <s v="renseigné"/>
    <n v="37"/>
    <s v="1_OK"/>
    <s v="NC"/>
    <n v="0"/>
    <n v="0"/>
    <n v="0"/>
    <d v="2017-08-03T00:00:00"/>
    <d v="2017-06-21T00:00:00"/>
    <n v="0"/>
    <x v="2"/>
    <s v="NC"/>
    <s v="NC"/>
    <s v="NC"/>
    <s v="NC"/>
    <s v="OUI"/>
    <s v="NON"/>
    <s v="NON"/>
    <s v="NC"/>
    <s v="NC"/>
    <x v="1"/>
    <s v="SNA"/>
    <s v="NC"/>
    <s v="NC"/>
    <s v="NC"/>
    <s v="NC"/>
    <s v="NC"/>
    <s v="NC"/>
    <s v="NC"/>
    <s v="NC"/>
    <s v="NC"/>
    <s v="NC"/>
    <s v="NC"/>
    <s v="NC"/>
    <s v="OUI"/>
    <s v="NON"/>
    <s v="PO"/>
    <s v="NON"/>
    <s v="NC"/>
    <s v="NC"/>
    <s v="NC"/>
    <m/>
    <m/>
    <m/>
    <m/>
    <m/>
    <m/>
    <m/>
    <m/>
    <s v="58 en dec 2016_x000a_jamais vu de diet_x000a_Albu de sortie a 20"/>
    <s v="NC"/>
    <m/>
    <m/>
    <m/>
    <m/>
    <s v=""/>
    <s v="&gt;1 mois"/>
  </r>
  <r>
    <n v="119"/>
    <x v="3"/>
    <s v="201806"/>
    <s v="Juin"/>
    <n v="2018"/>
    <s v="Laborde "/>
    <s v="Laeticia"/>
    <n v="42"/>
    <s v="&lt;50"/>
    <s v="Femme"/>
    <d v="1976-08-09T00:00:00"/>
    <d v="2018-06-08T00:00:00"/>
    <d v="2018-06-29T00:00:00"/>
    <n v="21"/>
    <x v="0"/>
    <s v="Digestif"/>
    <s v="colon"/>
    <x v="0"/>
    <n v="160"/>
    <n v="77"/>
    <n v="71"/>
    <n v="66"/>
    <e v="#REF!"/>
    <e v="#REF!"/>
    <e v="#REF!"/>
    <n v="3"/>
    <x v="0"/>
    <n v="-5"/>
    <n v="-6"/>
    <n v="8"/>
    <s v="gain"/>
    <s v="gain"/>
    <n v="7"/>
    <n v="-7"/>
    <x v="0"/>
    <s v="renseigné"/>
    <s v="renseigné"/>
    <n v="37"/>
    <s v="1_OK"/>
    <s v="NC"/>
    <n v="30"/>
    <n v="0.72"/>
    <n v="0.63"/>
    <d v="2018-08-29T00:00:00"/>
    <s v="NC"/>
    <n v="1"/>
    <x v="0"/>
    <s v="NC"/>
    <s v="OUI"/>
    <s v="NC"/>
    <s v="NON"/>
    <s v="OUI"/>
    <s v="OUI"/>
    <s v="OUI"/>
    <s v="OUI"/>
    <s v="NC"/>
    <x v="0"/>
    <s v="SNA"/>
    <s v="NC"/>
    <s v="NC"/>
    <s v="NC"/>
    <s v="NC"/>
    <s v="NC"/>
    <s v="NC"/>
    <s v="NC"/>
    <s v="NON"/>
    <s v="NC"/>
    <s v="NC"/>
    <d v="2018-05-01T00:00:00"/>
    <s v="NC"/>
    <s v="OUI"/>
    <s v="NON"/>
    <s v="PO"/>
    <s v="NON"/>
    <s v="NC"/>
    <s v="NC"/>
    <s v="NC"/>
    <m/>
    <m/>
    <m/>
    <m/>
    <m/>
    <m/>
    <m/>
    <m/>
    <s v="a la fin hospit, la patiente passe en denutrition moderÃ©e"/>
    <s v="NC"/>
    <m/>
    <m/>
    <m/>
    <m/>
    <s v=""/>
    <s v="&gt;1 mois"/>
  </r>
  <r>
    <n v="99"/>
    <x v="3"/>
    <s v="201806"/>
    <s v="Juin"/>
    <n v="2018"/>
    <s v="Laboux"/>
    <s v="jeanine"/>
    <n v="82"/>
    <s v="supérieur à 75"/>
    <s v="Femme"/>
    <d v="1935-08-07T00:00:00"/>
    <d v="2018-05-31T00:00:00"/>
    <d v="2018-06-07T00:00:00"/>
    <n v="7"/>
    <x v="0"/>
    <s v="Gynécologique"/>
    <s v="sein"/>
    <x v="0"/>
    <n v="160"/>
    <n v="87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renseigné"/>
    <n v="22"/>
    <s v="3_DS"/>
    <s v="NC"/>
    <n v="78"/>
    <n v="0.63"/>
    <n v="0.76"/>
    <d v="2018-08-07T00:00:00"/>
    <d v="2018-05-25T00:00:00"/>
    <n v="0"/>
    <x v="0"/>
    <s v="NC"/>
    <s v="OUI"/>
    <s v="NON"/>
    <s v="DSE43"/>
    <s v="OUI"/>
    <s v="NON"/>
    <s v="NON"/>
    <s v="NC"/>
    <s v="NON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EntrÃ©e sur Meta cere.. pas de poids.. entrÃ©e en SP"/>
    <s v="car en SP"/>
    <m/>
    <m/>
    <m/>
    <m/>
    <s v=""/>
    <s v="&gt;1 mois"/>
  </r>
  <r>
    <n v="100"/>
    <x v="3"/>
    <s v="201806"/>
    <s v="Juin"/>
    <n v="2018"/>
    <s v="Larcheveque"/>
    <s v="andré"/>
    <n v="91"/>
    <s v="supérieur à 75"/>
    <s v="Homme"/>
    <d v="1927-12-28T00:00:00"/>
    <d v="2018-05-07T00:00:00"/>
    <d v="2018-06-11T00:00:00"/>
    <n v="35"/>
    <x v="1"/>
    <s v=""/>
    <s v="LAM"/>
    <x v="1"/>
    <n v="175"/>
    <n v="89"/>
    <n v="78"/>
    <s v="NC"/>
    <e v="#REF!"/>
    <e v="#REF!"/>
    <e v="#REF!"/>
    <n v="1"/>
    <x v="0"/>
    <s v="NC"/>
    <n v="-11"/>
    <n v="12"/>
    <s v="NC"/>
    <s v="gain"/>
    <s v="NC"/>
    <s v="NC"/>
    <x v="1"/>
    <s v="renseigné"/>
    <s v="renseigné"/>
    <n v="20"/>
    <s v="3_DS"/>
    <s v="NC"/>
    <n v="100"/>
    <s v="OUI"/>
    <n v="0.62"/>
    <d v="2018-07-12T00:00:00"/>
    <d v="2018-06-19T00:00:00"/>
    <n v="2"/>
    <x v="1"/>
    <s v="m6"/>
    <s v="OUI"/>
    <s v="OUI"/>
    <s v="DME44.1"/>
    <s v="OUI"/>
    <s v="NON"/>
    <s v="OUI"/>
    <s v="OUI"/>
    <s v="OUI"/>
    <x v="1"/>
    <s v="SNA"/>
    <s v="NC"/>
    <s v="NC"/>
    <s v="NC"/>
    <s v="NC"/>
    <s v="OUI"/>
    <s v="OUI"/>
    <s v="OUI"/>
    <s v="NON"/>
    <s v="NC"/>
    <s v="NC"/>
    <d v="2018-03-01T00:00:00"/>
    <s v="NC"/>
    <s v="NON"/>
    <s v="OUI"/>
    <s v="IV"/>
    <s v="OUI"/>
    <d v="2018-07-03T00:00:00"/>
    <s v="PYO+Staph epi"/>
    <s v="NC"/>
    <s v="OUI"/>
    <m/>
    <s v="OUI"/>
    <m/>
    <m/>
    <m/>
    <m/>
    <m/>
    <s v="NC"/>
    <s v="NON "/>
    <s v="NON"/>
    <d v="2018-07-03T00:00:00"/>
    <s v="OUI"/>
    <d v="2018-07-12T00:00:00"/>
    <n v="9"/>
    <s v="&lt;1 mois"/>
  </r>
  <r>
    <n v="49"/>
    <x v="2"/>
    <s v="201612"/>
    <s v="Décembre"/>
    <n v="2016"/>
    <s v="Le meur"/>
    <s v="Francette"/>
    <n v="82"/>
    <s v="supérieur à 75"/>
    <s v="Femme"/>
    <d v="1933-12-20T00:00:00"/>
    <d v="2016-12-05T00:00:00"/>
    <d v="2016-12-07T00:00:00"/>
    <n v="1"/>
    <x v="1"/>
    <s v=""/>
    <s v="lymphome"/>
    <x v="2"/>
    <n v="163"/>
    <n v="53"/>
    <n v="51"/>
    <s v="NC"/>
    <e v="#REF!"/>
    <e v="#REF!"/>
    <e v="#REF!"/>
    <n v="1"/>
    <x v="0"/>
    <s v="NC"/>
    <n v="-2"/>
    <n v="4"/>
    <s v="NC"/>
    <s v="gain"/>
    <s v="NC"/>
    <s v="NC"/>
    <x v="1"/>
    <s v="renseigné"/>
    <s v="non renseigné"/>
    <s v="NC"/>
    <s v="2_DM"/>
    <s v="NC"/>
    <n v="0"/>
    <n v="0"/>
    <n v="0"/>
    <d v="2017-03-14T00:00:00"/>
    <d v="2017-02-10T00:00:00"/>
    <n v="0"/>
    <x v="0"/>
    <s v="NC"/>
    <s v="NC"/>
    <s v="NC"/>
    <s v="NC"/>
    <s v="NC"/>
    <s v="NON"/>
    <s v="NON"/>
    <s v="NC"/>
    <s v="NC"/>
    <x v="0"/>
    <s v="SNA"/>
    <s v="NC"/>
    <s v="NC"/>
    <s v="NC"/>
    <s v="NC"/>
    <s v="NC"/>
    <s v="NC"/>
    <s v="NC"/>
    <s v="NON"/>
    <s v="NC"/>
    <s v="NC"/>
    <d v="2016-11-01T00:00:00"/>
    <n v="0"/>
    <s v="NON"/>
    <s v="OUI"/>
    <s v="IV"/>
    <s v="OUI"/>
    <d v="2017-01-30T00:00:00"/>
    <s v="PNEUMOCOQUE"/>
    <s v="NC"/>
    <m/>
    <m/>
    <m/>
    <m/>
    <m/>
    <m/>
    <m/>
    <s v="OUI"/>
    <s v="le lendemain de son arrivÃ©e=&gt; hemmoR massive"/>
    <s v="NC"/>
    <s v="NON"/>
    <d v="2017-01-31T00:00:00"/>
    <s v="OUI"/>
    <d v="2017-03-14T00:00:00"/>
    <n v="42"/>
    <s v="&gt;1 mois"/>
  </r>
  <r>
    <n v="101"/>
    <x v="3"/>
    <s v="201806"/>
    <s v="Juin"/>
    <n v="2018"/>
    <s v="Ledoux"/>
    <s v="Beatrice"/>
    <n v="51"/>
    <s v="entre 50 et 75"/>
    <s v="Femme"/>
    <d v="1967-01-06T00:00:00"/>
    <d v="2018-06-01T00:00:00"/>
    <d v="2018-06-05T00:00:00"/>
    <n v="4"/>
    <x v="0"/>
    <s v="Gynécologique"/>
    <s v="sein"/>
    <x v="0"/>
    <n v="160"/>
    <n v="64"/>
    <n v="64"/>
    <n v="64"/>
    <e v="#REF!"/>
    <e v="#REF!"/>
    <e v="#REF!"/>
    <n v="2"/>
    <x v="0"/>
    <n v="0"/>
    <n v="0"/>
    <n v="0"/>
    <s v="perte"/>
    <s v="perte"/>
    <n v="0"/>
    <n v="0"/>
    <x v="0"/>
    <s v="renseigné"/>
    <s v="renseigné"/>
    <n v="40"/>
    <s v="1_OK"/>
    <s v="NC"/>
    <n v="4"/>
    <s v="NON"/>
    <s v="NC"/>
    <s v="NC"/>
    <d v="2018-09-19T00:00:00"/>
    <n v="0"/>
    <x v="0"/>
    <s v="NC"/>
    <s v="NON"/>
    <s v="NON"/>
    <s v="NC"/>
    <s v="NON"/>
    <s v="OUI"/>
    <s v="NON"/>
    <s v="NC"/>
    <s v="NC"/>
    <x v="0"/>
    <s v="SNA"/>
    <s v="NC"/>
    <s v="NC"/>
    <s v="NC"/>
    <s v="NON"/>
    <s v="NON"/>
    <s v="NON"/>
    <s v="NON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Vu au plan annonce par DIET, "/>
    <s v="NC"/>
    <m/>
    <m/>
    <m/>
    <m/>
    <s v=""/>
    <s v="&gt;1 mois"/>
  </r>
  <r>
    <n v="50"/>
    <x v="2"/>
    <s v="201612"/>
    <s v="Décembre"/>
    <n v="2016"/>
    <s v="Letellier"/>
    <s v="Philippe"/>
    <n v="76"/>
    <s v="supérieur à 75"/>
    <s v="Homme"/>
    <d v="1940-05-29T00:00:00"/>
    <d v="2016-12-01T00:00:00"/>
    <d v="2016-12-18T00:00:00"/>
    <n v="17"/>
    <x v="0"/>
    <s v="ORL"/>
    <s v="ORL"/>
    <x v="0"/>
    <n v="173"/>
    <n v="60"/>
    <n v="61"/>
    <s v="NC"/>
    <e v="#REF!"/>
    <e v="#REF!"/>
    <e v="#REF!"/>
    <n v="1"/>
    <x v="0"/>
    <s v="NC"/>
    <n v="1"/>
    <n v="-2"/>
    <s v="NC"/>
    <s v="perte"/>
    <s v="NC"/>
    <s v="NC"/>
    <x v="1"/>
    <s v="renseigné"/>
    <s v="non renseigné"/>
    <s v="NC"/>
    <s v="2_DM"/>
    <s v="NC"/>
    <n v="0"/>
    <n v="0"/>
    <n v="0"/>
    <d v="2018-12-18T00:00:00"/>
    <d v="2016-11-23T00:00:00"/>
    <n v="0"/>
    <x v="0"/>
    <s v="m3"/>
    <s v="NC"/>
    <s v="NC"/>
    <s v="NC"/>
    <s v="OUI"/>
    <s v="NON"/>
    <s v="NON"/>
    <s v="NC"/>
    <s v="NC"/>
    <x v="0"/>
    <s v="enterale"/>
    <s v="GPE"/>
    <s v="NC"/>
    <s v="NC"/>
    <s v="NC"/>
    <s v="NC"/>
    <s v="NC"/>
    <s v="NC"/>
    <s v="NON"/>
    <s v="NC"/>
    <s v="NC"/>
    <d v="2016-09-01T00:00:00"/>
    <n v="0"/>
    <s v="NON"/>
    <s v="OUI"/>
    <s v="IV"/>
    <s v="OUI"/>
    <d v="2016-12-03T00:00:00"/>
    <s v="staph hominis"/>
    <s v="NC"/>
    <m/>
    <m/>
    <m/>
    <s v="OUI"/>
    <m/>
    <m/>
    <m/>
    <m/>
    <s v="inf PAC durant sejour"/>
    <s v="2 poches par jour, jusqu'a sa mort"/>
    <s v="NON"/>
    <d v="2016-12-03T00:00:00"/>
    <s v="OUI"/>
    <d v="2016-12-18T00:00:00"/>
    <n v="15"/>
    <s v="&lt;1 mois"/>
  </r>
  <r>
    <n v="51"/>
    <x v="2"/>
    <s v="201612"/>
    <s v="Décembre"/>
    <n v="2016"/>
    <s v="LLobregat"/>
    <s v="Jean francois"/>
    <n v="63"/>
    <s v="entre 50 et 75"/>
    <s v="Homme"/>
    <d v="1953-09-20T00:00:00"/>
    <d v="2016-11-04T00:00:00"/>
    <d v="2016-12-06T00:00:00"/>
    <n v="32"/>
    <x v="0"/>
    <s v="ORL"/>
    <s v="ORL"/>
    <x v="0"/>
    <s v="NC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7-01-26T00:00:00"/>
    <d v="2016-10-03T00:00:00"/>
    <n v="1"/>
    <x v="0"/>
    <s v="NC"/>
    <s v="NC"/>
    <s v="NC"/>
    <s v="NC"/>
    <s v="OUI"/>
    <s v="NON"/>
    <s v="OUI"/>
    <s v="NC"/>
    <s v="OUI"/>
    <x v="0"/>
    <s v="enterale"/>
    <s v="GPE"/>
    <s v="NC"/>
    <s v="NC"/>
    <s v="NC"/>
    <s v="NC"/>
    <s v="NC"/>
    <s v="NC"/>
    <s v="NON"/>
    <s v="NC"/>
    <s v="NC"/>
    <s v="NC"/>
    <n v="0"/>
    <s v="NON"/>
    <s v="OUI"/>
    <s v="IV"/>
    <s v="NON"/>
    <s v="NC"/>
    <s v="NC"/>
    <s v="NC"/>
    <m/>
    <m/>
    <m/>
    <m/>
    <m/>
    <m/>
    <m/>
    <m/>
    <s v="NC"/>
    <s v="2/jrs a vu Dr.Millin durant sejour"/>
    <m/>
    <m/>
    <m/>
    <m/>
    <s v=""/>
    <s v="&gt;1 mois"/>
  </r>
  <r>
    <n v="102"/>
    <x v="3"/>
    <s v="201806"/>
    <s v="Juin"/>
    <n v="2018"/>
    <s v="Lombardo"/>
    <s v="thierry"/>
    <n v="58"/>
    <s v="entre 50 et 75"/>
    <s v="Homme"/>
    <d v="1960-01-27T00:00:00"/>
    <d v="2018-05-27T00:00:00"/>
    <d v="2018-06-07T00:00:00"/>
    <n v="11"/>
    <x v="1"/>
    <s v=""/>
    <s v="LA"/>
    <x v="1"/>
    <n v="165"/>
    <n v="60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s v="NC"/>
    <s v="NC"/>
    <s v="NC"/>
    <d v="2018-06-20T00:00:00"/>
    <d v="2018-06-06T00:00:00"/>
    <n v="0"/>
    <x v="0"/>
    <s v="NC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.....Aplasie febrile"/>
    <s v="NC"/>
    <m/>
    <m/>
    <m/>
    <m/>
    <s v=""/>
    <s v="&gt;1 mois"/>
  </r>
  <r>
    <n v="135"/>
    <x v="0"/>
    <s v="201712"/>
    <s v="Décembre"/>
    <n v="2017"/>
    <s v="maes"/>
    <s v="brigitte"/>
    <n v="74"/>
    <s v="entre 50 et 75"/>
    <s v="Femme"/>
    <d v="1943-09-10T00:00:00"/>
    <d v="2017-12-01T00:00:00"/>
    <d v="2017-12-14T00:00:00"/>
    <n v="13"/>
    <x v="0"/>
    <s v="Gynécologique"/>
    <s v="uterus"/>
    <x v="0"/>
    <n v="155"/>
    <s v="NC"/>
    <n v="100"/>
    <s v="NC"/>
    <e v="#REF!"/>
    <e v="#REF!"/>
    <e v="#REF!"/>
    <n v="1"/>
    <x v="0"/>
    <s v="NC"/>
    <s v="NC"/>
    <s v="NC"/>
    <s v="NC"/>
    <s v="NC"/>
    <s v="NC"/>
    <s v="NC"/>
    <x v="1"/>
    <s v="non renseigné"/>
    <s v="renseigné"/>
    <n v="20"/>
    <s v="3_DS"/>
    <s v="NC"/>
    <s v="NC"/>
    <s v="NC"/>
    <s v="NC"/>
    <d v="2017-12-14T00:00:00"/>
    <s v="NC"/>
    <n v="0"/>
    <x v="0"/>
    <s v="NC"/>
    <s v="NC"/>
    <s v="NC"/>
    <s v="NC"/>
    <s v="OUI"/>
    <s v="OUI"/>
    <s v="NON"/>
    <s v="NC"/>
    <s v="NON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OUI"/>
    <d v="2018-11-27T00:00:00"/>
    <s v="staph epi"/>
    <s v="NC"/>
    <m/>
    <m/>
    <s v="OUI"/>
    <m/>
    <m/>
    <m/>
    <m/>
    <m/>
    <s v="pds declaratif car vn'a jamais ou etre pesÃ©e"/>
    <s v="AEG rapide puis DC"/>
    <s v="NON"/>
    <d v="2017-11-27T00:00:00"/>
    <s v="OUI"/>
    <d v="2017-12-14T00:00:00"/>
    <n v="17"/>
    <s v="&lt;1 mois"/>
  </r>
  <r>
    <n v="103"/>
    <x v="3"/>
    <s v="201806"/>
    <s v="Juin"/>
    <n v="2018"/>
    <s v="Magetti"/>
    <s v="Josette"/>
    <n v="87"/>
    <s v="supérieur à 75"/>
    <s v="Femme"/>
    <d v="1931-02-20T00:00:00"/>
    <d v="2018-05-19T00:00:00"/>
    <d v="2018-06-04T00:00:00"/>
    <n v="16"/>
    <x v="0"/>
    <s v="Digestif"/>
    <s v="pancreas"/>
    <x v="0"/>
    <s v="NC"/>
    <s v="NC"/>
    <n v="39"/>
    <n v="33"/>
    <e v="#REF!"/>
    <e v="#REF!"/>
    <e v="#REF!"/>
    <n v="1"/>
    <x v="0"/>
    <n v="-6"/>
    <s v="NC"/>
    <s v="NC"/>
    <s v="gain"/>
    <s v="NC"/>
    <n v="15"/>
    <n v="-15"/>
    <x v="0"/>
    <s v="non renseigné"/>
    <s v="non renseigné"/>
    <s v="NC"/>
    <s v="4_NSP"/>
    <s v="NC"/>
    <s v="NC"/>
    <s v="NC"/>
    <s v="NC"/>
    <d v="2018-07-30T00:00:00"/>
    <s v="NC"/>
    <n v="0"/>
    <x v="0"/>
    <s v="NC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NON"/>
    <s v="SP"/>
    <s v="NON"/>
    <s v="NC"/>
    <s v="NC"/>
    <s v="NC"/>
    <m/>
    <m/>
    <m/>
    <m/>
    <m/>
    <m/>
    <m/>
    <m/>
    <s v="PAL exclu"/>
    <s v="NC"/>
    <m/>
    <m/>
    <m/>
    <m/>
    <s v=""/>
    <s v="&gt;1 mois"/>
  </r>
  <r>
    <n v="104"/>
    <x v="3"/>
    <s v="201806"/>
    <s v="Juin"/>
    <n v="2018"/>
    <s v="Marro"/>
    <s v="carole"/>
    <n v="53"/>
    <s v="entre 50 et 75"/>
    <s v="Femme"/>
    <d v="1964-08-23T00:00:00"/>
    <d v="2018-05-27T00:00:00"/>
    <d v="2018-06-07T00:00:00"/>
    <n v="11"/>
    <x v="0"/>
    <s v="Digestif"/>
    <s v="colon"/>
    <x v="0"/>
    <n v="163"/>
    <n v="48"/>
    <n v="50"/>
    <n v="48"/>
    <e v="#REF!"/>
    <e v="#REF!"/>
    <e v="#REF!"/>
    <n v="2"/>
    <x v="0"/>
    <n v="-2"/>
    <n v="2"/>
    <n v="-4"/>
    <s v="gain"/>
    <s v="perte"/>
    <n v="4"/>
    <n v="-4"/>
    <x v="0"/>
    <s v="renseigné"/>
    <s v="renseigné"/>
    <n v="21"/>
    <s v="2_DM"/>
    <s v="NC"/>
    <s v="NC"/>
    <s v="NC"/>
    <s v="NC"/>
    <d v="2018-06-07T00:00:00"/>
    <d v="2018-03-21T00:00:00"/>
    <n v="0"/>
    <x v="0"/>
    <s v="NC"/>
    <s v="NC"/>
    <s v="NC"/>
    <s v="NC"/>
    <s v="OUI"/>
    <s v="OUI"/>
    <s v="NON"/>
    <s v="NC"/>
    <s v="NON"/>
    <x v="0"/>
    <s v="SNA"/>
    <s v="NC"/>
    <s v="NC"/>
    <s v="NC"/>
    <s v="NC"/>
    <s v="NC"/>
    <s v="NC"/>
    <s v="NC"/>
    <s v="NON"/>
    <s v="NC"/>
    <s v="NC"/>
    <d v="2018-05-01T00:00:00"/>
    <s v="NC"/>
    <s v="NON"/>
    <s v="OUI"/>
    <s v="IV"/>
    <s v="OUI"/>
    <d v="2018-05-04T00:00:00"/>
    <s v="STAPH DORE"/>
    <s v="NC"/>
    <m/>
    <m/>
    <m/>
    <m/>
    <s v="OUI"/>
    <m/>
    <m/>
    <m/>
    <s v="NC"/>
    <s v="avait encore olimel 10 jrs avt sa mort_x000a_ET avait eu inf de PAC"/>
    <s v="NON"/>
    <d v="2018-05-04T00:00:00"/>
    <s v="OUI"/>
    <d v="2018-06-07T00:00:00"/>
    <n v="34"/>
    <s v="&gt;1 mois"/>
  </r>
  <r>
    <n v="105"/>
    <x v="3"/>
    <s v="201806"/>
    <s v="Juin"/>
    <n v="2018"/>
    <s v="Martin"/>
    <s v="evelyne"/>
    <n v="61"/>
    <s v="entre 50 et 75"/>
    <s v="Femme"/>
    <d v="1956-10-17T00:00:00"/>
    <d v="2018-05-28T00:00:00"/>
    <d v="2018-06-19T00:00:00"/>
    <n v="22"/>
    <x v="0"/>
    <s v="Digestif"/>
    <s v="pancreas"/>
    <x v="0"/>
    <n v="171"/>
    <n v="66"/>
    <n v="57"/>
    <n v="58"/>
    <e v="#REF!"/>
    <e v="#REF!"/>
    <e v="#REF!"/>
    <n v="3"/>
    <x v="0"/>
    <n v="1"/>
    <n v="-9"/>
    <n v="14"/>
    <s v="perte"/>
    <s v="gain"/>
    <n v="-2"/>
    <n v="2"/>
    <x v="0"/>
    <s v="renseigné"/>
    <s v="renseigné"/>
    <n v="30"/>
    <s v="2_DM"/>
    <s v="NC"/>
    <n v="14"/>
    <s v="OUI"/>
    <n v="1.1200000000000001"/>
    <s v="NC"/>
    <s v="NC"/>
    <n v="1"/>
    <x v="0"/>
    <s v="m6"/>
    <s v="OUI"/>
    <s v="OUI"/>
    <s v="DME44.1"/>
    <s v="NC"/>
    <s v="NON"/>
    <s v="NON"/>
    <s v="OUI"/>
    <s v="OUI"/>
    <x v="0"/>
    <s v="Parenteral"/>
    <s v="N7"/>
    <s v="NC"/>
    <s v="NON"/>
    <s v="OUI"/>
    <s v="OUI"/>
    <s v="OUI"/>
    <s v="OUI"/>
    <s v="NC"/>
    <s v="NC"/>
    <s v="on"/>
    <d v="2018-04-01T00:00:00"/>
    <s v="NC"/>
    <s v="NON"/>
    <s v="OUI"/>
    <s v="IV"/>
    <s v="OUI"/>
    <d v="2018-06-10T00:00:00"/>
    <s v="PYO"/>
    <s v="NC"/>
    <s v="OUI"/>
    <m/>
    <m/>
    <m/>
    <m/>
    <m/>
    <m/>
    <m/>
    <s v="ENLEVER DEBUT DIET..N'A PAS VU DIET"/>
    <s v="en sd occlusif majeur"/>
    <s v="NON"/>
    <d v="2018-06-10T00:00:00"/>
    <s v="OUI"/>
    <d v="2018-11-11T00:00:00"/>
    <n v="154"/>
    <s v="&gt;1 mois"/>
  </r>
  <r>
    <n v="153"/>
    <x v="3"/>
    <s v="201806"/>
    <s v="Juin"/>
    <n v="2018"/>
    <s v="Massardo"/>
    <s v="suzanne"/>
    <n v="77"/>
    <s v="supérieur à 75"/>
    <s v="Femme"/>
    <d v="1940-11-01T00:00:00"/>
    <d v="2018-06-04T00:00:00"/>
    <d v="2018-06-13T00:00:00"/>
    <n v="9"/>
    <x v="0"/>
    <s v="ORL"/>
    <s v="ORL"/>
    <x v="0"/>
    <n v="166"/>
    <n v="61"/>
    <n v="57"/>
    <s v="NC"/>
    <e v="#REF!"/>
    <e v="#REF!"/>
    <e v="#REF!"/>
    <n v="1"/>
    <x v="0"/>
    <s v="NC"/>
    <n v="-4"/>
    <n v="7"/>
    <s v="NC"/>
    <s v="gain"/>
    <s v="NC"/>
    <s v="NC"/>
    <x v="1"/>
    <s v="renseigné"/>
    <s v="non renseigné"/>
    <s v="NC"/>
    <s v="2_DM"/>
    <s v="NC"/>
    <s v="NC"/>
    <n v="0.83"/>
    <n v="0.56999999999999995"/>
    <s v="NC"/>
    <d v="2018-05-23T00:00:00"/>
    <n v="0"/>
    <x v="1"/>
    <s v="NC"/>
    <s v="OUI"/>
    <s v="NON"/>
    <s v="NC"/>
    <s v="NON"/>
    <s v="NON"/>
    <s v="NON"/>
    <s v="NC"/>
    <s v="OUI"/>
    <x v="1"/>
    <s v="enterale"/>
    <s v="GPE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avait deja GPE, car radio/chimio"/>
    <m/>
    <m/>
    <m/>
    <m/>
    <s v=""/>
    <s v="&gt;1 mois"/>
  </r>
  <r>
    <n v="52"/>
    <x v="2"/>
    <s v="201612"/>
    <s v="Décembre"/>
    <n v="2016"/>
    <s v="Medjadji"/>
    <s v="Mohamed"/>
    <n v="73"/>
    <s v="entre 50 et 75"/>
    <s v="Homme"/>
    <d v="1943-01-13T00:00:00"/>
    <d v="2016-11-29T00:00:00"/>
    <d v="2016-12-07T00:00:00"/>
    <n v="8"/>
    <x v="0"/>
    <s v="Digestif"/>
    <s v="colon"/>
    <x v="0"/>
    <n v="170"/>
    <n v="54"/>
    <n v="54"/>
    <s v="NC"/>
    <e v="#REF!"/>
    <e v="#REF!"/>
    <e v="#REF!"/>
    <n v="1"/>
    <x v="0"/>
    <s v="NC"/>
    <n v="0"/>
    <n v="0"/>
    <s v="NC"/>
    <s v="perte"/>
    <s v="NC"/>
    <s v="NC"/>
    <x v="1"/>
    <s v="renseigné"/>
    <s v="non renseigné"/>
    <s v="NC"/>
    <s v="2_DM"/>
    <s v="NC"/>
    <n v="80"/>
    <n v="0"/>
    <n v="0"/>
    <d v="2017-05-17T00:00:00"/>
    <d v="2015-02-16T00:00:00"/>
    <n v="0"/>
    <x v="0"/>
    <s v="NC"/>
    <s v="NC"/>
    <s v="NC"/>
    <s v="NC"/>
    <s v="OUI"/>
    <s v="OUI"/>
    <s v="NON"/>
    <s v="NC"/>
    <s v="OUI"/>
    <x v="0"/>
    <s v="enterale"/>
    <s v="GPE"/>
    <s v="NC"/>
    <s v="NC"/>
    <s v="NC"/>
    <s v="NC"/>
    <s v="NC"/>
    <s v="NC"/>
    <s v="NON"/>
    <s v="NC"/>
    <s v="NC"/>
    <d v="2016-04-01T00:00:00"/>
    <n v="0"/>
    <s v="SP"/>
    <s v="SP"/>
    <s v="SP"/>
    <s v="NON"/>
    <s v="NC"/>
    <s v="NC"/>
    <s v="NC"/>
    <m/>
    <m/>
    <m/>
    <m/>
    <m/>
    <m/>
    <m/>
    <m/>
    <s v="Pas de nutrition enterale car entrÃ© pr sd sub occlusif_x000a_APres derniere cure chimio=&gt; radioth pis arret "/>
    <s v="NC"/>
    <m/>
    <m/>
    <m/>
    <m/>
    <s v=""/>
    <s v="&gt;1 mois"/>
  </r>
  <r>
    <n v="136"/>
    <x v="0"/>
    <s v="201712"/>
    <s v="Décembre"/>
    <n v="2017"/>
    <s v="Merazga"/>
    <s v="aicha"/>
    <n v="68"/>
    <s v="entre 50 et 75"/>
    <s v="Femme"/>
    <d v="1948-12-10T00:00:00"/>
    <d v="2017-11-27T00:00:00"/>
    <d v="2017-12-13T00:00:00"/>
    <n v="16"/>
    <x v="0"/>
    <s v="Gynécologique"/>
    <s v="ovaire"/>
    <x v="0"/>
    <n v="164"/>
    <n v="74"/>
    <n v="65"/>
    <s v="NC"/>
    <e v="#REF!"/>
    <e v="#REF!"/>
    <e v="#REF!"/>
    <n v="1"/>
    <x v="0"/>
    <s v="NC"/>
    <n v="-9"/>
    <n v="12"/>
    <s v="NC"/>
    <s v="gain"/>
    <s v="NC"/>
    <s v="NC"/>
    <x v="1"/>
    <s v="renseigné"/>
    <s v="renseigné"/>
    <n v="31"/>
    <s v="1_OK"/>
    <s v="NC"/>
    <s v="NC"/>
    <s v="NC"/>
    <s v="NC"/>
    <d v="2017-12-13T00:00:00"/>
    <d v="2018-10-25T00:00:00"/>
    <n v="0"/>
    <x v="0"/>
    <s v="NC"/>
    <s v="NON"/>
    <s v="NC"/>
    <s v="NC"/>
    <s v="OUI"/>
    <s v="NON"/>
    <s v="NON"/>
    <s v="NC"/>
    <s v="NC"/>
    <x v="0"/>
    <s v="SNA"/>
    <s v="NC"/>
    <s v="NC"/>
    <s v="NC"/>
    <s v="NC"/>
    <s v="NC"/>
    <s v="NC"/>
    <s v="NC"/>
    <s v="NC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DC de son occlusion, est rapidement DCD_x000a_rentrÃ©e en SP"/>
    <m/>
    <m/>
    <m/>
    <m/>
    <s v=""/>
    <s v="&gt;1 mois"/>
  </r>
  <r>
    <n v="137"/>
    <x v="0"/>
    <s v="201712"/>
    <s v="Décembre"/>
    <n v="2017"/>
    <s v="Mercuri"/>
    <s v="andrée"/>
    <n v="70"/>
    <s v="entre 50 et 75"/>
    <s v="Femme"/>
    <d v="1947-03-03T00:00:00"/>
    <d v="2017-11-03T00:00:00"/>
    <d v="2017-12-04T00:00:00"/>
    <n v="31"/>
    <x v="1"/>
    <s v=""/>
    <s v="lymphome"/>
    <x v="2"/>
    <n v="165"/>
    <n v="80"/>
    <n v="80"/>
    <s v="NC"/>
    <e v="#REF!"/>
    <e v="#REF!"/>
    <e v="#REF!"/>
    <n v="1"/>
    <x v="0"/>
    <s v="NC"/>
    <n v="0"/>
    <n v="0"/>
    <s v="NC"/>
    <s v="perte"/>
    <s v="NC"/>
    <s v="NC"/>
    <x v="1"/>
    <s v="renseigné"/>
    <s v="renseigné"/>
    <n v="28"/>
    <s v="3_DS"/>
    <s v="NC"/>
    <n v="119"/>
    <s v="NC"/>
    <s v="NC"/>
    <d v="2018-04-24T00:00:00"/>
    <d v="2018-04-14T00:00:00"/>
    <n v="0"/>
    <x v="0"/>
    <s v="m1"/>
    <s v="NC"/>
    <s v="NC"/>
    <s v="NC"/>
    <s v="OUI"/>
    <s v="OUI"/>
    <s v="NON"/>
    <s v="NC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OUI"/>
    <d v="2017-11-16T00:00:00"/>
    <s v="staph epi"/>
    <s v="NC"/>
    <m/>
    <m/>
    <s v="OUI"/>
    <m/>
    <m/>
    <m/>
    <m/>
    <m/>
    <s v="inf pas S.epi"/>
    <s v="NC"/>
    <s v="NON"/>
    <d v="2017-11-25T00:00:00"/>
    <s v="OUI"/>
    <d v="2018-04-22T00:00:00"/>
    <n v="148"/>
    <s v="&gt;1 mois"/>
  </r>
  <r>
    <n v="106"/>
    <x v="3"/>
    <s v="201806"/>
    <s v="Juin"/>
    <n v="2018"/>
    <s v="Mersch "/>
    <s v="Jeanne"/>
    <n v="77"/>
    <s v="supérieur à 75"/>
    <s v="Femme"/>
    <d v="1940-12-01T00:00:00"/>
    <d v="2018-05-18T00:00:00"/>
    <d v="2018-06-11T00:00:00"/>
    <n v="24"/>
    <x v="1"/>
    <s v=""/>
    <s v="lymphome"/>
    <x v="2"/>
    <n v="165"/>
    <s v="NC"/>
    <n v="72"/>
    <n v="68"/>
    <e v="#REF!"/>
    <e v="#REF!"/>
    <e v="#REF!"/>
    <n v="3"/>
    <x v="0"/>
    <n v="-4"/>
    <s v="NC"/>
    <s v="NC"/>
    <s v="gain"/>
    <s v="NC"/>
    <n v="6"/>
    <n v="-6"/>
    <x v="0"/>
    <s v="non renseigné"/>
    <s v="renseigné"/>
    <n v="27"/>
    <s v="3_DS"/>
    <s v="NC"/>
    <n v="29"/>
    <s v="NC"/>
    <s v="NC"/>
    <d v="2018-07-06T00:00:00"/>
    <d v="2018-06-28T00:00:00"/>
    <n v="1"/>
    <x v="0"/>
    <s v="NC"/>
    <s v="NON"/>
    <s v="NC"/>
    <s v="NON"/>
    <s v="OUI"/>
    <s v="OUI"/>
    <s v="OUI"/>
    <s v="OUI"/>
    <s v="NON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-4kg durant hospit"/>
    <s v="NC"/>
    <m/>
    <m/>
    <m/>
    <m/>
    <s v=""/>
    <s v="&gt;1 mois"/>
  </r>
  <r>
    <n v="107"/>
    <x v="3"/>
    <s v="201806"/>
    <s v="Juin"/>
    <n v="2018"/>
    <s v="montigny"/>
    <s v="frederic"/>
    <n v="55"/>
    <s v="entre 50 et 75"/>
    <s v="Homme"/>
    <d v="1962-10-19T00:00:00"/>
    <d v="2018-06-03T00:00:00"/>
    <d v="2018-06-06T00:00:00"/>
    <n v="3"/>
    <x v="1"/>
    <s v=""/>
    <s v="thrombocytemie essentielle"/>
    <x v="3"/>
    <n v="184"/>
    <s v="NC"/>
    <n v="79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4_NSP"/>
    <s v="NC"/>
    <s v="NC"/>
    <s v="NC"/>
    <s v="NC"/>
    <d v="2018-07-04T00:00:00"/>
    <s v="NC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16"/>
    <x v="1"/>
    <s v="201706"/>
    <s v="Juin"/>
    <n v="2017"/>
    <s v="Morel"/>
    <s v="Serge"/>
    <n v="73"/>
    <s v="entre 50 et 75"/>
    <s v="Homme"/>
    <d v="1943-01-19T00:00:00"/>
    <d v="2017-05-21T00:00:00"/>
    <d v="2017-06-09T00:00:00"/>
    <n v="19"/>
    <x v="1"/>
    <s v=""/>
    <s v="LAM"/>
    <x v="1"/>
    <s v="NC"/>
    <s v="NC"/>
    <n v="60"/>
    <n v="60"/>
    <e v="#REF!"/>
    <e v="#REF!"/>
    <e v="#REF!"/>
    <n v="2"/>
    <x v="0"/>
    <n v="0"/>
    <s v="NC"/>
    <s v="NC"/>
    <s v="perte"/>
    <s v="NC"/>
    <n v="0"/>
    <n v="0"/>
    <x v="0"/>
    <s v="non renseigné"/>
    <s v="renseigné"/>
    <n v="25"/>
    <s v="3_DS"/>
    <s v="NC"/>
    <n v="0"/>
    <n v="0"/>
    <n v="0"/>
    <d v="2017-08-18T00:00:00"/>
    <s v="NC"/>
    <n v="0"/>
    <x v="0"/>
    <s v="NC"/>
    <s v="NC"/>
    <s v="NC"/>
    <s v="NC"/>
    <s v="NC"/>
    <s v="NON"/>
    <s v="NON"/>
    <s v="NC"/>
    <s v="NC"/>
    <x v="0"/>
    <s v="SNA"/>
    <s v="NC"/>
    <s v="NC"/>
    <s v="NC"/>
    <s v="NC"/>
    <s v="NC"/>
    <s v="NC"/>
    <s v="NC"/>
    <s v="NC"/>
    <s v="NC"/>
    <s v="NC"/>
    <s v="NC"/>
    <s v="NC"/>
    <s v="SP"/>
    <s v="SP"/>
    <s v="SP"/>
    <s v="NON"/>
    <s v="NC"/>
    <s v="NC"/>
    <s v="NC"/>
    <m/>
    <m/>
    <m/>
    <m/>
    <m/>
    <m/>
    <m/>
    <m/>
    <s v="Patient dement , PEC PAL"/>
    <s v="NC"/>
    <m/>
    <m/>
    <m/>
    <m/>
    <s v=""/>
    <s v="&gt;1 mois"/>
  </r>
  <r>
    <n v="67"/>
    <x v="2"/>
    <s v="201612"/>
    <s v="Décembre"/>
    <n v="2016"/>
    <s v="Nadjarian"/>
    <s v="Raphael"/>
    <n v="49"/>
    <s v="&lt;50"/>
    <s v="Homme"/>
    <d v="1967-03-20T00:00:00"/>
    <d v="2016-12-06T00:00:00"/>
    <d v="2016-12-08T00:00:00"/>
    <n v="2"/>
    <x v="1"/>
    <s v=""/>
    <s v="LMC"/>
    <x v="2"/>
    <s v="NC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s v="NON"/>
    <n v="0"/>
    <d v="2018-05-14T00:00:00"/>
    <s v="NC"/>
    <n v="0"/>
    <x v="0"/>
    <s v="NC"/>
    <s v="NC"/>
    <s v="NC"/>
    <s v="NC"/>
    <s v="NON"/>
    <s v="NON"/>
    <s v="NON"/>
    <s v="NC"/>
    <s v="NC"/>
    <x v="0"/>
    <s v="SNA"/>
    <s v="NC"/>
    <s v="NC"/>
    <s v="NC"/>
    <s v="NON"/>
    <s v="NON"/>
    <s v="NON"/>
    <s v="NON"/>
    <s v="NON"/>
    <s v="NC"/>
    <s v="NC"/>
    <s v="NC"/>
    <n v="0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72"/>
    <x v="2"/>
    <s v="201612"/>
    <s v="Décembre"/>
    <n v="2016"/>
    <s v="Naitza"/>
    <s v="Sauveur"/>
    <n v="77"/>
    <s v="supérieur à 75"/>
    <s v="Homme"/>
    <d v="1939-03-05T00:00:00"/>
    <d v="2016-12-08T00:00:00"/>
    <d v="2016-12-20T00:00:00"/>
    <n v="12"/>
    <x v="1"/>
    <s v=""/>
    <s v="LAM"/>
    <x v="1"/>
    <n v="165"/>
    <n v="62"/>
    <n v="64"/>
    <n v="62"/>
    <e v="#REF!"/>
    <e v="#REF!"/>
    <e v="#REF!"/>
    <n v="3"/>
    <x v="0"/>
    <n v="-2"/>
    <n v="2"/>
    <n v="-3"/>
    <s v="gain"/>
    <s v="perte"/>
    <n v="3"/>
    <n v="-3"/>
    <x v="0"/>
    <s v="renseigné"/>
    <s v="non renseigné"/>
    <s v="NC"/>
    <s v="4_NSP"/>
    <s v="NC"/>
    <n v="0"/>
    <n v="0"/>
    <n v="0"/>
    <d v="2017-03-07T00:00:00"/>
    <d v="2017-03-06T00:00:00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d v="2016-11-01T00:00:00"/>
    <n v="0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115"/>
    <x v="3"/>
    <s v="201806"/>
    <s v="Juin"/>
    <n v="2018"/>
    <s v="Nardi"/>
    <s v="Daniel"/>
    <n v="71"/>
    <s v="entre 50 et 75"/>
    <s v="Homme"/>
    <d v="1946-11-03T00:00:00"/>
    <d v="2018-06-06T00:00:00"/>
    <d v="2018-06-15T00:00:00"/>
    <n v="9"/>
    <x v="1"/>
    <s v=""/>
    <s v="lymphome"/>
    <x v="2"/>
    <n v="175"/>
    <n v="86"/>
    <n v="84"/>
    <n v="85"/>
    <e v="#REF!"/>
    <e v="#REF!"/>
    <e v="#REF!"/>
    <n v="2"/>
    <x v="0"/>
    <n v="1"/>
    <n v="-2"/>
    <n v="2"/>
    <s v="perte"/>
    <s v="gain"/>
    <n v="-1"/>
    <n v="1"/>
    <x v="0"/>
    <s v="renseigné"/>
    <s v="renseigné"/>
    <n v="32"/>
    <s v="2_DM"/>
    <s v="NC"/>
    <n v="14"/>
    <n v="1.06"/>
    <n v="0.8"/>
    <d v="2018-07-11T00:00:00"/>
    <s v="NC"/>
    <n v="0"/>
    <x v="0"/>
    <s v="NC"/>
    <s v="OUI"/>
    <s v="NON"/>
    <s v="NC"/>
    <s v="OUI"/>
    <s v="OUI"/>
    <s v="NON"/>
    <s v="NC"/>
    <s v="NON"/>
    <x v="0"/>
    <s v="SNA"/>
    <s v="NC"/>
    <s v="NC"/>
    <s v="NC"/>
    <s v="NC"/>
    <s v="NC"/>
    <s v="NC"/>
    <s v="NC"/>
    <s v="OUI"/>
    <s v="NC"/>
    <s v="NC"/>
    <d v="2017-12-01T00:00:00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108"/>
    <x v="3"/>
    <s v="201806"/>
    <s v="Juin"/>
    <n v="2018"/>
    <s v="Paciny"/>
    <s v="Antoine"/>
    <n v="68"/>
    <s v="entre 50 et 75"/>
    <s v="Homme"/>
    <d v="1949-08-10T00:00:00"/>
    <d v="2018-05-30T00:00:00"/>
    <d v="2018-06-13T00:00:00"/>
    <n v="14"/>
    <x v="1"/>
    <s v=""/>
    <s v="lymphome"/>
    <x v="2"/>
    <n v="170"/>
    <n v="68"/>
    <n v="59"/>
    <s v="NC"/>
    <e v="#REF!"/>
    <e v="#REF!"/>
    <e v="#REF!"/>
    <n v="1"/>
    <x v="0"/>
    <s v="NC"/>
    <n v="-9"/>
    <n v="13"/>
    <s v="NC"/>
    <s v="gain"/>
    <s v="NC"/>
    <s v="NC"/>
    <x v="1"/>
    <s v="renseigné"/>
    <s v="renseigné"/>
    <n v="34"/>
    <s v="2_DM"/>
    <s v="NC"/>
    <n v="30"/>
    <n v="0.86"/>
    <n v="0.77"/>
    <d v="2018-08-17T00:00:00"/>
    <s v="NC"/>
    <n v="0"/>
    <x v="1"/>
    <s v="m6"/>
    <s v="OUI"/>
    <s v="NON"/>
    <s v="NON"/>
    <s v="OUI"/>
    <s v="OUI"/>
    <s v="NON"/>
    <s v="NC"/>
    <s v="NON"/>
    <x v="1"/>
    <s v="SNA"/>
    <s v="NC"/>
    <s v="NC"/>
    <s v="NC"/>
    <s v="NC"/>
    <s v="NC"/>
    <s v="NC"/>
    <s v="NC"/>
    <s v="NON"/>
    <s v="NC"/>
    <s v="NC"/>
    <d v="2017-12-01T00:00:00"/>
    <s v="NC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109"/>
    <x v="3"/>
    <s v="201806"/>
    <s v="Juin"/>
    <n v="2018"/>
    <s v="Paris"/>
    <s v="andrÃ©"/>
    <n v="72"/>
    <s v="entre 50 et 75"/>
    <s v="Homme"/>
    <d v="1946-01-22T00:00:00"/>
    <d v="2018-05-20T00:00:00"/>
    <d v="2018-06-07T00:00:00"/>
    <n v="18"/>
    <x v="0"/>
    <s v="TNE"/>
    <s v="TNE"/>
    <x v="0"/>
    <n v="166"/>
    <n v="93"/>
    <n v="78"/>
    <n v="79"/>
    <e v="#REF!"/>
    <e v="#REF!"/>
    <e v="#REF!"/>
    <n v="6"/>
    <x v="2"/>
    <n v="1"/>
    <n v="-15"/>
    <n v="16"/>
    <s v="perte"/>
    <s v="gain"/>
    <n v="-1"/>
    <n v="1"/>
    <x v="0"/>
    <s v="renseigné"/>
    <s v="renseigné"/>
    <n v="17"/>
    <s v="3_DS"/>
    <s v="NC"/>
    <n v="131"/>
    <s v="OUI"/>
    <n v="1.01"/>
    <d v="2018-05-28T00:00:00"/>
    <d v="2018-04-28T00:00:00"/>
    <n v="1"/>
    <x v="1"/>
    <s v="m6"/>
    <s v="OUI"/>
    <s v="OUI"/>
    <s v="NC"/>
    <s v="OUI"/>
    <s v="OUI"/>
    <s v="OUI"/>
    <s v="NC"/>
    <s v="OUI"/>
    <x v="1"/>
    <s v="enterale"/>
    <s v="sng"/>
    <s v="NC"/>
    <s v="OUI"/>
    <s v="OUI"/>
    <s v="OUI"/>
    <s v="OUI"/>
    <s v="OUI"/>
    <s v="OUI"/>
    <s v="NC"/>
    <s v="NC"/>
    <d v="2018-03-01T00:00:00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26"/>
    <x v="1"/>
    <s v="201706"/>
    <s v="Juin"/>
    <n v="2017"/>
    <s v="Peffredo 0617"/>
    <s v="Eric"/>
    <n v="58"/>
    <s v="entre 50 et 75"/>
    <s v="Homme"/>
    <d v="1957-06-14T00:00:00"/>
    <d v="2017-06-02T00:00:00"/>
    <d v="2017-06-08T00:00:00"/>
    <n v="6"/>
    <x v="0"/>
    <s v="Digestif"/>
    <s v="cholangiocarcinome"/>
    <x v="0"/>
    <n v="173"/>
    <n v="75"/>
    <n v="68"/>
    <n v="70"/>
    <e v="#REF!"/>
    <e v="#REF!"/>
    <e v="#REF!"/>
    <n v="2"/>
    <x v="0"/>
    <n v="2"/>
    <n v="-7"/>
    <n v="9"/>
    <s v="perte"/>
    <s v="gain"/>
    <n v="-3"/>
    <n v="3"/>
    <x v="0"/>
    <s v="renseigné"/>
    <s v="renseigné"/>
    <n v="25"/>
    <s v="2_DM"/>
    <s v="NC"/>
    <n v="0"/>
    <n v="0"/>
    <n v="0"/>
    <d v="2017-12-05T00:00:00"/>
    <d v="2017-11-15T00:00:00"/>
    <n v="0"/>
    <x v="0"/>
    <s v="NC"/>
    <s v="NC"/>
    <s v="NC"/>
    <s v="NC"/>
    <s v="OUI"/>
    <s v="NON"/>
    <s v="NC"/>
    <s v="NC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d v="2017-03-01T00:00:00"/>
    <s v="NC"/>
    <m/>
    <m/>
    <m/>
    <m/>
    <s v=""/>
    <s v="&gt;1 mois"/>
  </r>
  <r>
    <n v="138"/>
    <x v="0"/>
    <s v="201712"/>
    <s v="Décembre"/>
    <n v="2017"/>
    <s v="Peffredo1217"/>
    <s v="eric"/>
    <n v="60"/>
    <s v="entre 50 et 75"/>
    <s v="Homme"/>
    <d v="1957-06-14T00:00:00"/>
    <d v="2017-11-16T00:00:00"/>
    <d v="2017-12-05T00:00:00"/>
    <n v="19"/>
    <x v="0"/>
    <s v="Digestif"/>
    <s v="cholangiocarcinome"/>
    <x v="0"/>
    <n v="173"/>
    <n v="75"/>
    <n v="70"/>
    <s v="NC"/>
    <e v="#REF!"/>
    <e v="#REF!"/>
    <e v="#REF!"/>
    <n v="1"/>
    <x v="0"/>
    <s v="NC"/>
    <n v="-5"/>
    <n v="7"/>
    <s v="NC"/>
    <s v="gain"/>
    <s v="NC"/>
    <s v="NC"/>
    <x v="1"/>
    <s v="renseigné"/>
    <s v="renseigné"/>
    <n v="20"/>
    <s v="3_DS"/>
    <s v="NC"/>
    <s v="NC"/>
    <s v="NC"/>
    <s v="NC"/>
    <d v="2018-12-05T00:00:00"/>
    <s v="NC"/>
    <n v="0"/>
    <x v="0"/>
    <s v="m7"/>
    <s v="NC"/>
    <s v="NC"/>
    <s v="DSE43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30"/>
    <x v="1"/>
    <s v="201706"/>
    <s v="Juin"/>
    <n v="2017"/>
    <s v="Pelazza"/>
    <s v="Claude"/>
    <n v="81"/>
    <s v="supérieur à 75"/>
    <s v="Femme"/>
    <d v="1934-07-18T00:00:00"/>
    <d v="2017-06-07T00:00:00"/>
    <d v="2017-06-14T00:00:00"/>
    <n v="7"/>
    <x v="0"/>
    <s v="Gynécologique"/>
    <s v="sein"/>
    <x v="0"/>
    <n v="165"/>
    <n v="55"/>
    <n v="58"/>
    <n v="56"/>
    <e v="#REF!"/>
    <e v="#REF!"/>
    <e v="#REF!"/>
    <n v="2"/>
    <x v="0"/>
    <n v="-2"/>
    <n v="3"/>
    <n v="-5"/>
    <s v="gain"/>
    <s v="perte"/>
    <n v="3"/>
    <n v="-3"/>
    <x v="0"/>
    <s v="renseigné"/>
    <s v="non renseigné"/>
    <s v="NC"/>
    <s v="4_NSP"/>
    <s v="NC"/>
    <n v="0"/>
    <n v="0"/>
    <n v="0"/>
    <d v="2017-09-29T00:00:00"/>
    <d v="2017-06-29T00:00:00"/>
    <n v="0"/>
    <x v="0"/>
    <s v="NC"/>
    <s v="NC"/>
    <s v="NC"/>
    <s v="NC"/>
    <s v="OUI"/>
    <s v="OUI"/>
    <s v="NC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OUI"/>
    <d v="2017-06-10T00:00:00"/>
    <s v="ENTERROCOCUS FEAC"/>
    <s v="NC"/>
    <m/>
    <m/>
    <m/>
    <m/>
    <m/>
    <m/>
    <s v="OUI"/>
    <m/>
    <s v="55 en mars 2017"/>
    <s v="NC"/>
    <s v="NON"/>
    <d v="2017-06-10T00:00:00"/>
    <s v="OUI"/>
    <d v="2017-09-29T00:00:00"/>
    <n v="111"/>
    <s v="&gt;1 mois"/>
  </r>
  <r>
    <n v="53"/>
    <x v="2"/>
    <s v="201612"/>
    <s v="Décembre"/>
    <n v="2016"/>
    <s v="Pelicot"/>
    <s v="Philippe"/>
    <n v="58"/>
    <s v="entre 50 et 75"/>
    <s v="Homme"/>
    <d v="1958-05-15T00:00:00"/>
    <d v="2016-11-30T00:00:00"/>
    <d v="2016-12-05T00:00:00"/>
    <n v="5"/>
    <x v="0"/>
    <s v="Digestif"/>
    <s v="pancreas"/>
    <x v="0"/>
    <n v="178"/>
    <n v="86"/>
    <n v="76"/>
    <n v="75"/>
    <e v="#REF!"/>
    <e v="#REF!"/>
    <e v="#REF!"/>
    <n v="2"/>
    <x v="0"/>
    <n v="-1"/>
    <n v="-10"/>
    <n v="12"/>
    <s v="gain"/>
    <s v="gain"/>
    <n v="1"/>
    <n v="-1"/>
    <x v="0"/>
    <s v="renseigné"/>
    <s v="renseigné"/>
    <n v="33"/>
    <s v="2_DM"/>
    <s v="NC"/>
    <n v="0"/>
    <n v="0"/>
    <n v="0"/>
    <d v="2018-09-11T00:00:00"/>
    <s v="NC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d v="2016-06-01T00:00:00"/>
    <n v="0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56"/>
    <x v="2"/>
    <s v="201612"/>
    <s v="Décembre"/>
    <n v="2016"/>
    <s v="Peyraud"/>
    <s v="Marie catherine"/>
    <n v="71"/>
    <s v="entre 50 et 75"/>
    <s v="Femme"/>
    <d v="1945-06-18T00:00:00"/>
    <d v="2016-11-28T00:00:00"/>
    <d v="2016-12-11T00:00:00"/>
    <n v="13"/>
    <x v="1"/>
    <s v=""/>
    <s v="myelome"/>
    <x v="2"/>
    <s v="NC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6-12-11T00:00:00"/>
    <d v="2016-12-01T00:00:00"/>
    <n v="0"/>
    <x v="0"/>
    <s v="m6"/>
    <s v="NC"/>
    <s v="NC"/>
    <s v="NC"/>
    <s v="OUI"/>
    <s v="NON"/>
    <s v="NON"/>
    <s v="NC"/>
    <s v="NC"/>
    <x v="0"/>
    <s v="Parenteral"/>
    <s v="N7"/>
    <s v="NC"/>
    <s v="NON"/>
    <s v="NON"/>
    <s v="NON"/>
    <s v="NON"/>
    <s v="NON"/>
    <s v="NC"/>
    <s v="NC"/>
    <s v="NC"/>
    <d v="2016-06-01T00:00:00"/>
    <n v="0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148"/>
    <x v="0"/>
    <s v="201712"/>
    <s v="Décembre"/>
    <n v="2017"/>
    <s v="Pierne"/>
    <s v="jean louis"/>
    <n v="52"/>
    <s v="entre 50 et 75"/>
    <s v="Homme"/>
    <d v="1965-10-28T00:00:00"/>
    <d v="2017-12-07T00:00:00"/>
    <d v="2017-12-11T00:00:00"/>
    <n v="4"/>
    <x v="1"/>
    <s v=""/>
    <s v="SMD"/>
    <x v="3"/>
    <n v="172"/>
    <n v="80"/>
    <n v="80"/>
    <s v="NC"/>
    <e v="#REF!"/>
    <e v="#REF!"/>
    <e v="#REF!"/>
    <n v="1"/>
    <x v="0"/>
    <s v="NC"/>
    <n v="0"/>
    <n v="0"/>
    <s v="NC"/>
    <s v="perte"/>
    <s v="NC"/>
    <s v="NC"/>
    <x v="1"/>
    <s v="renseigné"/>
    <s v="renseigné"/>
    <n v="43"/>
    <s v="1_OK"/>
    <s v="NC"/>
    <s v="NC"/>
    <s v="NC"/>
    <s v="NC"/>
    <s v="NC"/>
    <d v="2018-08-08T00:00:00"/>
    <n v="0"/>
    <x v="0"/>
    <s v="NC"/>
    <s v="NC"/>
    <s v="NC"/>
    <s v="NC"/>
    <s v="NON"/>
    <s v="OUI"/>
    <s v="NON"/>
    <s v="NC"/>
    <s v="NC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NON"/>
    <s v="NC"/>
    <s v="NC"/>
    <s v="NC"/>
    <m/>
    <m/>
    <m/>
    <m/>
    <m/>
    <m/>
    <m/>
    <m/>
    <s v="La SNG sera posÃ©e par SSr 3 mois plus tard"/>
    <s v="NSP"/>
    <m/>
    <m/>
    <m/>
    <m/>
    <s v=""/>
    <s v="&gt;1 mois"/>
  </r>
  <r>
    <n v="17"/>
    <x v="1"/>
    <s v="201706"/>
    <s v="Juin"/>
    <n v="2017"/>
    <s v="Pimont"/>
    <s v="Maryvonne"/>
    <n v="65"/>
    <s v="entre 50 et 75"/>
    <s v="Femme"/>
    <d v="1951-04-03T00:00:00"/>
    <d v="2017-06-01T00:00:00"/>
    <d v="2017-06-07T00:00:00"/>
    <n v="6"/>
    <x v="0"/>
    <s v="Indéterminé"/>
    <s v="indeterminé"/>
    <x v="0"/>
    <n v="160"/>
    <s v="NC"/>
    <n v="39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3_DS"/>
    <s v="NC"/>
    <n v="0"/>
    <n v="0"/>
    <n v="0"/>
    <d v="2017-06-12T00:00:00"/>
    <s v="NC"/>
    <n v="0"/>
    <x v="0"/>
    <s v="NC"/>
    <s v="NC"/>
    <s v="NC"/>
    <s v="NC"/>
    <s v="OUI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DEC"/>
    <s v="DEC"/>
    <s v="DEC"/>
    <s v="NON"/>
    <s v="NC"/>
    <s v="NC"/>
    <s v="NC"/>
    <m/>
    <m/>
    <m/>
    <m/>
    <m/>
    <m/>
    <m/>
    <m/>
    <s v="NC"/>
    <s v="NC"/>
    <m/>
    <m/>
    <m/>
    <m/>
    <s v=""/>
    <s v="&gt;1 mois"/>
  </r>
  <r>
    <n v="75"/>
    <x v="2"/>
    <s v="201612"/>
    <s v="Décembre"/>
    <n v="2016"/>
    <s v="Pittia"/>
    <s v="Huguette"/>
    <n v="83"/>
    <s v="supérieur à 75"/>
    <s v="Femme"/>
    <d v="1933-08-10T00:00:00"/>
    <d v="2016-12-09T00:00:00"/>
    <d v="2016-12-23T00:00:00"/>
    <n v="14"/>
    <x v="0"/>
    <s v="Gynécologique"/>
    <s v="sein"/>
    <x v="0"/>
    <s v="NC"/>
    <s v="NC"/>
    <n v="53"/>
    <n v="50"/>
    <e v="#REF!"/>
    <e v="#REF!"/>
    <e v="#REF!"/>
    <n v="2"/>
    <x v="0"/>
    <n v="-3"/>
    <s v="NC"/>
    <s v="NC"/>
    <s v="gain"/>
    <s v="NC"/>
    <n v="6"/>
    <n v="-6"/>
    <x v="0"/>
    <s v="non renseigné"/>
    <s v="renseigné"/>
    <n v="23"/>
    <s v="3_DS"/>
    <s v="NC"/>
    <n v="65"/>
    <n v="0"/>
    <n v="0"/>
    <d v="2017-01-28T00:00:00"/>
    <d v="2017-01-23T00:00:00"/>
    <n v="2"/>
    <x v="0"/>
    <s v="NC"/>
    <s v="NC"/>
    <s v="NC"/>
    <s v="DSE43"/>
    <s v="OUI"/>
    <s v="NON"/>
    <s v="OUI"/>
    <s v="NC"/>
    <s v="NC"/>
    <x v="0"/>
    <s v="SNA"/>
    <s v="NC"/>
    <s v="NC"/>
    <s v="NC"/>
    <s v="NC"/>
    <s v="NC"/>
    <s v="NC"/>
    <s v="NC"/>
    <s v="OUI"/>
    <s v="NC"/>
    <s v="NC"/>
    <s v="NC"/>
    <n v="0"/>
    <s v="NON"/>
    <s v="NON"/>
    <s v="IV"/>
    <s v="OUI"/>
    <d v="2017-01-27T00:00:00"/>
    <s v="STAPH E"/>
    <s v="taille : 1,57 pds 53/ albu 25"/>
    <m/>
    <m/>
    <s v="OUI"/>
    <m/>
    <m/>
    <m/>
    <m/>
    <m/>
    <s v="NC"/>
    <s v="CNO preco par diet non prescris"/>
    <s v="NON"/>
    <d v="2017-01-27T00:00:00"/>
    <s v="OUI"/>
    <d v="2017-02-02T00:00:00"/>
    <n v="6"/>
    <s v="&lt;1 semaine"/>
  </r>
  <r>
    <n v="110"/>
    <x v="3"/>
    <s v="201806"/>
    <s v="Juin"/>
    <n v="2018"/>
    <s v="Poucalow"/>
    <s v="Jean claude"/>
    <n v="66"/>
    <s v="entre 50 et 75"/>
    <s v="Homme"/>
    <d v="1952-02-27T00:00:00"/>
    <d v="2018-05-31T00:00:00"/>
    <d v="2018-06-22T00:00:00"/>
    <n v="22"/>
    <x v="0"/>
    <s v="Cutané"/>
    <s v="melanome"/>
    <x v="0"/>
    <n v="175"/>
    <n v="65.400000000000006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renseigné"/>
    <n v="33"/>
    <s v="4_NSP"/>
    <s v="NC"/>
    <n v="0"/>
    <s v="NC"/>
    <s v="NC"/>
    <d v="2018-07-27T00:00:00"/>
    <s v="NC"/>
    <n v="0"/>
    <x v="0"/>
    <s v="NC"/>
    <s v="NON"/>
    <s v="NC"/>
    <s v="NC"/>
    <s v="OUI"/>
    <s v="OUI"/>
    <s v="NON"/>
    <s v="NC"/>
    <s v="NON"/>
    <x v="0"/>
    <s v="SNA"/>
    <s v="NC"/>
    <s v="NC"/>
    <s v="NC"/>
    <s v="NC"/>
    <s v="NC"/>
    <s v="NC"/>
    <s v="NC"/>
    <s v="NON"/>
    <s v="NC"/>
    <s v="NC"/>
    <s v="NC"/>
    <s v="NC"/>
    <s v="SP"/>
    <s v="SP"/>
    <s v="SP"/>
    <s v="NON"/>
    <s v="NC"/>
    <s v="NC"/>
    <s v="NC"/>
    <m/>
    <m/>
    <m/>
    <m/>
    <m/>
    <m/>
    <m/>
    <m/>
    <s v="n'a jamais pu se lever pr etre pesÃ©"/>
    <s v="NC"/>
    <m/>
    <m/>
    <m/>
    <m/>
    <s v=""/>
    <s v="&gt;1 mois"/>
  </r>
  <r>
    <n v="114"/>
    <x v="3"/>
    <s v="201806"/>
    <s v="Juin"/>
    <n v="2018"/>
    <s v="Poudevigne"/>
    <s v="Josette"/>
    <n v="81"/>
    <s v="supérieur à 75"/>
    <s v="Femme"/>
    <d v="1937-03-19T00:00:00"/>
    <d v="2018-06-05T00:00:00"/>
    <d v="2018-06-18T00:00:00"/>
    <n v="13"/>
    <x v="0"/>
    <s v="Digestif"/>
    <s v="colon"/>
    <x v="0"/>
    <n v="168"/>
    <n v="51"/>
    <n v="52"/>
    <n v="56"/>
    <e v="#REF!"/>
    <e v="#REF!"/>
    <e v="#REF!"/>
    <n v="2"/>
    <x v="0"/>
    <n v="4"/>
    <n v="1"/>
    <n v="-2"/>
    <s v="perte"/>
    <s v="perte"/>
    <n v="-8"/>
    <n v="8"/>
    <x v="0"/>
    <s v="renseigné"/>
    <s v="renseigné"/>
    <n v="25"/>
    <s v="3_DS"/>
    <s v="NC"/>
    <n v="152"/>
    <n v="0.67"/>
    <n v="0.77"/>
    <d v="2017-08-09T00:00:00"/>
    <d v="2017-09-14T00:00:00"/>
    <n v="1"/>
    <x v="1"/>
    <s v="NC"/>
    <s v="OUI"/>
    <s v="NC"/>
    <s v="DSE43"/>
    <s v="OUI"/>
    <s v="OUI"/>
    <s v="OUI"/>
    <s v="NC"/>
    <s v="NON"/>
    <x v="1"/>
    <s v="SNA"/>
    <s v="NC"/>
    <s v="NC"/>
    <s v="NC"/>
    <s v="NC"/>
    <s v="NC"/>
    <s v="NC"/>
    <s v="NC"/>
    <s v="NON"/>
    <s v="NC"/>
    <s v="NC"/>
    <d v="2017-12-01T00:00:00"/>
    <s v="NC"/>
    <s v="SP"/>
    <s v="SP"/>
    <s v="SP"/>
    <s v="NON"/>
    <s v="NC"/>
    <s v="NC"/>
    <s v="NC"/>
    <m/>
    <m/>
    <m/>
    <m/>
    <m/>
    <m/>
    <m/>
    <m/>
    <s v="NC"/>
    <s v="en SP"/>
    <m/>
    <m/>
    <m/>
    <m/>
    <s v=""/>
    <s v="&gt;1 mois"/>
  </r>
  <r>
    <n v="111"/>
    <x v="3"/>
    <s v="201806"/>
    <s v="Juin"/>
    <n v="2018"/>
    <s v="Prat"/>
    <s v="Philippe"/>
    <n v="64"/>
    <s v="entre 50 et 75"/>
    <s v="Femme"/>
    <d v="1953-11-30T00:00:00"/>
    <d v="2018-05-24T00:00:00"/>
    <d v="2018-06-18T00:00:00"/>
    <n v="25"/>
    <x v="0"/>
    <s v="ORL"/>
    <s v="ORL"/>
    <x v="0"/>
    <n v="172"/>
    <n v="72"/>
    <n v="61"/>
    <n v="57"/>
    <e v="#REF!"/>
    <e v="#REF!"/>
    <e v="#REF!"/>
    <n v="4"/>
    <x v="0"/>
    <n v="-4"/>
    <n v="-11"/>
    <n v="15"/>
    <s v="gain"/>
    <s v="gain"/>
    <n v="7"/>
    <n v="-7"/>
    <x v="0"/>
    <s v="renseigné"/>
    <s v="renseigné"/>
    <n v="31"/>
    <s v="1_OK"/>
    <s v="NC"/>
    <n v="19"/>
    <n v="1.27"/>
    <n v="0.73"/>
    <d v="2018-07-20T00:00:00"/>
    <d v="2018-07-10T00:00:00"/>
    <n v="1"/>
    <x v="1"/>
    <s v="NC"/>
    <s v="OUI"/>
    <s v="OUI"/>
    <s v="NC"/>
    <s v="OUI"/>
    <s v="OUI"/>
    <s v="OUI"/>
    <s v="OUI"/>
    <s v="OUI"/>
    <x v="1"/>
    <s v="SNA"/>
    <s v="NC"/>
    <s v="NC"/>
    <s v="NC"/>
    <s v="NC"/>
    <s v="NC"/>
    <s v="NC"/>
    <s v="NC"/>
    <s v="NON"/>
    <s v="NC"/>
    <s v="NC"/>
    <d v="2018-03-01T00:00:00"/>
    <s v="NC"/>
    <s v="NON"/>
    <s v="IV"/>
    <s v="IV"/>
    <s v="NON"/>
    <s v="NC"/>
    <s v="NC"/>
    <s v="NC"/>
    <m/>
    <m/>
    <m/>
    <m/>
    <m/>
    <m/>
    <m/>
    <m/>
    <s v="NC"/>
    <s v="Vu tuleur ORL, SNG non possible, Olimel non proposÃ©"/>
    <m/>
    <m/>
    <m/>
    <m/>
    <s v=""/>
    <s v="&gt;1 mois"/>
  </r>
  <r>
    <n v="55"/>
    <x v="2"/>
    <s v="201612"/>
    <s v="Décembre"/>
    <n v="2016"/>
    <s v="Pulicani"/>
    <s v="Danielle"/>
    <n v="71"/>
    <s v="entre 50 et 75"/>
    <s v="Femme"/>
    <d v="1945-02-20T00:00:00"/>
    <d v="2016-11-29T00:00:00"/>
    <d v="2016-12-09T00:00:00"/>
    <n v="10"/>
    <x v="1"/>
    <s v=""/>
    <s v="myelome"/>
    <x v="2"/>
    <n v="172"/>
    <n v="55"/>
    <n v="50"/>
    <s v="NC"/>
    <e v="#REF!"/>
    <e v="#REF!"/>
    <e v="#REF!"/>
    <n v="3"/>
    <x v="0"/>
    <s v="NC"/>
    <n v="-5"/>
    <n v="9"/>
    <s v="NC"/>
    <s v="gain"/>
    <s v="NC"/>
    <s v="NC"/>
    <x v="1"/>
    <s v="renseigné"/>
    <s v="non renseigné"/>
    <s v="NC"/>
    <s v="3_DS"/>
    <s v="NC"/>
    <n v="0"/>
    <s v="NON"/>
    <n v="0"/>
    <d v="2018-07-12T00:00:00"/>
    <s v="NC"/>
    <n v="0"/>
    <x v="2"/>
    <s v="m1"/>
    <s v="NC"/>
    <s v="NC"/>
    <s v="NC"/>
    <s v="NON"/>
    <s v="OUI"/>
    <s v="NON"/>
    <s v="NC"/>
    <s v="NC"/>
    <x v="1"/>
    <s v="Parenteral"/>
    <s v="NC"/>
    <s v="OUI"/>
    <s v="NC"/>
    <s v="NON"/>
    <s v="NON"/>
    <s v="OUI"/>
    <s v="NON"/>
    <s v="NON"/>
    <s v="NC"/>
    <s v="NC"/>
    <d v="2016-11-01T00:00:00"/>
    <n v="0"/>
    <s v="OUI"/>
    <s v="NON"/>
    <s v="PO"/>
    <s v="NON"/>
    <s v="NC"/>
    <s v="NC"/>
    <s v="NC"/>
    <m/>
    <m/>
    <m/>
    <m/>
    <m/>
    <m/>
    <m/>
    <m/>
    <s v="NC"/>
    <s v="NC"/>
    <m/>
    <m/>
    <m/>
    <m/>
    <s v=""/>
    <s v="&gt;1 mois"/>
  </r>
  <r>
    <n v="112"/>
    <x v="3"/>
    <s v="201806"/>
    <s v="Juin"/>
    <n v="2018"/>
    <s v="Quartier"/>
    <s v="Jean"/>
    <n v="68"/>
    <s v="entre 50 et 75"/>
    <s v="Homme"/>
    <d v="1950-08-29T00:00:00"/>
    <d v="2018-06-04T00:00:00"/>
    <d v="2018-06-08T00:00:00"/>
    <n v="4"/>
    <x v="1"/>
    <s v=""/>
    <s v="lymphome"/>
    <x v="2"/>
    <n v="175"/>
    <n v="75"/>
    <n v="72"/>
    <s v="NC"/>
    <e v="#REF!"/>
    <e v="#REF!"/>
    <e v="#REF!"/>
    <n v="1"/>
    <x v="0"/>
    <s v="NC"/>
    <n v="-3"/>
    <n v="4"/>
    <s v="NC"/>
    <s v="gain"/>
    <s v="NC"/>
    <s v="NC"/>
    <x v="1"/>
    <s v="renseigné"/>
    <s v="non renseigné"/>
    <s v="NC"/>
    <s v="4_NSP"/>
    <s v="NC"/>
    <s v="NC"/>
    <s v="NON"/>
    <s v="NC"/>
    <s v="NC"/>
    <s v="NC"/>
    <n v="0"/>
    <x v="0"/>
    <s v="m6"/>
    <s v="NC"/>
    <s v="NC"/>
    <s v="NON"/>
    <s v="NC"/>
    <s v="NON"/>
    <s v="NON"/>
    <s v="NC"/>
    <s v="NON"/>
    <x v="0"/>
    <s v="Parenteral"/>
    <s v="NC"/>
    <s v="OUI"/>
    <s v="NC"/>
    <s v="NON"/>
    <s v="NON"/>
    <s v="NON"/>
    <s v="NON"/>
    <s v="NON"/>
    <s v="NC"/>
    <s v="NC"/>
    <d v="2018-01-01T00:00:00"/>
    <s v="NC"/>
    <s v="NON"/>
    <s v="OUI"/>
    <s v="IV"/>
    <s v="OUI"/>
    <d v="2018-06-06T00:00:00"/>
    <s v="STAPH E"/>
    <s v="NC"/>
    <m/>
    <m/>
    <s v="OUI"/>
    <m/>
    <m/>
    <m/>
    <m/>
    <m/>
    <s v="inf pac a staph epi"/>
    <s v="ap changement de PAC, reprise olimel"/>
    <s v="NON"/>
    <m/>
    <s v="NON"/>
    <m/>
    <s v=""/>
    <s v="&gt;1 mois"/>
  </r>
  <r>
    <n v="73"/>
    <x v="2"/>
    <s v="201612"/>
    <s v="Décembre"/>
    <n v="2016"/>
    <s v="Ramorino"/>
    <s v="Jean"/>
    <n v="70"/>
    <s v="entre 50 et 75"/>
    <s v="Homme"/>
    <d v="1946-11-08T00:00:00"/>
    <d v="2016-12-08T00:00:00"/>
    <d v="2016-12-15T00:00:00"/>
    <n v="7"/>
    <x v="0"/>
    <s v="ORL"/>
    <s v="ORL"/>
    <x v="0"/>
    <n v="173"/>
    <n v="68"/>
    <n v="64"/>
    <s v="NC"/>
    <e v="#REF!"/>
    <e v="#REF!"/>
    <e v="#REF!"/>
    <n v="1"/>
    <x v="0"/>
    <s v="NC"/>
    <n v="-4"/>
    <n v="6"/>
    <s v="NC"/>
    <s v="gain"/>
    <s v="NC"/>
    <s v="NC"/>
    <x v="1"/>
    <s v="renseigné"/>
    <s v="non renseigné"/>
    <s v="NC"/>
    <s v="2_DM"/>
    <s v="NC"/>
    <n v="87"/>
    <n v="0"/>
    <n v="0"/>
    <s v="NC"/>
    <d v="2016-12-14T00:00:00"/>
    <n v="0"/>
    <x v="0"/>
    <s v="m6"/>
    <s v="NC"/>
    <s v="NC"/>
    <s v="NC"/>
    <s v="NON"/>
    <s v="NON"/>
    <s v="NON"/>
    <s v="NC"/>
    <s v="OUI"/>
    <x v="0"/>
    <s v="Parenteral"/>
    <s v="N7"/>
    <s v="NC"/>
    <s v="NC"/>
    <s v="NC"/>
    <s v="NC"/>
    <s v="NC"/>
    <s v="NC"/>
    <s v="NON"/>
    <s v="NC"/>
    <s v="NC"/>
    <d v="2016-06-18T00:00:00"/>
    <n v="0"/>
    <s v="NON"/>
    <s v="OUI"/>
    <s v="IV"/>
    <s v="OUI"/>
    <d v="2016-12-13T00:00:00"/>
    <s v="STAPH E"/>
    <s v="OLIMEL SANS VIT"/>
    <m/>
    <m/>
    <s v="OUI"/>
    <m/>
    <m/>
    <m/>
    <m/>
    <m/>
    <s v="inf PAc a staph epi_x000a_10  jrs apres sortie, voit Dr.Millin, pr pose GPE_x000a_Etait depuis 8mois ss NPE"/>
    <s v="sans vitamines"/>
    <s v="NON"/>
    <d v="2016-12-13T00:00:00"/>
    <s v="OUI"/>
    <d v="2018-01-15T00:00:00"/>
    <n v="398"/>
    <s v="&gt;1 mois"/>
  </r>
  <r>
    <n v="35"/>
    <x v="1"/>
    <s v="201706"/>
    <s v="Juin"/>
    <n v="2017"/>
    <s v="Randriaaaaaaaa"/>
    <s v="Germain"/>
    <n v="79"/>
    <s v="supérieur à 75"/>
    <s v="Homme"/>
    <d v="1937-04-10T00:00:00"/>
    <d v="2017-06-09T00:00:00"/>
    <d v="2017-06-12T00:00:00"/>
    <n v="3"/>
    <x v="1"/>
    <s v=""/>
    <s v="SMD"/>
    <x v="3"/>
    <s v="NC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d v="2018-06-12T00:00:00"/>
    <s v="NC"/>
    <n v="0"/>
    <x v="0"/>
    <s v="NC"/>
    <s v="NC"/>
    <s v="NC"/>
    <s v="NC"/>
    <s v="NON"/>
    <s v="NON"/>
    <s v="NC"/>
    <s v="NC"/>
    <s v="NC"/>
    <x v="0"/>
    <s v="SNA"/>
    <s v="NC"/>
    <s v="NC"/>
    <s v="NC"/>
    <s v="NC"/>
    <s v="NC"/>
    <s v="NC"/>
    <s v="NC"/>
    <s v="NC"/>
    <s v="NC"/>
    <s v="NC"/>
    <s v="NC"/>
    <s v="NC"/>
    <s v="NON"/>
    <s v="NON"/>
    <s v="SP"/>
    <s v="NON"/>
    <s v="NC"/>
    <s v="NC"/>
    <s v="NC"/>
    <m/>
    <m/>
    <m/>
    <m/>
    <m/>
    <m/>
    <m/>
    <m/>
    <s v="NC"/>
    <s v="NC"/>
    <m/>
    <m/>
    <m/>
    <m/>
    <s v=""/>
    <s v="&gt;1 mois"/>
  </r>
  <r>
    <n v="120"/>
    <x v="3"/>
    <s v="201806"/>
    <s v="Juin"/>
    <n v="2018"/>
    <s v="Renaud"/>
    <s v="Marie agnes"/>
    <n v="63"/>
    <s v="entre 50 et 75"/>
    <s v="Femme"/>
    <d v="1954-08-11T00:00:00"/>
    <d v="2018-06-08T00:00:00"/>
    <d v="2018-06-14T00:00:00"/>
    <n v="6"/>
    <x v="0"/>
    <s v="Gynécologique"/>
    <s v="sein"/>
    <x v="0"/>
    <n v="159"/>
    <s v="NC"/>
    <n v="54"/>
    <s v="NC"/>
    <e v="#REF!"/>
    <e v="#REF!"/>
    <e v="#REF!"/>
    <n v="1"/>
    <x v="0"/>
    <s v="NC"/>
    <s v="NC"/>
    <s v="NC"/>
    <s v="NC"/>
    <s v="NC"/>
    <s v="NC"/>
    <s v="NC"/>
    <x v="1"/>
    <s v="non renseigné"/>
    <s v="renseigné"/>
    <n v="23"/>
    <s v="2_DM"/>
    <s v="NC"/>
    <n v="7"/>
    <s v="NC"/>
    <s v="NC"/>
    <d v="2018-09-14T00:00:00"/>
    <d v="2018-09-14T00:00:00"/>
    <n v="1"/>
    <x v="1"/>
    <s v="NC"/>
    <s v="NC"/>
    <s v="NC"/>
    <s v="DME44.1"/>
    <s v="NON"/>
    <s v="OUI"/>
    <s v="OUI"/>
    <s v="OUI"/>
    <s v="NC"/>
    <x v="1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'a pu etre revu pr rÃ© eval ingesta car RAD.. non revue en HDJ"/>
    <s v="NC"/>
    <m/>
    <m/>
    <m/>
    <m/>
    <s v=""/>
    <s v="&gt;1 mois"/>
  </r>
  <r>
    <n v="57"/>
    <x v="2"/>
    <s v="201612"/>
    <s v="Décembre"/>
    <n v="2016"/>
    <s v="Reyes durand"/>
    <s v="Noemi"/>
    <n v="75"/>
    <s v="supérieur à 75"/>
    <s v="Femme"/>
    <d v="1941-04-13T00:00:00"/>
    <d v="2016-11-27T00:00:00"/>
    <d v="2016-12-31T00:00:00"/>
    <n v="34"/>
    <x v="0"/>
    <s v="Digestif"/>
    <s v="colon"/>
    <x v="0"/>
    <n v="151"/>
    <n v="43"/>
    <n v="42"/>
    <n v="44"/>
    <e v="#REF!"/>
    <e v="#REF!"/>
    <e v="#REF!"/>
    <n v="4"/>
    <x v="0"/>
    <n v="2"/>
    <n v="-1"/>
    <n v="2"/>
    <s v="perte"/>
    <s v="gain"/>
    <n v="-5"/>
    <n v="5"/>
    <x v="0"/>
    <s v="renseigné"/>
    <s v="non renseigné"/>
    <s v="NC"/>
    <s v="2_DM"/>
    <s v="NC"/>
    <n v="0"/>
    <s v="NON"/>
    <n v="0"/>
    <s v="NC"/>
    <d v="2016-12-17T00:00:00"/>
    <n v="0"/>
    <x v="0"/>
    <s v="m1"/>
    <s v="NC"/>
    <s v="NC"/>
    <s v="NC"/>
    <s v="OUI"/>
    <s v="NON"/>
    <s v="NON"/>
    <s v="NC"/>
    <s v="NC"/>
    <x v="0"/>
    <s v="Parenteral"/>
    <s v="N7"/>
    <s v="OUI"/>
    <s v="NON"/>
    <s v="NON"/>
    <s v="NON"/>
    <s v="NON"/>
    <s v="NON"/>
    <s v="NON"/>
    <s v="NC"/>
    <s v="NC"/>
    <d v="2016-11-01T00:00:00"/>
    <n v="0"/>
    <s v="NON"/>
    <s v="OUI"/>
    <s v="IV"/>
    <s v="OUI"/>
    <d v="2016-12-06T00:00:00"/>
    <s v="staph epi"/>
    <s v="PARENTERALE"/>
    <m/>
    <m/>
    <s v="OUI"/>
    <m/>
    <m/>
    <m/>
    <m/>
    <m/>
    <s v="inf pas a staph epi. mise en place vanco puis reprise olimel"/>
    <s v="pas de vit, arret  5jrs avant sa mort.olimel 3jrs, puis relai perikabiven 11jrs, puis de nouveau olimel 6jrs, arret "/>
    <s v="NON"/>
    <d v="2016-12-06T00:00:00"/>
    <s v="OUI"/>
    <d v="2016-12-31T00:00:00"/>
    <n v="25"/>
    <s v="&lt;1 mois"/>
  </r>
  <r>
    <n v="149"/>
    <x v="0"/>
    <s v="201712"/>
    <s v="Décembre"/>
    <n v="2017"/>
    <s v="Riviere"/>
    <s v="lucette"/>
    <n v="74"/>
    <s v="entre 50 et 75"/>
    <s v="Femme"/>
    <d v="1943-01-24T00:00:00"/>
    <d v="2017-12-07T00:00:00"/>
    <d v="2017-12-09T00:00:00"/>
    <n v="2"/>
    <x v="0"/>
    <s v="Gynécologique"/>
    <s v="sein"/>
    <x v="0"/>
    <n v="160"/>
    <n v="84"/>
    <n v="76"/>
    <s v="NC"/>
    <e v="#REF!"/>
    <e v="#REF!"/>
    <e v="#REF!"/>
    <n v="1"/>
    <x v="0"/>
    <s v="NC"/>
    <n v="-8"/>
    <n v="10"/>
    <s v="NC"/>
    <s v="gain"/>
    <s v="NC"/>
    <s v="NC"/>
    <x v="1"/>
    <s v="renseigné"/>
    <s v="non renseigné"/>
    <s v="NC"/>
    <s v="4_NSP"/>
    <s v="NC"/>
    <s v="NC"/>
    <s v="NC"/>
    <s v="NC"/>
    <d v="2018-10-04T00:00:00"/>
    <d v="2018-10-04T00:00:00"/>
    <n v="0"/>
    <x v="0"/>
    <s v="m3"/>
    <s v="NC"/>
    <s v="NC"/>
    <s v="NC"/>
    <s v="NON"/>
    <s v="OUI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SP"/>
    <m/>
    <m/>
    <m/>
    <m/>
    <s v=""/>
    <s v="&gt;1 mois"/>
  </r>
  <r>
    <n v="139"/>
    <x v="0"/>
    <s v="201712"/>
    <s v="Décembre"/>
    <n v="2017"/>
    <s v="Rocard"/>
    <s v="Maryse"/>
    <n v="72"/>
    <s v="entre 50 et 75"/>
    <s v="Femme"/>
    <d v="1945-08-05T00:00:00"/>
    <d v="2017-11-15T00:00:00"/>
    <d v="2017-12-13T00:00:00"/>
    <n v="28"/>
    <x v="0"/>
    <s v="Gynécologique"/>
    <s v="sein"/>
    <x v="0"/>
    <n v="167"/>
    <n v="63"/>
    <n v="58"/>
    <n v="55"/>
    <e v="#REF!"/>
    <e v="#REF!"/>
    <e v="#REF!"/>
    <n v="3"/>
    <x v="0"/>
    <n v="-3"/>
    <n v="-5"/>
    <n v="8"/>
    <s v="gain"/>
    <s v="gain"/>
    <n v="5"/>
    <n v="-5"/>
    <x v="0"/>
    <s v="renseigné"/>
    <s v="renseigné"/>
    <n v="32"/>
    <s v="2_DM"/>
    <s v="NC"/>
    <n v="81"/>
    <s v="NC"/>
    <s v="NC"/>
    <d v="2018-02-19T00:00:00"/>
    <s v="NC"/>
    <n v="2"/>
    <x v="0"/>
    <s v="m3"/>
    <s v="NON"/>
    <s v="NC"/>
    <s v="DME44.1"/>
    <s v="OUI"/>
    <s v="OUI"/>
    <s v="OUI"/>
    <s v="OUI"/>
    <s v="OUI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NON proposÃ©e"/>
    <m/>
    <m/>
    <m/>
    <m/>
    <s v=""/>
    <s v="&gt;1 mois"/>
  </r>
  <r>
    <n v="150"/>
    <x v="2"/>
    <s v="201612"/>
    <s v="Décembre"/>
    <n v="2016"/>
    <s v="roger"/>
    <s v="andré"/>
    <n v="77"/>
    <s v="supérieur à 75"/>
    <s v="Homme"/>
    <d v="1939-03-20T00:00:00"/>
    <d v="2016-11-29T00:00:00"/>
    <d v="2016-12-12T00:00:00"/>
    <n v="13"/>
    <x v="0"/>
    <s v="Digestif"/>
    <s v="pancreas"/>
    <x v="0"/>
    <n v="157"/>
    <n v="47"/>
    <n v="49"/>
    <n v="50"/>
    <e v="#REF!"/>
    <e v="#REF!"/>
    <e v="#REF!"/>
    <n v="3"/>
    <x v="0"/>
    <n v="1"/>
    <n v="2"/>
    <n v="-4"/>
    <s v="perte"/>
    <s v="perte"/>
    <n v="-2"/>
    <n v="2"/>
    <x v="0"/>
    <s v="renseigné"/>
    <s v="non renseigné"/>
    <s v="NC"/>
    <s v="4_NSP"/>
    <s v="NC"/>
    <s v="NC"/>
    <s v="NC"/>
    <s v="NC"/>
    <s v="NC"/>
    <s v="NC"/>
    <n v="0"/>
    <x v="0"/>
    <s v="NC"/>
    <s v="NON"/>
    <s v="NC"/>
    <s v="NC"/>
    <s v="OUI"/>
    <s v="NON"/>
    <s v="NON"/>
    <s v="NC"/>
    <s v="nsp"/>
    <x v="0"/>
    <s v="SNA"/>
    <s v="NC"/>
    <s v="NC"/>
    <s v="NC"/>
    <s v="NC"/>
    <s v="NC"/>
    <s v="NC"/>
    <s v="NC"/>
    <s v="OUI"/>
    <s v="NC"/>
    <s v="NC"/>
    <s v="NC"/>
    <s v="NC"/>
    <s v="NON"/>
    <s v="OUI"/>
    <s v="IV"/>
    <s v="OUI"/>
    <d v="2016-12-16T00:00:00"/>
    <s v="staph epi"/>
    <s v="PAS DE NUTRITION"/>
    <m/>
    <m/>
    <s v="OUI"/>
    <m/>
    <m/>
    <m/>
    <m/>
    <m/>
    <s v="NC"/>
    <s v="NC"/>
    <s v="NON"/>
    <m/>
    <s v="PDV"/>
    <m/>
    <s v=""/>
    <s v="&gt;1 mois"/>
  </r>
  <r>
    <n v="140"/>
    <x v="0"/>
    <s v="201712"/>
    <s v="Décembre"/>
    <n v="2017"/>
    <s v="Roman"/>
    <s v="danielle"/>
    <n v="67"/>
    <s v="entre 50 et 75"/>
    <s v="Femme"/>
    <d v="1950-01-15T00:00:00"/>
    <d v="2017-11-22T00:00:00"/>
    <d v="2017-12-11T00:00:00"/>
    <n v="19"/>
    <x v="0"/>
    <s v="ORL"/>
    <s v="ORL"/>
    <x v="0"/>
    <n v="153"/>
    <n v="56"/>
    <n v="53"/>
    <n v="55"/>
    <e v="#REF!"/>
    <e v="#REF!"/>
    <e v="#REF!"/>
    <n v="2"/>
    <x v="0"/>
    <n v="2"/>
    <n v="-3"/>
    <n v="5"/>
    <s v="perte"/>
    <s v="gain"/>
    <n v="-4"/>
    <n v="4"/>
    <x v="0"/>
    <s v="renseigné"/>
    <s v="renseigné"/>
    <n v="24"/>
    <s v="2_DM"/>
    <s v="NC"/>
    <n v="105"/>
    <s v="NC"/>
    <s v="NC"/>
    <s v="NC"/>
    <s v="NC"/>
    <n v="3"/>
    <x v="0"/>
    <s v="m1"/>
    <s v="NON"/>
    <s v="NC"/>
    <s v="NC"/>
    <s v="NC"/>
    <s v="NON"/>
    <s v="OUI"/>
    <s v="OUI"/>
    <s v="OUI"/>
    <x v="0"/>
    <s v="Parenteral"/>
    <s v="N7"/>
    <s v="OUI"/>
    <s v="NC"/>
    <s v="NC"/>
    <s v="NON"/>
    <s v="NON"/>
    <s v="NC"/>
    <s v="NON"/>
    <s v="NC"/>
    <s v="on"/>
    <s v="NC"/>
    <s v="NC"/>
    <s v="NON"/>
    <s v="OUI"/>
    <s v="IV"/>
    <s v="OUI"/>
    <d v="2017-11-22T00:00:00"/>
    <s v="staph epi"/>
    <s v="NP CAR PRB GPE/ RADIO CHIMIO"/>
    <m/>
    <m/>
    <s v="OUI"/>
    <m/>
    <m/>
    <m/>
    <m/>
    <m/>
    <s v="NC"/>
    <s v="A eu un prob avec sa GPe, dc obligÃ©e d e passer en parenterale le teps de fiare le pt sur sa GPE_x000a_periK durant TTT ,PAC"/>
    <s v="NON"/>
    <m/>
    <s v="NON"/>
    <m/>
    <s v=""/>
    <s v="&gt;1 mois"/>
  </r>
  <r>
    <n v="141"/>
    <x v="0"/>
    <s v="201712"/>
    <s v="Décembre"/>
    <n v="2017"/>
    <s v="Rouge "/>
    <s v="christiane"/>
    <n v="61"/>
    <s v="entre 50 et 75"/>
    <s v="Femme"/>
    <d v="1956-05-10T00:00:00"/>
    <d v="2017-11-30T00:00:00"/>
    <d v="2017-12-08T00:00:00"/>
    <n v="8"/>
    <x v="0"/>
    <s v="Gynécologique"/>
    <s v="ovaire"/>
    <x v="0"/>
    <n v="158"/>
    <n v="88"/>
    <n v="83"/>
    <n v="69"/>
    <e v="#REF!"/>
    <e v="#REF!"/>
    <e v="#REF!"/>
    <n v="3"/>
    <x v="0"/>
    <n v="-14"/>
    <n v="-5"/>
    <n v="6"/>
    <s v="gain"/>
    <s v="gain"/>
    <n v="17"/>
    <n v="-17"/>
    <x v="0"/>
    <s v="renseigné"/>
    <s v="renseigné"/>
    <n v="27"/>
    <s v="2_DM"/>
    <s v="NC"/>
    <s v="NC"/>
    <s v="OUI"/>
    <n v="0.56000000000000005"/>
    <d v="2018-09-27T00:00:00"/>
    <s v="NC"/>
    <n v="2"/>
    <x v="1"/>
    <s v="m1"/>
    <s v="OUI"/>
    <s v="OUI"/>
    <s v="DME44.1"/>
    <s v="NON"/>
    <s v="OUI"/>
    <s v="OUI"/>
    <s v="OUI"/>
    <s v="NON"/>
    <x v="1"/>
    <s v="SNA"/>
    <s v="NC"/>
    <s v="NC"/>
    <s v="NC"/>
    <s v="OUI"/>
    <s v="OUI"/>
    <s v="OUI"/>
    <s v="OUI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Perte majeure de pds durant hospit_x000a_obese denutrie"/>
    <s v="NC"/>
    <m/>
    <m/>
    <m/>
    <m/>
    <s v=""/>
    <s v="&gt;1 mois"/>
  </r>
  <r>
    <n v="151"/>
    <x v="1"/>
    <s v="201706"/>
    <s v="Juin"/>
    <n v="2017"/>
    <s v="sanchez"/>
    <s v="marie"/>
    <n v="74"/>
    <s v="entre 50 et 75"/>
    <s v="Femme"/>
    <d v="1943-05-21T00:00:00"/>
    <d v="2017-05-04T00:00:00"/>
    <d v="2017-06-28T00:00:00"/>
    <n v="55"/>
    <x v="0"/>
    <s v="Gynécologique"/>
    <s v="sein"/>
    <x v="0"/>
    <n v="160"/>
    <s v="NC"/>
    <n v="49"/>
    <n v="47"/>
    <e v="#REF!"/>
    <e v="#REF!"/>
    <e v="#REF!"/>
    <n v="8"/>
    <x v="2"/>
    <n v="-2"/>
    <s v="NC"/>
    <s v="NC"/>
    <s v="gain"/>
    <s v="NC"/>
    <n v="4"/>
    <n v="-4"/>
    <x v="0"/>
    <s v="non renseigné"/>
    <s v="renseigné"/>
    <n v="26"/>
    <s v="3_DS"/>
    <s v="NC"/>
    <s v="NC"/>
    <s v="NC"/>
    <s v="NC"/>
    <d v="2018-10-10T00:00:00"/>
    <d v="2017-06-14T00:00:00"/>
    <n v="2"/>
    <x v="1"/>
    <s v="NC"/>
    <s v="NON"/>
    <s v="NC"/>
    <s v="DSE43"/>
    <s v="NON"/>
    <s v="OUI"/>
    <s v="OUI"/>
    <s v="NC"/>
    <s v="NON"/>
    <x v="1"/>
    <s v="Parenteral"/>
    <s v="N7"/>
    <s v="NC"/>
    <s v="NON"/>
    <s v="NON"/>
    <s v="NC"/>
    <s v="NC"/>
    <s v="NC"/>
    <s v="NON"/>
    <s v="NC"/>
    <s v="on"/>
    <s v="NC"/>
    <s v="NC"/>
    <s v="NON"/>
    <s v="OUI"/>
    <s v="IV"/>
    <s v="OUI"/>
    <d v="2017-06-09T00:00:00"/>
    <s v="STAPH E"/>
    <s v="OLIMEL"/>
    <m/>
    <m/>
    <s v="OUI"/>
    <m/>
    <m/>
    <m/>
    <m/>
    <m/>
    <s v="Gros probleme de prise de pds durant hospit, avec poids montÃ© a 64Kg,  car olimel+ hydrat diurne"/>
    <s v="olipmel pdt 37 jrs , puis relai perikabiven/ inf PAC_x000a_1 cslt diet preconisant arret NPE"/>
    <s v="NON"/>
    <m/>
    <s v="NON"/>
    <m/>
    <s v=""/>
    <s v="&gt;1 mois"/>
  </r>
  <r>
    <n v="19"/>
    <x v="1"/>
    <s v="201706"/>
    <s v="Juin"/>
    <n v="2017"/>
    <s v="Sanna"/>
    <s v="Philippe"/>
    <n v="61"/>
    <s v="entre 50 et 75"/>
    <s v="Homme"/>
    <d v="1954-09-19T00:00:00"/>
    <d v="2017-05-31T00:00:00"/>
    <d v="2017-06-22T00:00:00"/>
    <n v="22"/>
    <x v="0"/>
    <s v="ORL"/>
    <s v="ORL"/>
    <x v="0"/>
    <n v="180"/>
    <n v="70"/>
    <n v="70"/>
    <n v="72"/>
    <e v="#REF!"/>
    <e v="#REF!"/>
    <e v="#REF!"/>
    <n v="5"/>
    <x v="2"/>
    <n v="2"/>
    <n v="0"/>
    <n v="0"/>
    <s v="perte"/>
    <s v="perte"/>
    <n v="-3"/>
    <n v="3"/>
    <x v="0"/>
    <s v="renseigné"/>
    <s v="non renseigné"/>
    <s v="NC"/>
    <s v="4_NSP"/>
    <s v="NC"/>
    <n v="21"/>
    <n v="0"/>
    <s v="0.75"/>
    <d v="2017-08-13T00:00:00"/>
    <d v="2017-07-10T00:00:00"/>
    <n v="0"/>
    <x v="0"/>
    <s v="NC"/>
    <s v="NC"/>
    <s v="NC"/>
    <s v="NC"/>
    <s v="NON"/>
    <s v="NON"/>
    <s v="NON"/>
    <s v="NC"/>
    <s v="NC"/>
    <x v="0"/>
    <s v="enterale"/>
    <s v="GPE"/>
    <s v="NC"/>
    <s v="NON"/>
    <s v="NC"/>
    <s v="NC"/>
    <s v="NC"/>
    <s v="NC"/>
    <s v="NON"/>
    <s v="NC"/>
    <s v="NC"/>
    <s v="NC"/>
    <s v="NC"/>
    <s v="NON"/>
    <s v="OUI"/>
    <s v="IV"/>
    <s v="OUI"/>
    <d v="2017-06-10T00:00:00"/>
    <s v="STAPH E"/>
    <s v="PAS DE NUTRITION"/>
    <m/>
    <m/>
    <s v="OUI"/>
    <m/>
    <m/>
    <m/>
    <m/>
    <m/>
    <s v="GPE posÃ©e en avril 2017, ap cslt med nutritionniste_x000a_jaais vu diet durant hospit_x000a_durant hospit: inf PAC_x000a_74kg en mars 2017"/>
    <s v="pas adapt car pt avit il ce protocole a domicile avec prestataire"/>
    <s v="NON"/>
    <m/>
    <s v="NON"/>
    <m/>
    <s v=""/>
    <s v="&gt;1 mois"/>
  </r>
  <r>
    <n v="58"/>
    <x v="2"/>
    <s v="201612"/>
    <s v="Décembre"/>
    <n v="2016"/>
    <s v="Santiago"/>
    <s v="Louise"/>
    <n v="77"/>
    <s v="supérieur à 75"/>
    <s v="Femme"/>
    <d v="1932-02-12T00:00:00"/>
    <d v="2016-11-25T00:00:00"/>
    <d v="2016-12-08T00:00:00"/>
    <n v="13"/>
    <x v="1"/>
    <s v=""/>
    <s v="lymphome"/>
    <x v="2"/>
    <n v="160"/>
    <n v="59"/>
    <n v="52"/>
    <s v="NC"/>
    <e v="#REF!"/>
    <e v="#REF!"/>
    <e v="#REF!"/>
    <n v="1"/>
    <x v="0"/>
    <s v="NC"/>
    <n v="-7"/>
    <n v="12"/>
    <s v="NC"/>
    <s v="gain"/>
    <s v="NC"/>
    <s v="NC"/>
    <x v="1"/>
    <s v="renseigné"/>
    <s v="renseigné"/>
    <n v="26"/>
    <s v="3_DS"/>
    <s v="NC"/>
    <n v="284"/>
    <s v="NON"/>
    <n v="0"/>
    <d v="2018-09-12T00:00:00"/>
    <s v="NC"/>
    <n v="0"/>
    <x v="0"/>
    <s v="m3"/>
    <s v="NC"/>
    <s v="NC"/>
    <s v="NC"/>
    <s v="NON"/>
    <s v="NON"/>
    <s v="NON"/>
    <s v="NC"/>
    <s v="NC"/>
    <x v="0"/>
    <s v="Parenteral"/>
    <s v="N7"/>
    <s v="OUI"/>
    <s v="OUI"/>
    <s v="NON"/>
    <s v="OUI"/>
    <s v="OUI"/>
    <s v="NON"/>
    <s v="NON"/>
    <s v="NC"/>
    <s v="on"/>
    <d v="2019-09-01T00:00:00"/>
    <n v="0"/>
    <s v="NON"/>
    <s v="OUI"/>
    <s v="IV"/>
    <s v="OUI"/>
    <d v="2016-12-01T00:00:00"/>
    <s v="STAPH AUREUS"/>
    <s v="OLIMEL AV VIT"/>
    <m/>
    <m/>
    <m/>
    <m/>
    <s v="OUI"/>
    <m/>
    <m/>
    <m/>
    <s v="NC"/>
    <s v="inf pac, a stpah , relai periK, , ablation PAC_x000a_PeriK, stop 48h avant depart"/>
    <s v="NON"/>
    <m/>
    <s v="NON"/>
    <m/>
    <s v=""/>
    <s v="&gt;1 mois"/>
  </r>
  <r>
    <n v="60"/>
    <x v="2"/>
    <s v="201612"/>
    <s v="Décembre"/>
    <n v="2016"/>
    <s v="Savenkoff"/>
    <s v="Concetta"/>
    <n v="85"/>
    <s v="supérieur à 75"/>
    <s v="Femme"/>
    <d v="1931-11-06T00:00:00"/>
    <d v="2016-12-01T00:00:00"/>
    <d v="2016-12-12T00:00:00"/>
    <n v="11"/>
    <x v="0"/>
    <s v="Gynécologique"/>
    <s v="ovaire"/>
    <x v="0"/>
    <s v="NC"/>
    <s v="NC"/>
    <n v="56"/>
    <n v="55"/>
    <e v="#REF!"/>
    <e v="#REF!"/>
    <e v="#REF!"/>
    <n v="2"/>
    <x v="0"/>
    <n v="-1"/>
    <s v="NC"/>
    <s v="NC"/>
    <s v="gain"/>
    <s v="NC"/>
    <n v="2"/>
    <n v="-2"/>
    <x v="0"/>
    <s v="non renseigné"/>
    <s v="renseigné"/>
    <n v="26"/>
    <s v="3_DS"/>
    <s v="NC"/>
    <n v="0"/>
    <s v="NON"/>
    <n v="0"/>
    <d v="2017-03-02T00:00:00"/>
    <d v="2016-05-12T00:00:00"/>
    <n v="0"/>
    <x v="1"/>
    <s v="NC"/>
    <s v="NC"/>
    <s v="NC"/>
    <s v="NC"/>
    <s v="OUI"/>
    <s v="NON"/>
    <s v="NON"/>
    <s v="NC"/>
    <s v="NC"/>
    <x v="1"/>
    <s v="SNA"/>
    <s v="NC"/>
    <s v="NC"/>
    <s v="NC"/>
    <s v="NON"/>
    <s v="NON"/>
    <s v="NON"/>
    <s v="NON"/>
    <s v="NON"/>
    <s v="NC"/>
    <s v="NC"/>
    <s v="NC"/>
    <n v="0"/>
    <s v="NON"/>
    <s v="OUI"/>
    <s v="IV"/>
    <s v="NON"/>
    <s v="NC"/>
    <s v="NC"/>
    <s v="NC"/>
    <m/>
    <m/>
    <m/>
    <m/>
    <m/>
    <m/>
    <m/>
    <m/>
    <s v="NC"/>
    <s v="NC"/>
    <m/>
    <m/>
    <m/>
    <m/>
    <s v=""/>
    <s v="&gt;1 mois"/>
  </r>
  <r>
    <n v="33"/>
    <x v="1"/>
    <s v="201706"/>
    <s v="Juin"/>
    <n v="2017"/>
    <s v="Scarangella"/>
    <s v="Marie"/>
    <n v="47"/>
    <s v="&lt;50"/>
    <s v="Femme"/>
    <d v="1968-06-21T00:00:00"/>
    <d v="2018-06-08T00:00:00"/>
    <d v="2018-06-12T00:00:00"/>
    <n v="4"/>
    <x v="0"/>
    <s v="Cutané"/>
    <s v="melanome"/>
    <x v="0"/>
    <n v="165"/>
    <s v="NC"/>
    <n v="65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1_OK"/>
    <s v="NC"/>
    <n v="0"/>
    <n v="0"/>
    <n v="0"/>
    <d v="2017-08-07T00:00:00"/>
    <d v="2017-08-07T00:00:00"/>
    <n v="0"/>
    <x v="0"/>
    <s v="NC"/>
    <s v="NC"/>
    <s v="NC"/>
    <s v="NC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MELANOME"/>
    <m/>
    <m/>
    <m/>
    <m/>
    <m/>
    <m/>
    <m/>
    <m/>
    <s v="entrÃ©e pr bilan de cephalÃ©es post innumotherapie"/>
    <s v="NC"/>
    <m/>
    <m/>
    <m/>
    <m/>
    <s v=""/>
    <s v="&gt;1 mois"/>
  </r>
  <r>
    <n v="61"/>
    <x v="2"/>
    <s v="201612"/>
    <s v="Décembre"/>
    <n v="2016"/>
    <s v="Schiano "/>
    <s v="Michel"/>
    <n v="83"/>
    <s v="supérieur à 75"/>
    <s v="Homme"/>
    <d v="1933-09-23T00:00:00"/>
    <d v="2016-12-02T00:00:00"/>
    <d v="2016-12-09T00:00:00"/>
    <n v="7"/>
    <x v="0"/>
    <s v="ORL"/>
    <s v="ORL"/>
    <x v="0"/>
    <n v="169"/>
    <s v="NC"/>
    <n v="63"/>
    <s v="NC"/>
    <e v="#REF!"/>
    <e v="#REF!"/>
    <e v="#REF!"/>
    <n v="1"/>
    <x v="0"/>
    <s v="NC"/>
    <s v="NC"/>
    <s v="NC"/>
    <s v="NC"/>
    <s v="NC"/>
    <s v="NC"/>
    <s v="NC"/>
    <x v="1"/>
    <s v="non renseigné"/>
    <s v="renseigné"/>
    <n v="24"/>
    <s v="3_DS"/>
    <s v="NC"/>
    <n v="0"/>
    <s v="NON"/>
    <n v="0"/>
    <d v="2017-01-31T00:00:00"/>
    <d v="2016-12-14T00:00:00"/>
    <n v="0"/>
    <x v="0"/>
    <s v="NC"/>
    <s v="NC"/>
    <s v="NC"/>
    <s v="NC"/>
    <s v="OUI"/>
    <s v="OUI"/>
    <s v="NON"/>
    <s v="NC"/>
    <s v="NC"/>
    <x v="0"/>
    <s v="SNA"/>
    <s v="NC"/>
    <s v="NC"/>
    <s v="NC"/>
    <s v="NON"/>
    <s v="NON"/>
    <s v="NON"/>
    <s v="NON"/>
    <s v="NON"/>
    <s v="NC"/>
    <s v="NC"/>
    <s v="NC"/>
    <n v="0"/>
    <s v="NON"/>
    <s v="OUI"/>
    <s v="IV"/>
    <s v="NON"/>
    <s v="NC"/>
    <s v="NC"/>
    <s v="NC"/>
    <m/>
    <m/>
    <m/>
    <m/>
    <m/>
    <m/>
    <m/>
    <m/>
    <s v="etait sous parenterale a la maison, stop lors hospit"/>
    <s v="NC"/>
    <m/>
    <m/>
    <m/>
    <m/>
    <s v=""/>
    <s v="&gt;1 mois"/>
  </r>
  <r>
    <n v="62"/>
    <x v="2"/>
    <s v="201612"/>
    <s v="Décembre"/>
    <n v="2016"/>
    <s v="Seigneur"/>
    <s v="Monique"/>
    <n v="83"/>
    <s v="supérieur à 75"/>
    <s v="Femme"/>
    <d v="1933-02-09T00:00:00"/>
    <d v="2016-11-04T00:00:00"/>
    <d v="2016-12-14T00:00:00"/>
    <n v="40"/>
    <x v="0"/>
    <s v="Digestif"/>
    <s v="pancreas"/>
    <x v="0"/>
    <n v="165"/>
    <s v="NC"/>
    <n v="62"/>
    <n v="66"/>
    <e v="#REF!"/>
    <e v="#REF!"/>
    <e v="#REF!"/>
    <n v="2"/>
    <x v="0"/>
    <n v="4"/>
    <s v="NC"/>
    <s v="NC"/>
    <s v="perte"/>
    <s v="NC"/>
    <n v="-6"/>
    <n v="6"/>
    <x v="0"/>
    <s v="non renseigné"/>
    <s v="non renseigné"/>
    <s v="NC"/>
    <s v="1_OK"/>
    <s v="NC"/>
    <n v="108"/>
    <s v="NON"/>
    <n v="0"/>
    <d v="2016-12-14T00:00:00"/>
    <d v="2016-12-01T00:00:00"/>
    <n v="0"/>
    <x v="0"/>
    <s v="NC"/>
    <s v="NC"/>
    <s v="NC"/>
    <s v="NC"/>
    <s v="OUI"/>
    <s v="OUI"/>
    <s v="OUI"/>
    <s v="NC"/>
    <s v="NC"/>
    <x v="0"/>
    <s v="Parenteral"/>
    <s v="N7"/>
    <s v="NC"/>
    <s v="NC"/>
    <s v="NON"/>
    <s v="NON"/>
    <s v="NON"/>
    <s v="NON"/>
    <s v="NON"/>
    <s v="NC"/>
    <s v="NC"/>
    <s v="NC"/>
    <n v="0"/>
    <s v="NON"/>
    <s v="OUI"/>
    <s v="IV"/>
    <s v="OUI"/>
    <d v="2016-11-17T00:00:00"/>
    <s v="PYO"/>
    <s v="OLIMEL SANS VIT"/>
    <s v="OUI"/>
    <m/>
    <m/>
    <m/>
    <m/>
    <m/>
    <m/>
    <m/>
    <s v="NC"/>
    <s v="N7 sans vit , ni adaptation des doses pdt 3 jrs, en plus hyperhydratation"/>
    <s v="NON"/>
    <d v="2016-11-17T00:00:00"/>
    <s v="OUI"/>
    <d v="2016-12-16T00:00:00"/>
    <n v="29"/>
    <s v="&lt;1 mois"/>
  </r>
  <r>
    <n v="20"/>
    <x v="1"/>
    <s v="201706"/>
    <s v="Juin"/>
    <n v="2017"/>
    <s v="Seitier"/>
    <s v="Monique"/>
    <n v="81"/>
    <s v="supérieur à 75"/>
    <s v="Femme"/>
    <d v="1935-02-07T00:00:00"/>
    <d v="2017-05-29T00:00:00"/>
    <d v="2017-06-07T00:00:00"/>
    <n v="9"/>
    <x v="0"/>
    <s v="Gynécologique"/>
    <s v="sein"/>
    <x v="0"/>
    <n v="170"/>
    <s v="NC"/>
    <s v="NC"/>
    <s v="NC"/>
    <e v="#REF!"/>
    <e v="#REF!"/>
    <e v="#REF!"/>
    <n v="0"/>
    <x v="1"/>
    <s v="NC"/>
    <s v="NC"/>
    <s v="NC"/>
    <s v="NC"/>
    <s v="NC"/>
    <s v="NC"/>
    <s v="NC"/>
    <x v="1"/>
    <s v="non renseigné"/>
    <s v="renseigné"/>
    <n v="25"/>
    <s v="3_DS"/>
    <s v="NC"/>
    <n v="0"/>
    <n v="0"/>
    <n v="0"/>
    <d v="2017-08-03T00:00:00"/>
    <d v="2017-05-15T00:00:00"/>
    <n v="0"/>
    <x v="2"/>
    <s v="NC"/>
    <s v="NC"/>
    <s v="NC"/>
    <s v="NC"/>
    <s v="OUI"/>
    <s v="NON"/>
    <s v="NON"/>
    <s v="NC"/>
    <s v="NC"/>
    <x v="1"/>
    <s v="SNA"/>
    <s v="NC"/>
    <s v="NC"/>
    <s v="NC"/>
    <s v="NC"/>
    <s v="NC"/>
    <s v="NC"/>
    <s v="NC"/>
    <s v="NON"/>
    <s v="NC"/>
    <s v="NC"/>
    <s v="NC"/>
    <s v="NC"/>
    <s v="OUI"/>
    <s v="NON"/>
    <s v="PO"/>
    <s v="NON"/>
    <s v="NC"/>
    <s v="NC"/>
    <s v="NC"/>
    <m/>
    <m/>
    <m/>
    <m/>
    <m/>
    <m/>
    <m/>
    <m/>
    <s v="jamais de pds de tte sa PEC ni diet_x000a_albu faites le dernier jour de son hospit avant tf en USP"/>
    <s v="NC"/>
    <m/>
    <m/>
    <m/>
    <m/>
    <s v=""/>
    <s v="&gt;1 mois"/>
  </r>
  <r>
    <n v="63"/>
    <x v="2"/>
    <s v="201612"/>
    <s v="Décembre"/>
    <n v="2016"/>
    <s v="Sieli"/>
    <s v="Patrick"/>
    <n v="63"/>
    <s v="entre 50 et 75"/>
    <s v="Homme"/>
    <d v="1952-11-10T00:00:00"/>
    <d v="2016-12-03T00:00:00"/>
    <d v="2016-12-12T00:00:00"/>
    <n v="9"/>
    <x v="0"/>
    <s v="ORL"/>
    <s v="ORL"/>
    <x v="0"/>
    <n v="170"/>
    <n v="63"/>
    <n v="63"/>
    <s v="NC"/>
    <e v="#REF!"/>
    <e v="#REF!"/>
    <e v="#REF!"/>
    <n v="1"/>
    <x v="0"/>
    <s v="NC"/>
    <n v="0"/>
    <n v="0"/>
    <s v="NC"/>
    <s v="perte"/>
    <s v="NC"/>
    <s v="NC"/>
    <x v="1"/>
    <s v="renseigné"/>
    <s v="non renseigné"/>
    <s v="NC"/>
    <s v="4_NSP"/>
    <s v="NC"/>
    <n v="260"/>
    <s v="NON"/>
    <n v="0"/>
    <d v="2017-11-08T00:00:00"/>
    <d v="2017-11-02T00:00:00"/>
    <n v="0"/>
    <x v="0"/>
    <s v="NC"/>
    <s v="NC"/>
    <s v="NC"/>
    <s v="NC"/>
    <s v="OUI"/>
    <s v="NON"/>
    <s v="NON"/>
    <s v="NON"/>
    <s v="NC"/>
    <x v="0"/>
    <s v="enterale"/>
    <s v="GPE"/>
    <s v="NC"/>
    <s v="NC"/>
    <s v="NON"/>
    <s v="NON"/>
    <s v="NON"/>
    <s v="NON"/>
    <s v="NON"/>
    <s v="NC"/>
    <s v="NC"/>
    <d v="2016-11-01T00:00:00"/>
    <n v="0"/>
    <s v="NON"/>
    <s v="OUI"/>
    <s v="IV"/>
    <s v="OUI"/>
    <d v="2016-11-30T00:00:00"/>
    <s v="PYO"/>
    <s v="GPE"/>
    <s v="OUI"/>
    <m/>
    <m/>
    <m/>
    <m/>
    <m/>
    <m/>
    <m/>
    <s v="NC"/>
    <s v="evenement inf pac a pyo_x000a_2 poches"/>
    <s v="NON"/>
    <d v="2017-11-06T00:00:00"/>
    <s v="OUI"/>
    <d v="2017-11-08T00:00:00"/>
    <n v="2"/>
    <s v="&lt;1 semaine"/>
  </r>
  <r>
    <n v="21"/>
    <x v="1"/>
    <s v="201706"/>
    <s v="Juin"/>
    <n v="2017"/>
    <s v="Simoes"/>
    <s v="Richard"/>
    <n v="56"/>
    <s v="entre 50 et 75"/>
    <s v="Homme"/>
    <d v="1959-12-06T00:00:00"/>
    <d v="2017-06-02T00:00:00"/>
    <d v="2017-06-11T00:00:00"/>
    <n v="9"/>
    <x v="0"/>
    <s v="ORL"/>
    <s v="ORL"/>
    <x v="0"/>
    <n v="182"/>
    <n v="69"/>
    <n v="61"/>
    <n v="66"/>
    <e v="#REF!"/>
    <e v="#REF!"/>
    <e v="#REF!"/>
    <n v="2"/>
    <x v="0"/>
    <n v="5"/>
    <n v="-8"/>
    <n v="12"/>
    <s v="perte"/>
    <s v="gain"/>
    <n v="-8"/>
    <n v="8"/>
    <x v="0"/>
    <s v="renseigné"/>
    <s v="non renseigné"/>
    <s v="NC"/>
    <s v="2_DM"/>
    <s v="NC"/>
    <n v="0"/>
    <n v="0"/>
    <n v="0"/>
    <d v="2017-06-11T00:00:00"/>
    <d v="2017-05-08T00:00:00"/>
    <n v="0"/>
    <x v="1"/>
    <s v="NC"/>
    <s v="NC"/>
    <s v="NC"/>
    <s v="NC"/>
    <s v="OUI"/>
    <s v="NON"/>
    <s v="NON"/>
    <s v="NC"/>
    <s v="OUI"/>
    <x v="1"/>
    <s v="Parenteral"/>
    <s v="N7"/>
    <s v="NC"/>
    <s v="NON"/>
    <s v="NC"/>
    <s v="NC"/>
    <s v="NC"/>
    <s v="NC"/>
    <s v="OUI"/>
    <s v="NC"/>
    <s v="on"/>
    <s v="NC"/>
    <s v="NC"/>
    <s v="NON"/>
    <s v="OUI"/>
    <s v="IV"/>
    <s v="NON"/>
    <s v="NC"/>
    <s v="NC"/>
    <s v="NC"/>
    <m/>
    <m/>
    <m/>
    <m/>
    <m/>
    <m/>
    <m/>
    <m/>
    <s v="a benef a l'entrÃ©e de la maladie d'une gastroscopie ss AG, pt aurait il fallut poser GPE_x000a_69 en fev 2017_x000a_jamais albu "/>
    <s v="olimel pdt 2jrs sans vit puis rajout vitamines_x000a_Total ( jrs olimel"/>
    <m/>
    <m/>
    <m/>
    <m/>
    <s v=""/>
    <s v="&gt;1 mois"/>
  </r>
  <r>
    <n v="22"/>
    <x v="1"/>
    <s v="201706"/>
    <s v="Juin"/>
    <n v="2017"/>
    <s v="Squillaci"/>
    <s v="Jeanine"/>
    <n v="65"/>
    <s v="entre 50 et 75"/>
    <s v="Femme"/>
    <d v="1950-07-11T00:00:00"/>
    <d v="2017-06-01T00:00:00"/>
    <d v="2017-06-12T00:00:00"/>
    <n v="11"/>
    <x v="0"/>
    <s v="Digestif"/>
    <s v="colon"/>
    <x v="0"/>
    <n v="160"/>
    <n v="82"/>
    <n v="80"/>
    <n v="85"/>
    <e v="#REF!"/>
    <e v="#REF!"/>
    <e v="#REF!"/>
    <n v="3"/>
    <x v="0"/>
    <n v="5"/>
    <n v="-2"/>
    <n v="2"/>
    <s v="perte"/>
    <s v="gain"/>
    <n v="-6"/>
    <n v="6"/>
    <x v="0"/>
    <s v="renseigné"/>
    <s v="non renseigné"/>
    <s v="NC"/>
    <s v="2_DM"/>
    <s v="NC"/>
    <n v="0"/>
    <n v="0"/>
    <n v="0"/>
    <d v="2018-08-10T00:00:00"/>
    <d v="2018-08-10T00:00:00"/>
    <n v="0"/>
    <x v="0"/>
    <s v="NC"/>
    <s v="NC"/>
    <s v="NC"/>
    <s v="NC"/>
    <s v="NON"/>
    <s v="NON"/>
    <s v="NC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Verra la diet en SSR : DM_x000a_82kg en avril 2017_x000a_pds: 72/80/85/70"/>
    <s v="NC"/>
    <m/>
    <m/>
    <m/>
    <m/>
    <s v=""/>
    <s v="&gt;1 mois"/>
  </r>
  <r>
    <n v="142"/>
    <x v="0"/>
    <s v="201712"/>
    <s v="Décembre"/>
    <n v="2017"/>
    <s v="Tamburi"/>
    <s v="Annie"/>
    <n v="60"/>
    <s v="entre 50 et 75"/>
    <s v="Femme"/>
    <d v="1957-03-08T00:00:00"/>
    <d v="2017-11-02T00:00:00"/>
    <d v="2017-12-05T00:00:00"/>
    <n v="33"/>
    <x v="0"/>
    <s v="ORL"/>
    <s v="ORL"/>
    <x v="0"/>
    <n v="154"/>
    <n v="50"/>
    <n v="38"/>
    <n v="38"/>
    <e v="#REF!"/>
    <e v="#REF!"/>
    <e v="#REF!"/>
    <n v="4"/>
    <x v="0"/>
    <n v="0"/>
    <n v="-12"/>
    <n v="24"/>
    <s v="perte"/>
    <s v="gain"/>
    <n v="0"/>
    <n v="0"/>
    <x v="0"/>
    <s v="renseigné"/>
    <s v="renseigné"/>
    <n v="23"/>
    <s v="3_DS"/>
    <s v="NC"/>
    <s v="NC"/>
    <s v="OUI"/>
    <n v="0.74"/>
    <d v="2017-12-11T00:00:00"/>
    <d v="2017-11-28T00:00:00"/>
    <n v="3"/>
    <x v="1"/>
    <s v="m7"/>
    <s v="OUI"/>
    <s v="OUI"/>
    <s v="DSE43"/>
    <s v="OUI"/>
    <s v="OUI"/>
    <s v="OUI"/>
    <s v="OUI"/>
    <s v="OUI"/>
    <x v="1"/>
    <s v="enterale"/>
    <s v="NC"/>
    <s v="NC"/>
    <s v="OUI"/>
    <s v="NC"/>
    <s v="OUI"/>
    <s v="OUI"/>
    <s v="OUI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recidive cancer 2 mois apres ablation GPE_x000a_A vu aussi Dr.Millin"/>
    <m/>
    <m/>
    <m/>
    <m/>
    <s v=""/>
    <s v="&gt;1 mois"/>
  </r>
  <r>
    <n v="74"/>
    <x v="2"/>
    <s v="201612"/>
    <s v="Décembre"/>
    <n v="2016"/>
    <s v="Toninelli"/>
    <s v="Vincente"/>
    <n v="86"/>
    <s v="supérieur à 75"/>
    <s v="Homme"/>
    <d v="1930-08-28T00:00:00"/>
    <d v="2016-12-08T00:00:00"/>
    <d v="2016-12-15T00:00:00"/>
    <n v="7"/>
    <x v="0"/>
    <s v="Prostate"/>
    <s v="prostate"/>
    <x v="0"/>
    <n v="167"/>
    <s v="NC"/>
    <n v="50"/>
    <n v="48"/>
    <e v="#REF!"/>
    <e v="#REF!"/>
    <e v="#REF!"/>
    <n v="2"/>
    <x v="0"/>
    <n v="-2"/>
    <s v="NC"/>
    <s v="NC"/>
    <s v="gain"/>
    <s v="NC"/>
    <n v="4"/>
    <n v="-4"/>
    <x v="0"/>
    <s v="non renseigné"/>
    <s v="non renseigné"/>
    <s v="NC"/>
    <s v="3_DS"/>
    <s v="NC"/>
    <n v="65"/>
    <n v="0"/>
    <n v="0"/>
    <d v="2017-05-09T00:00:00"/>
    <d v="2016-11-21T00:00:00"/>
    <n v="1"/>
    <x v="0"/>
    <s v="NC"/>
    <s v="NC"/>
    <s v="NC"/>
    <s v="NC"/>
    <s v="NON"/>
    <s v="NON"/>
    <s v="OUI"/>
    <s v="NC"/>
    <s v="NC"/>
    <x v="0"/>
    <s v="Parenteral"/>
    <s v="N7"/>
    <s v="NC"/>
    <s v="NC"/>
    <s v="NC"/>
    <s v="NC"/>
    <s v="NC"/>
    <s v="NC"/>
    <s v="NC"/>
    <s v="NC"/>
    <s v="NC"/>
    <s v="NC"/>
    <n v="0"/>
    <s v="NON"/>
    <s v="OUI"/>
    <s v="IV"/>
    <s v="NON"/>
    <s v="NC"/>
    <s v="NC"/>
    <s v="NC"/>
    <m/>
    <m/>
    <m/>
    <m/>
    <m/>
    <m/>
    <m/>
    <m/>
    <s v="inf PAC a staph epi traitÃ© par augmentin, re hospit qq jours apres pr recidive inf PAC av mise sous vanco"/>
    <s v="sans  vit_x000a_Mis un jours, puis sortie des hemocs revelant inf de PAC"/>
    <m/>
    <m/>
    <m/>
    <m/>
    <s v=""/>
    <s v="&gt;1 mois"/>
  </r>
  <r>
    <n v="143"/>
    <x v="0"/>
    <s v="201712"/>
    <s v="Décembre"/>
    <n v="2017"/>
    <s v="torres"/>
    <s v="roland"/>
    <n v="61"/>
    <s v="entre 50 et 75"/>
    <s v="Homme"/>
    <d v="1956-03-09T00:00:00"/>
    <d v="2017-11-28T00:00:00"/>
    <d v="2017-12-13T00:00:00"/>
    <n v="15"/>
    <x v="0"/>
    <s v="Digestif"/>
    <s v="gastrique"/>
    <x v="0"/>
    <n v="170"/>
    <n v="96"/>
    <n v="83"/>
    <n v="76"/>
    <e v="#REF!"/>
    <e v="#REF!"/>
    <e v="#REF!"/>
    <n v="2"/>
    <x v="0"/>
    <n v="-7"/>
    <n v="-13"/>
    <n v="14"/>
    <s v="gain"/>
    <s v="gain"/>
    <n v="8"/>
    <n v="-8"/>
    <x v="0"/>
    <s v="renseigné"/>
    <s v="renseigné"/>
    <n v="16"/>
    <s v="3_DS"/>
    <s v="NC"/>
    <s v="NC"/>
    <s v="OUI"/>
    <n v="0.86"/>
    <d v="2018-03-03T00:00:00"/>
    <d v="2017-12-07T00:00:00"/>
    <n v="1"/>
    <x v="1"/>
    <s v="m7"/>
    <s v="OUI"/>
    <s v="NON"/>
    <s v="NC"/>
    <s v="OUI"/>
    <s v="OUI"/>
    <s v="OUI"/>
    <s v="OUI"/>
    <s v="OUI"/>
    <x v="1"/>
    <s v="enterale"/>
    <s v="NC"/>
    <s v="NC"/>
    <s v="NC"/>
    <s v="NC"/>
    <s v="NC"/>
    <s v="NC"/>
    <s v="OUI"/>
    <s v="NON"/>
    <s v="NC"/>
    <s v="NC"/>
    <s v="NC"/>
    <s v="NC"/>
    <s v="NON"/>
    <s v="OUI"/>
    <s v="IV"/>
    <s v="NON"/>
    <s v="NC"/>
    <s v="NC"/>
    <s v="NC"/>
    <m/>
    <m/>
    <m/>
    <m/>
    <m/>
    <m/>
    <m/>
    <m/>
    <s v="NC"/>
    <s v="erreur de ma part_x000a_a eu SNG au lieu Parenterale"/>
    <m/>
    <m/>
    <m/>
    <m/>
    <s v=""/>
    <s v="&gt;1 mois"/>
  </r>
  <r>
    <n v="64"/>
    <x v="2"/>
    <s v="201612"/>
    <s v="Décembre"/>
    <n v="2016"/>
    <s v="Toupet"/>
    <s v="Fatima"/>
    <n v="81"/>
    <s v="supérieur à 75"/>
    <s v="Femme"/>
    <d v="1934-12-31T00:00:00"/>
    <d v="2016-12-05T00:00:00"/>
    <d v="2016-12-12T00:00:00"/>
    <n v="7"/>
    <x v="1"/>
    <s v=""/>
    <s v="LMC"/>
    <x v="2"/>
    <n v="166"/>
    <n v="61"/>
    <n v="56"/>
    <s v="NC"/>
    <e v="#REF!"/>
    <e v="#REF!"/>
    <e v="#REF!"/>
    <n v="1"/>
    <x v="0"/>
    <s v="NC"/>
    <n v="-5"/>
    <n v="8"/>
    <s v="NC"/>
    <s v="gain"/>
    <s v="NC"/>
    <s v="NC"/>
    <x v="1"/>
    <s v="renseigné"/>
    <s v="non renseigné"/>
    <s v="NC"/>
    <s v="2_DM"/>
    <s v="NC"/>
    <n v="0"/>
    <s v="NON"/>
    <n v="0"/>
    <d v="2017-06-01T00:00:00"/>
    <d v="2017-01-18T00:00:00"/>
    <n v="0"/>
    <x v="0"/>
    <s v="m1"/>
    <s v="NC"/>
    <s v="NC"/>
    <s v="NC"/>
    <s v="OUI"/>
    <s v="NON"/>
    <s v="NON"/>
    <s v="NC"/>
    <s v="NC"/>
    <x v="0"/>
    <s v="SNA"/>
    <s v="NC"/>
    <s v="NC"/>
    <s v="NC"/>
    <s v="NON"/>
    <s v="NON"/>
    <s v="NON"/>
    <s v="NON"/>
    <s v="NON"/>
    <s v="NC"/>
    <s v="NC"/>
    <d v="2016-11-01T00:00:00"/>
    <n v="0"/>
    <s v="SP"/>
    <s v="SP"/>
    <s v="SP"/>
    <s v="NON"/>
    <s v="NC"/>
    <s v="NC"/>
    <s v="NC"/>
    <m/>
    <m/>
    <m/>
    <m/>
    <m/>
    <m/>
    <m/>
    <m/>
    <s v="NC"/>
    <s v="NC"/>
    <m/>
    <m/>
    <m/>
    <m/>
    <s v=""/>
    <s v="&gt;1 mois"/>
  </r>
  <r>
    <n v="144"/>
    <x v="0"/>
    <s v="201712"/>
    <s v="Décembre"/>
    <n v="2017"/>
    <s v="Treboutte"/>
    <s v="christian"/>
    <n v="74"/>
    <s v="entre 50 et 75"/>
    <s v="Homme"/>
    <d v="1943-02-25T00:00:00"/>
    <d v="2017-11-04T00:00:00"/>
    <d v="2017-12-21T00:00:00"/>
    <n v="47"/>
    <x v="1"/>
    <s v=""/>
    <s v="myelome"/>
    <x v="2"/>
    <n v="182"/>
    <n v="107"/>
    <n v="102"/>
    <n v="101"/>
    <e v="#REF!"/>
    <e v="#REF!"/>
    <e v="#REF!"/>
    <n v="2"/>
    <x v="0"/>
    <n v="-1"/>
    <n v="-5"/>
    <n v="5"/>
    <s v="gain"/>
    <s v="gain"/>
    <n v="1"/>
    <n v="-1"/>
    <x v="0"/>
    <s v="renseigné"/>
    <s v="renseigné"/>
    <n v="21"/>
    <s v="3_DS"/>
    <s v="NC"/>
    <n v="107"/>
    <s v="NC"/>
    <s v="NC"/>
    <d v="2018-10-05T00:00:00"/>
    <s v="NC"/>
    <n v="1"/>
    <x v="0"/>
    <s v="m1"/>
    <s v="NON"/>
    <s v="NC"/>
    <s v="DME44.1"/>
    <s v="NON"/>
    <s v="NON"/>
    <s v="OUI"/>
    <s v="OUI"/>
    <s v="NON"/>
    <x v="0"/>
    <s v="SNA"/>
    <s v="NC"/>
    <s v="NC"/>
    <s v="NC"/>
    <s v="NC"/>
    <s v="NC"/>
    <s v="NC"/>
    <s v="NC"/>
    <s v="NC"/>
    <s v="NC"/>
    <s v="NC"/>
    <s v="NC"/>
    <s v="NC"/>
    <s v="PO"/>
    <s v="NON"/>
    <s v="PO"/>
    <s v="NON"/>
    <s v="NC"/>
    <s v="NC"/>
    <s v="NC"/>
    <m/>
    <m/>
    <m/>
    <m/>
    <m/>
    <m/>
    <m/>
    <m/>
    <s v="Obese denutri"/>
    <s v="NC"/>
    <m/>
    <m/>
    <m/>
    <m/>
    <s v=""/>
    <s v="&gt;1 mois"/>
  </r>
  <r>
    <n v="23"/>
    <x v="1"/>
    <s v="201706"/>
    <s v="Juin"/>
    <n v="2017"/>
    <s v="TRIVIN"/>
    <s v="Jacqueline"/>
    <n v="87"/>
    <s v="supérieur à 75"/>
    <s v="Femme"/>
    <d v="1929-04-30T00:00:00"/>
    <d v="2017-05-04T00:00:00"/>
    <d v="2017-06-08T00:00:00"/>
    <n v="35"/>
    <x v="1"/>
    <s v=""/>
    <s v="myelome"/>
    <x v="2"/>
    <n v="155"/>
    <s v="NC"/>
    <n v="46"/>
    <n v="39"/>
    <e v="#REF!"/>
    <e v="#REF!"/>
    <e v="#REF!"/>
    <n v="3"/>
    <x v="0"/>
    <n v="-7"/>
    <s v="NC"/>
    <s v="NC"/>
    <s v="gain"/>
    <s v="NC"/>
    <n v="15"/>
    <n v="-15"/>
    <x v="0"/>
    <s v="non renseigné"/>
    <s v="renseigné"/>
    <n v="18"/>
    <s v="3_DS"/>
    <s v="NC"/>
    <n v="0"/>
    <n v="0"/>
    <n v="0"/>
    <d v="2017-09-14T00:00:00"/>
    <s v="NC"/>
    <n v="0"/>
    <x v="2"/>
    <s v="NC"/>
    <s v="NON"/>
    <s v="NC"/>
    <s v="NC"/>
    <s v="NON"/>
    <s v="NON"/>
    <s v="NON"/>
    <s v="NC"/>
    <s v="NC"/>
    <x v="1"/>
    <s v="SNA"/>
    <s v="NC"/>
    <s v="NC"/>
    <s v="NC"/>
    <s v="NC"/>
    <s v="NC"/>
    <s v="NC"/>
    <s v="NC"/>
    <s v="NON"/>
    <s v="NC"/>
    <s v="NC"/>
    <s v="NC"/>
    <s v="NC"/>
    <s v="PO"/>
    <s v="IV"/>
    <s v="PO"/>
    <s v="NON"/>
    <s v="NC"/>
    <s v="NC"/>
    <s v="NC"/>
    <m/>
    <m/>
    <m/>
    <m/>
    <m/>
    <m/>
    <m/>
    <m/>
    <s v="MARS 2017: 46"/>
    <s v="NC"/>
    <m/>
    <m/>
    <m/>
    <m/>
    <s v=""/>
    <s v="&gt;1 mois"/>
  </r>
  <r>
    <n v="145"/>
    <x v="0"/>
    <s v="201712"/>
    <s v="Décembre"/>
    <n v="2017"/>
    <s v="Viale"/>
    <s v="Arlette"/>
    <n v="68"/>
    <s v="entre 50 et 75"/>
    <s v="Femme"/>
    <d v="1949-08-17T00:00:00"/>
    <d v="2017-12-02T00:00:00"/>
    <d v="2017-12-14T00:00:00"/>
    <n v="12"/>
    <x v="1"/>
    <s v=""/>
    <s v="myelome"/>
    <x v="2"/>
    <n v="165"/>
    <n v="62"/>
    <n v="59"/>
    <n v="57"/>
    <e v="#REF!"/>
    <e v="#REF!"/>
    <e v="#REF!"/>
    <n v="3"/>
    <x v="0"/>
    <n v="-2"/>
    <n v="-3"/>
    <n v="5"/>
    <s v="gain"/>
    <s v="gain"/>
    <n v="3"/>
    <n v="-3"/>
    <x v="0"/>
    <s v="renseigné"/>
    <s v="renseigné"/>
    <n v="27"/>
    <s v="2_DM"/>
    <s v="NC"/>
    <s v="NC"/>
    <s v="NC"/>
    <s v="NC"/>
    <s v="NC"/>
    <s v="NC"/>
    <n v="0"/>
    <x v="0"/>
    <s v="m7"/>
    <s v="NON"/>
    <s v="NC"/>
    <s v="DME44.1"/>
    <s v="NON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PO"/>
    <s v="NON"/>
    <s v="PO"/>
    <s v="NON"/>
    <s v="NC"/>
    <s v="NC"/>
    <s v="NC"/>
    <m/>
    <m/>
    <m/>
    <m/>
    <m/>
    <m/>
    <m/>
    <m/>
    <s v="NC"/>
    <s v="NSP"/>
    <m/>
    <m/>
    <m/>
    <m/>
    <s v=""/>
    <s v="&gt;1 mois"/>
  </r>
  <r>
    <n v="24"/>
    <x v="1"/>
    <s v="201706"/>
    <s v="Juin"/>
    <n v="2017"/>
    <s v="Wibaux"/>
    <s v="Chantal"/>
    <n v="65"/>
    <s v="entre 50 et 75"/>
    <s v="Femme"/>
    <d v="1951-01-20T00:00:00"/>
    <d v="2017-06-05T00:00:00"/>
    <d v="2017-06-06T00:00:00"/>
    <n v="1"/>
    <x v="0"/>
    <s v="Gynécologique"/>
    <s v="sein"/>
    <x v="0"/>
    <n v="160"/>
    <s v="NC"/>
    <n v="49"/>
    <s v="NC"/>
    <e v="#REF!"/>
    <e v="#REF!"/>
    <e v="#REF!"/>
    <n v="1"/>
    <x v="0"/>
    <s v="NC"/>
    <s v="NC"/>
    <s v="NC"/>
    <s v="NC"/>
    <s v="NC"/>
    <s v="NC"/>
    <s v="NC"/>
    <x v="1"/>
    <s v="non renseigné"/>
    <s v="non renseigné"/>
    <s v="NC"/>
    <s v="4_NSP"/>
    <s v="NC"/>
    <n v="0"/>
    <n v="0"/>
    <n v="0"/>
    <s v="NC"/>
    <s v="NC"/>
    <n v="0"/>
    <x v="0"/>
    <s v="NC"/>
    <s v="NC"/>
    <s v="NC"/>
    <s v="NC"/>
    <s v="NC"/>
    <s v="NON"/>
    <s v="NON"/>
    <s v="NC"/>
    <s v="NC"/>
    <x v="0"/>
    <s v="SNA"/>
    <s v="NC"/>
    <s v="NC"/>
    <s v="NC"/>
    <s v="NC"/>
    <s v="NC"/>
    <s v="NC"/>
    <s v="NC"/>
    <s v="NON"/>
    <s v="NC"/>
    <s v="NC"/>
    <s v="NC"/>
    <s v="NC"/>
    <s v="NON"/>
    <s v="IV"/>
    <s v="IV"/>
    <s v="NON"/>
    <s v="NC"/>
    <s v="NC"/>
    <s v="NC"/>
    <m/>
    <m/>
    <m/>
    <m/>
    <m/>
    <m/>
    <m/>
    <m/>
    <s v="suivi a lyon, decalge htermique sans etio retrouvÃ©e"/>
    <s v="NC"/>
    <m/>
    <m/>
    <m/>
    <m/>
    <s v=""/>
    <s v="&gt;1 mo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4" applyNumberFormats="0" applyBorderFormats="0" applyFontFormats="0" applyPatternFormats="0" applyAlignmentFormats="0" applyWidthHeightFormats="1" dataCaption="Valeurs" updatedVersion="3" minRefreshableVersion="3" showCalcMbrs="0" showDrill="0" useAutoFormatting="1" itemPrintTitles="1" createdVersion="3" indent="0" outline="1" outlineData="1" multipleFieldFilters="0" chartFormat="78">
  <location ref="A3:E9" firstHeaderRow="1" firstDataRow="2" firstDataCol="1"/>
  <pivotFields count="93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n="aucun"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6"/>
  </colFields>
  <colItems count="4">
    <i>
      <x/>
    </i>
    <i>
      <x v="1"/>
    </i>
    <i>
      <x v="2"/>
    </i>
    <i t="grand">
      <x/>
    </i>
  </colItems>
  <dataFields count="1">
    <dataField name="Nombre de nombre_cno" fld="46" subtotal="count" baseField="0" baseItem="0"/>
  </dataFields>
  <chartFormats count="4">
    <chartFormat chart="5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8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52" format="29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2"/>
          </reference>
        </references>
      </pivotArea>
    </chartFormat>
    <chartFormat chart="52" format="30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2" displayName="Table_2" ref="A1:CO132">
  <autoFilter ref="A1:CO132">
    <filterColumn colId="8"/>
    <filterColumn colId="14">
      <filters>
        <filter val="Hemato"/>
      </filters>
    </filterColumn>
    <filterColumn colId="17"/>
    <filterColumn colId="92"/>
  </autoFilter>
  <tableColumns count="93">
    <tableColumn id="1" name="id"/>
    <tableColumn id="2" name="période alias">
      <calculatedColumnFormula>IF(C2="201612","A",IF(C2="201706","B",IF(C2="201712","C",IF(C2="201806","D"))))</calculatedColumnFormula>
    </tableColumn>
    <tableColumn id="3" name="période" dataDxfId="16">
      <calculatedColumnFormula>CONCATENATE(E2,IF(D2="décembre","12","06"))</calculatedColumnFormula>
    </tableColumn>
    <tableColumn id="4" name="periode_mois"/>
    <tableColumn id="5" name="periode_annee"/>
    <tableColumn id="6" name="nom"/>
    <tableColumn id="7" name="prenom"/>
    <tableColumn id="8" name="age"/>
    <tableColumn id="91" name="age interval" dataDxfId="15">
      <calculatedColumnFormula>IF(Table_2[[#This Row],[age]]&lt;50,"&lt;50",IF(AND(Table_2[[#This Row],[age]]&gt;=50,Table_2[[#This Row],[age]]&lt;75),"entre 50 et 75",IF(Table_2[[#This Row],[age]]&gt;=75,"supérieur à 75")))</calculatedColumnFormula>
    </tableColumn>
    <tableColumn id="9" name="sexe"/>
    <tableColumn id="10" name="date_de_naissance"/>
    <tableColumn id="11" name="date_d_entree"/>
    <tableColumn id="12" name="date_de_sortie"/>
    <tableColumn id="13" name="duree_hospit"/>
    <tableColumn id="14" name="onco_hemato"/>
    <tableColumn id="15" name="Type de néoplasie">
      <calculatedColumnFormula>IF(O2="Hemato","",IF(Q2="CHC","Digestif",IF(Q2="colon","Digestif",IF(Q2="cholangiocarcinome","Digestif",IF(Q2="corticosurrenalome","Surrenale",IF(Q2="ependymome du cervelet","Cérébral",IF(Q2="gastrique","Digestif",IF(Q2="melanome","Cutané",IF(Q2="oesophage","Digestif",IF(Q2="ovaire","Gynécologique",IF(Q2="pancreas","Digestif",IF(Q2="prostate","Prostate",IF(Q2="renal","Urinaire",IF(Q2="sein","Gynécologique",IF(Q2="TNE","TNE",IF(Q2="uterus","Gynécologique",IF(Q2="vessie","Urinaire",IF(Q2="ORL","ORL",IF(Q2="indeterminé","Indéterminé","")))))))))))))))))))</calculatedColumnFormula>
    </tableColumn>
    <tableColumn id="16" name="diagnostic"/>
    <tableColumn id="93" name="syndrôme hématologique" dataDxfId="0"/>
    <tableColumn id="17" name="taille"/>
    <tableColumn id="18" name="poids_init"/>
    <tableColumn id="19" name="poids_entree"/>
    <tableColumn id="20" name="poids_sortie"/>
    <tableColumn id="21" name="imc">
      <calculatedColumnFormula>IF(#REF!="NC","NC",IF(#REF!="NC","NC",ROUND(#REF!/(#REF!*#REF!)*10000,0)))</calculatedColumnFormula>
    </tableColumn>
    <tableColumn id="22" name="imc_renseigné" dataDxfId="14">
      <calculatedColumnFormula>IF(OR(Table_2[[#This Row],[interval imc]]="NC",Table_2[[#This Row],[interval imc]]=0),"non renseigné","renseigné")</calculatedColumnFormula>
    </tableColumn>
    <tableColumn id="23" name="interval imc" dataDxfId="13">
      <calculatedColumnFormula>IF(#REF!="NC","NC",IF(W2&lt;18.5,"&lt;18,5",IF(AND(W2&gt;=18.5,W2&lt;25),"entre 18,5 et 25",IF(AND(W2&gt;=25,W2&lt;30),"entre 25 et 30",IF(W2&gt;=30,"supérieur à 30")))))</calculatedColumnFormula>
    </tableColumn>
    <tableColumn id="24" name="nb_pesees"/>
    <tableColumn id="25" name="nb_pesées_int" dataDxfId="12">
      <calculatedColumnFormula>IF(Z2=0,0,IF(AND(Z2&gt;0,Z2&lt;5),"entre 1 et 5",IF(AND(Z2&gt;=5,Z2&lt;=10),"entre 5 et 10",IF(Z2&gt;10,"supérieur à 10","????"))))</calculatedColumnFormula>
    </tableColumn>
    <tableColumn id="90" name="evolution poids durant hospit" dataDxfId="11">
      <calculatedColumnFormula>IF(AND(ISNUMBER(Table_2[[#This Row],[poids_entree]]),ISNUMBER(Table_2[[#This Row],[poids_sortie]])),Table_2[[#This Row],[poids_sortie]]-Table_2[[#This Row],[poids_entree]],"NC")</calculatedColumnFormula>
    </tableColumn>
    <tableColumn id="88" name="evolution poids avant hospit" dataDxfId="10">
      <calculatedColumnFormula>IF(AND(ISNUMBER(Table_2[[#This Row],[poids_init]]),ISNUMBER(Table_2[[#This Row],[poids_entree]])),Table_2[[#This Row],[poids_entree]]-Table_2[[#This Row],[poids_init]],"NC")</calculatedColumnFormula>
    </tableColumn>
    <tableColumn id="26" name="% perte_de_poids">
      <calculatedColumnFormula>IF(U2="NC","NC",IF(T2="NC","NC",ROUND(((T2-U2)/T2)*100,0)))</calculatedColumnFormula>
    </tableColumn>
    <tableColumn id="89" name="gain/perte de poids durant hospit" dataDxfId="9">
      <calculatedColumnFormula>IF(AB2="NC","NC",IF(AB2&gt;=0,"perte","gain"))</calculatedColumnFormula>
    </tableColumn>
    <tableColumn id="27" name="gain/perte de poids avant hospit" dataDxfId="8">
      <calculatedColumnFormula>IF(AC2="NC","NC",IF(AC2&gt;=0,"perte","gain"))</calculatedColumnFormula>
    </tableColumn>
    <tableColumn id="28" name="% perte de poids DH">
      <calculatedColumnFormula>IF(V2="NC","NC",IF(U2="NC","NC",ROUND(((U2-V2)/U2)*100,0)))</calculatedColumnFormula>
    </tableColumn>
    <tableColumn id="29" name="% gain de poids DH" dataDxfId="7">
      <calculatedColumnFormula>IF(ISNUMBER(Table_2[[#This Row],[% perte de poids DH]]),AG2*(-1),"NC")</calculatedColumnFormula>
    </tableColumn>
    <tableColumn id="87" name="perte de poids C/NC durant hospit" dataDxfId="6">
      <calculatedColumnFormula>IF(AG2="NC","non renseigné","renseigné")</calculatedColumnFormula>
    </tableColumn>
    <tableColumn id="30" name="perte de poids C/NC avant hospit2">
      <calculatedColumnFormula>IF(AD2="NC","non renseigné","renseigné")</calculatedColumnFormula>
    </tableColumn>
    <tableColumn id="86" name="albumine_renseigné" dataDxfId="5">
      <calculatedColumnFormula>IF(OR(Table_2[[#This Row],[albumine]]="NC",Table_2[[#This Row],[albumine]]=0),"non renseigné","renseigné")</calculatedColumnFormula>
    </tableColumn>
    <tableColumn id="31" name="albumine"/>
    <tableColumn id="32" name="EN"/>
    <tableColumn id="33" name="pre_albumine"/>
    <tableColumn id="34" name="crp"/>
    <tableColumn id="35" name="phosphore"/>
    <tableColumn id="36" name="magnesium"/>
    <tableColumn id="37" name="date_dernieres_nouvelles"/>
    <tableColumn id="38" name="date_derniere_chimio"/>
    <tableColumn id="39" name="nb_consultation_diet"/>
    <tableColumn id="40" name="nombre_cno"/>
    <tableColumn id="41" name="indice_poids"/>
    <tableColumn id="42" name="bilan_nutritionnel"/>
    <tableColumn id="43" name="suivis_nutritionnel"/>
    <tableColumn id="44" name="denutrition"/>
    <tableColumn id="45" name="dc"/>
    <tableColumn id="46" name="pec_mycose"/>
    <tableColumn id="47" name="consultation_diet"/>
    <tableColumn id="48" name="conseil_diÃ©tÃ©tiques"/>
    <tableColumn id="49" name="indication_nutition_artificielle"/>
    <tableColumn id="50" name="complement_nutritionnel_oral"/>
    <tableColumn id="51" name="type_nutrition"/>
    <tableColumn id="52" name="nutrition_enteral"/>
    <tableColumn id="53" name="perikabiven"/>
    <tableColumn id="54" name="adapatation_progressive_des_doses"/>
    <tableColumn id="55" name="sri"/>
    <tableColumn id="56" name="cernevit"/>
    <tableColumn id="57" name="nutriyelt"/>
    <tableColumn id="58" name="magnesium_sulfate"/>
    <tableColumn id="59" name="rum_fait"/>
    <tableColumn id="60" name="rum_denutrition"/>
    <tableColumn id="61" name="nutrition_parenteral_vitamines"/>
    <tableColumn id="62" name="date_poids_init"/>
    <tableColumn id="63" name="albumine_corrigee"/>
    <tableColumn id="64" name="chimio PO"/>
    <tableColumn id="65" name="chimio_iv"/>
    <tableColumn id="66" name="chimio"/>
    <tableColumn id="67" name="infection_pac"/>
    <tableColumn id="68" name="date hemoc"/>
    <tableColumn id="69" name="bacterio"/>
    <tableColumn id="70" name="infection commentaire"/>
    <tableColumn id="71" name="pyo"/>
    <tableColumn id="72" name="e.coli"/>
    <tableColumn id="73" name="staph epi"/>
    <tableColumn id="74" name="staph ominis"/>
    <tableColumn id="75" name="staph aureus"/>
    <tableColumn id="76" name="klebsielle"/>
    <tableColumn id="77" name="eu.fecalis"/>
    <tableColumn id="78" name="pneumoccoque"/>
    <tableColumn id="79" name="commentaires"/>
    <tableColumn id="80" name="remarques"/>
    <tableColumn id="81" name="Aplasie"/>
    <tableColumn id="82" name="date infection PAC" dataDxfId="4"/>
    <tableColumn id="83" name="DC inf PAC"/>
    <tableColumn id="84" name="date DC" dataDxfId="3"/>
    <tableColumn id="85" name="Jours avant décès causé par inf pac" dataDxfId="2">
      <calculatedColumnFormula>IF( AND(ISNUMBER(CK2),ISNUMBER(CM2)),DATEDIF(CK2,CM2,"D"),"")</calculatedColumnFormula>
    </tableColumn>
    <tableColumn id="92" name="Jours avant décès pac interval" dataDxfId="1">
      <calculatedColumnFormula>IF(Table_2[[#This Row],[Jours avant décès causé par inf pac]]&lt;=7,"&lt;1 semaine",IF(AND(Table_2[[#This Row],[Jours avant décès causé par inf pac]]&gt;=8,Table_2[[#This Row],[Jours avant décès causé par inf pac]]&lt;=30),"&lt;1 mois","&gt;1 mois"))</calculatedColumnFormula>
    </tableColumn>
  </tableColumns>
  <tableStyleInfo name="Référentiel recueil de données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9"/>
  <sheetViews>
    <sheetView tabSelected="1" topLeftCell="A10" workbookViewId="0">
      <selection activeCell="G7" sqref="G7"/>
    </sheetView>
  </sheetViews>
  <sheetFormatPr baseColWidth="10" defaultRowHeight="15"/>
  <cols>
    <col min="1" max="1" width="22.85546875" bestFit="1" customWidth="1"/>
    <col min="2" max="2" width="23.85546875" bestFit="1" customWidth="1"/>
    <col min="3" max="3" width="3" bestFit="1" customWidth="1"/>
    <col min="4" max="4" width="2" bestFit="1" customWidth="1"/>
    <col min="5" max="5" width="12.5703125" bestFit="1" customWidth="1"/>
    <col min="6" max="6" width="12.5703125" customWidth="1"/>
    <col min="7" max="9" width="3" customWidth="1"/>
    <col min="10" max="10" width="15.85546875" customWidth="1"/>
    <col min="11" max="11" width="12" customWidth="1"/>
    <col min="12" max="12" width="2.140625" customWidth="1"/>
    <col min="13" max="13" width="2.28515625" customWidth="1"/>
    <col min="14" max="14" width="17" bestFit="1" customWidth="1"/>
    <col min="15" max="15" width="13.42578125" bestFit="1" customWidth="1"/>
    <col min="16" max="16" width="18.42578125" bestFit="1" customWidth="1"/>
    <col min="17" max="17" width="12.5703125" bestFit="1" customWidth="1"/>
  </cols>
  <sheetData>
    <row r="3" spans="1:5">
      <c r="A3" s="12" t="s">
        <v>566</v>
      </c>
      <c r="B3" s="12" t="s">
        <v>553</v>
      </c>
    </row>
    <row r="4" spans="1:5">
      <c r="A4" s="12" t="s">
        <v>555</v>
      </c>
      <c r="B4" t="s">
        <v>567</v>
      </c>
      <c r="C4">
        <v>2</v>
      </c>
      <c r="D4">
        <v>3</v>
      </c>
      <c r="E4" t="s">
        <v>560</v>
      </c>
    </row>
    <row r="5" spans="1:5">
      <c r="A5" s="13" t="s">
        <v>556</v>
      </c>
      <c r="B5" s="14">
        <v>30</v>
      </c>
      <c r="C5" s="14">
        <v>2</v>
      </c>
      <c r="D5" s="14">
        <v>3</v>
      </c>
      <c r="E5" s="14">
        <v>35</v>
      </c>
    </row>
    <row r="6" spans="1:5">
      <c r="A6" s="13" t="s">
        <v>557</v>
      </c>
      <c r="B6" s="14">
        <v>23</v>
      </c>
      <c r="C6" s="14">
        <v>4</v>
      </c>
      <c r="D6" s="14">
        <v>5</v>
      </c>
      <c r="E6" s="14">
        <v>32</v>
      </c>
    </row>
    <row r="7" spans="1:5">
      <c r="A7" s="13" t="s">
        <v>558</v>
      </c>
      <c r="B7" s="14">
        <v>18</v>
      </c>
      <c r="C7" s="14">
        <v>10</v>
      </c>
      <c r="D7" s="14"/>
      <c r="E7" s="14">
        <v>28</v>
      </c>
    </row>
    <row r="8" spans="1:5">
      <c r="A8" s="13" t="s">
        <v>559</v>
      </c>
      <c r="B8" s="14">
        <v>22</v>
      </c>
      <c r="C8" s="14">
        <v>14</v>
      </c>
      <c r="D8" s="14"/>
      <c r="E8" s="14">
        <v>36</v>
      </c>
    </row>
    <row r="9" spans="1:5">
      <c r="A9" s="13" t="s">
        <v>560</v>
      </c>
      <c r="B9" s="14">
        <v>93</v>
      </c>
      <c r="C9" s="14">
        <v>30</v>
      </c>
      <c r="D9" s="14">
        <v>8</v>
      </c>
      <c r="E9" s="14">
        <v>131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O132"/>
  <sheetViews>
    <sheetView topLeftCell="AE1" zoomScale="70" zoomScaleNormal="70" workbookViewId="0">
      <selection activeCell="AJ1" sqref="AJ1:AJ1048576"/>
    </sheetView>
  </sheetViews>
  <sheetFormatPr baseColWidth="10" defaultRowHeight="15"/>
  <cols>
    <col min="1" max="1" width="5" bestFit="1" customWidth="1"/>
    <col min="2" max="2" width="14.7109375" bestFit="1" customWidth="1"/>
    <col min="3" max="3" width="10.28515625" bestFit="1" customWidth="1"/>
    <col min="4" max="4" width="15.5703125" bestFit="1" customWidth="1"/>
    <col min="5" max="5" width="16.85546875" bestFit="1" customWidth="1"/>
    <col min="8" max="8" width="6.42578125" bestFit="1" customWidth="1"/>
    <col min="9" max="9" width="13.7109375" bestFit="1" customWidth="1"/>
    <col min="10" max="10" width="9.140625" bestFit="1" customWidth="1"/>
    <col min="11" max="11" width="20.28515625" bestFit="1" customWidth="1"/>
    <col min="12" max="12" width="16.42578125" bestFit="1" customWidth="1"/>
    <col min="13" max="13" width="16.7109375" bestFit="1" customWidth="1"/>
    <col min="14" max="14" width="15.140625" bestFit="1" customWidth="1"/>
    <col min="15" max="15" width="15.42578125" bestFit="1" customWidth="1"/>
    <col min="16" max="16" width="19.5703125" bestFit="1" customWidth="1"/>
    <col min="17" max="17" width="21.28515625" customWidth="1"/>
    <col min="18" max="18" width="28.5703125" bestFit="1" customWidth="1"/>
    <col min="19" max="19" width="7.85546875" bestFit="1" customWidth="1"/>
    <col min="20" max="20" width="12.140625" bestFit="1" customWidth="1"/>
    <col min="21" max="21" width="15.140625" bestFit="1" customWidth="1"/>
    <col min="22" max="22" width="14.28515625" bestFit="1" customWidth="1"/>
    <col min="23" max="23" width="7.85546875" bestFit="1" customWidth="1"/>
    <col min="24" max="24" width="18.5703125" bestFit="1" customWidth="1"/>
    <col min="25" max="25" width="15" bestFit="1" customWidth="1"/>
    <col min="26" max="26" width="12.85546875" bestFit="1" customWidth="1"/>
    <col min="27" max="27" width="16.28515625" bestFit="1" customWidth="1"/>
    <col min="28" max="28" width="29.85546875" bestFit="1" customWidth="1"/>
    <col min="29" max="29" width="28.85546875" bestFit="1" customWidth="1"/>
    <col min="30" max="30" width="19.42578125" bestFit="1" customWidth="1"/>
    <col min="31" max="31" width="33.42578125" bestFit="1" customWidth="1"/>
    <col min="32" max="32" width="32.42578125" bestFit="1" customWidth="1"/>
    <col min="33" max="33" width="21.28515625" bestFit="1" customWidth="1"/>
    <col min="34" max="34" width="20.140625" bestFit="1" customWidth="1"/>
    <col min="35" max="36" width="34" bestFit="1" customWidth="1"/>
    <col min="37" max="37" width="21.7109375" bestFit="1" customWidth="1"/>
    <col min="38" max="38" width="11.7109375" bestFit="1" customWidth="1"/>
    <col min="39" max="39" width="6.5703125" bestFit="1" customWidth="1"/>
    <col min="40" max="40" width="15.7109375" bestFit="1" customWidth="1"/>
    <col min="41" max="41" width="6" bestFit="1" customWidth="1"/>
    <col min="42" max="42" width="12.85546875" bestFit="1" customWidth="1"/>
    <col min="43" max="43" width="13.5703125" bestFit="1" customWidth="1"/>
    <col min="44" max="44" width="26.85546875" bestFit="1" customWidth="1"/>
    <col min="45" max="45" width="23.140625" bestFit="1" customWidth="1"/>
    <col min="46" max="46" width="22.28515625" bestFit="1" customWidth="1"/>
    <col min="47" max="47" width="14.42578125" bestFit="1" customWidth="1"/>
    <col min="48" max="48" width="14.5703125" bestFit="1" customWidth="1"/>
    <col min="49" max="49" width="19.5703125" bestFit="1" customWidth="1"/>
    <col min="50" max="50" width="20.140625" bestFit="1" customWidth="1"/>
    <col min="51" max="51" width="13.42578125" bestFit="1" customWidth="1"/>
    <col min="52" max="52" width="5.28515625" bestFit="1" customWidth="1"/>
    <col min="53" max="53" width="14.140625" bestFit="1" customWidth="1"/>
    <col min="54" max="54" width="19" bestFit="1" customWidth="1"/>
    <col min="55" max="55" width="25.140625" bestFit="1" customWidth="1"/>
    <col min="56" max="56" width="30.85546875" bestFit="1" customWidth="1"/>
    <col min="57" max="57" width="31.140625" bestFit="1" customWidth="1"/>
    <col min="58" max="58" width="16.140625" bestFit="1" customWidth="1"/>
    <col min="59" max="59" width="18.7109375" bestFit="1" customWidth="1"/>
    <col min="60" max="60" width="13.85546875" bestFit="1" customWidth="1"/>
    <col min="61" max="61" width="36" bestFit="1" customWidth="1"/>
    <col min="62" max="62" width="5.42578125" bestFit="1" customWidth="1"/>
    <col min="63" max="63" width="10.5703125" bestFit="1" customWidth="1"/>
    <col min="64" max="64" width="11" bestFit="1" customWidth="1"/>
    <col min="65" max="65" width="20.85546875" bestFit="1" customWidth="1"/>
    <col min="66" max="66" width="10.85546875" bestFit="1" customWidth="1"/>
    <col min="67" max="67" width="18" bestFit="1" customWidth="1"/>
    <col min="68" max="68" width="31.5703125" bestFit="1" customWidth="1"/>
    <col min="69" max="69" width="17.140625" bestFit="1" customWidth="1"/>
    <col min="70" max="70" width="20.140625" bestFit="1" customWidth="1"/>
    <col min="71" max="71" width="12.28515625" bestFit="1" customWidth="1"/>
    <col min="72" max="72" width="11.85546875" bestFit="1" customWidth="1"/>
    <col min="73" max="73" width="9.28515625" bestFit="1" customWidth="1"/>
    <col min="74" max="74" width="15.28515625" bestFit="1" customWidth="1"/>
    <col min="75" max="75" width="13.7109375" bestFit="1" customWidth="1"/>
    <col min="76" max="76" width="10.7109375" bestFit="1" customWidth="1"/>
    <col min="77" max="77" width="23.85546875" bestFit="1" customWidth="1"/>
    <col min="78" max="79" width="8.140625" bestFit="1" customWidth="1"/>
    <col min="81" max="82" width="14.5703125" bestFit="1" customWidth="1"/>
    <col min="83" max="83" width="12" bestFit="1" customWidth="1"/>
    <col min="84" max="84" width="11.85546875" bestFit="1" customWidth="1"/>
    <col min="85" max="85" width="17" bestFit="1" customWidth="1"/>
    <col min="86" max="86" width="16" bestFit="1" customWidth="1"/>
    <col min="87" max="87" width="12.85546875" bestFit="1" customWidth="1"/>
    <col min="88" max="88" width="9.85546875" bestFit="1" customWidth="1"/>
    <col min="89" max="89" width="19.85546875" bestFit="1" customWidth="1"/>
    <col min="90" max="90" width="12.5703125" bestFit="1" customWidth="1"/>
    <col min="91" max="91" width="12.140625" bestFit="1" customWidth="1"/>
    <col min="92" max="92" width="34.28515625" bestFit="1" customWidth="1"/>
    <col min="93" max="93" width="29.140625" bestFit="1" customWidth="1"/>
  </cols>
  <sheetData>
    <row r="1" spans="1:9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554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562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3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3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2" t="s">
        <v>41</v>
      </c>
      <c r="AS1" s="2" t="s">
        <v>42</v>
      </c>
      <c r="AT1" s="1" t="s">
        <v>43</v>
      </c>
      <c r="AU1" s="4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2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2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2" t="s">
        <v>86</v>
      </c>
      <c r="CL1" s="1" t="s">
        <v>87</v>
      </c>
      <c r="CM1" s="2" t="s">
        <v>88</v>
      </c>
      <c r="CN1" s="5" t="s">
        <v>89</v>
      </c>
      <c r="CO1" t="s">
        <v>561</v>
      </c>
    </row>
    <row r="2" spans="1:93" ht="120" hidden="1">
      <c r="A2" s="6">
        <v>122</v>
      </c>
      <c r="B2" s="6" t="str">
        <f t="shared" ref="B2:B33" si="0">IF(C2="201612","A",IF(C2="201706","B",IF(C2="201712","C",IF(C2="201806","D"))))</f>
        <v>C</v>
      </c>
      <c r="C2" s="7" t="str">
        <f t="shared" ref="C2:C33" si="1">CONCATENATE(E2,IF(D2="décembre","12","06"))</f>
        <v>201712</v>
      </c>
      <c r="D2" s="6" t="s">
        <v>90</v>
      </c>
      <c r="E2" s="6">
        <v>2017</v>
      </c>
      <c r="F2" s="6" t="s">
        <v>91</v>
      </c>
      <c r="G2" s="6" t="s">
        <v>92</v>
      </c>
      <c r="H2" s="6">
        <v>40</v>
      </c>
      <c r="I2" s="7" t="str">
        <f>IF(Table_2[[#This Row],[age]]&lt;50,"&lt;50",IF(AND(Table_2[[#This Row],[age]]&gt;=50,Table_2[[#This Row],[age]]&lt;75),"entre 50 et 75",IF(Table_2[[#This Row],[age]]&gt;=75,"supérieur à 75")))</f>
        <v>&lt;50</v>
      </c>
      <c r="J2" s="6" t="s">
        <v>93</v>
      </c>
      <c r="K2" s="8">
        <v>28212</v>
      </c>
      <c r="L2" s="8">
        <v>43063</v>
      </c>
      <c r="M2" s="6" t="s">
        <v>94</v>
      </c>
      <c r="N2" s="6">
        <v>46</v>
      </c>
      <c r="O2" s="6" t="s">
        <v>95</v>
      </c>
      <c r="P2" s="6" t="str">
        <f t="shared" ref="P2:P33" si="2">IF(O2="Hemato","",IF(Q2="CHC","Digestif",IF(Q2="colon","Digestif",IF(Q2="cholangiocarcinome","Digestif",IF(Q2="corticosurrenalome","Surrenale",IF(Q2="ependymome du cervelet","Cérébral",IF(Q2="gastrique","Digestif",IF(Q2="melanome","Cutané",IF(Q2="oesophage","Digestif",IF(Q2="ovaire","Gynécologique",IF(Q2="pancreas","Digestif",IF(Q2="prostate","Prostate",IF(Q2="renal","Urinaire",IF(Q2="sein","Gynécologique",IF(Q2="TNE","TNE",IF(Q2="uterus","Gynécologique",IF(Q2="vessie","Urinaire",IF(Q2="ORL","ORL",IF(Q2="indeterminé","Indéterminé","")))))))))))))))))))</f>
        <v>Gynécologique</v>
      </c>
      <c r="Q2" s="6" t="s">
        <v>96</v>
      </c>
      <c r="R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" s="6">
        <v>160</v>
      </c>
      <c r="T2" s="6">
        <v>59</v>
      </c>
      <c r="U2" s="6">
        <v>61</v>
      </c>
      <c r="V2" s="6">
        <v>59</v>
      </c>
      <c r="W2" s="6" t="e">
        <f>IF(#REF!="NC","NC",IF(#REF!="NC","NC",ROUND(#REF!/(#REF!*#REF!)*10000,0)))</f>
        <v>#REF!</v>
      </c>
      <c r="X2" s="7" t="e">
        <f>IF(OR(Table_2[[#This Row],[interval imc]]="NC",Table_2[[#This Row],[interval imc]]=0),"non renseigné","renseigné")</f>
        <v>#REF!</v>
      </c>
      <c r="Y2" s="7" t="e">
        <f>IF(#REF!="NC","NC",IF(W2&lt;18.5,"&lt;18,5",IF(AND(W2&gt;=18.5,W2&lt;25),"entre 18,5 et 25",IF(AND(W2&gt;=25,W2&lt;30),"entre 25 et 30",IF(W2&gt;=30,"supérieur à 30")))))</f>
        <v>#REF!</v>
      </c>
      <c r="Z2" s="6">
        <v>4</v>
      </c>
      <c r="AA2" s="7" t="str">
        <f t="shared" ref="AA2:AA33" si="3">IF(Z2=0,0,IF(AND(Z2&gt;0,Z2&lt;5),"entre 1 et 5",IF(AND(Z2&gt;=5,Z2&lt;=10),"entre 5 et 10",IF(Z2&gt;10,"supérieur à 10","????"))))</f>
        <v>entre 1 et 5</v>
      </c>
      <c r="AB2" s="7">
        <f>IF(AND(ISNUMBER(Table_2[[#This Row],[poids_entree]]),ISNUMBER(Table_2[[#This Row],[poids_sortie]])),Table_2[[#This Row],[poids_sortie]]-Table_2[[#This Row],[poids_entree]],"NC")</f>
        <v>-2</v>
      </c>
      <c r="AC2" s="7">
        <f>IF(AND(ISNUMBER(Table_2[[#This Row],[poids_init]]),ISNUMBER(Table_2[[#This Row],[poids_entree]])),Table_2[[#This Row],[poids_entree]]-Table_2[[#This Row],[poids_init]],"NC")</f>
        <v>2</v>
      </c>
      <c r="AD2" s="6">
        <f t="shared" ref="AD2:AD33" si="4">IF(U2="NC","NC",IF(T2="NC","NC",ROUND(((T2-U2)/T2)*100,0)))</f>
        <v>-3</v>
      </c>
      <c r="AE2" s="6" t="str">
        <f t="shared" ref="AE2:AE33" si="5">IF(AB2="NC","NC",IF(AB2&gt;=0,"perte","gain"))</f>
        <v>gain</v>
      </c>
      <c r="AF2" s="6" t="str">
        <f t="shared" ref="AF2:AF33" si="6">IF(AC2="NC","NC",IF(AC2&gt;=0,"perte","gain"))</f>
        <v>perte</v>
      </c>
      <c r="AG2" s="6">
        <f t="shared" ref="AG2:AG33" si="7">IF(V2="NC","NC",IF(U2="NC","NC",ROUND(((U2-V2)/U2)*100,0)))</f>
        <v>3</v>
      </c>
      <c r="AH2" s="6">
        <f>IF(ISNUMBER(Table_2[[#This Row],[% perte de poids DH]]),AG2*(-1),"NC")</f>
        <v>-3</v>
      </c>
      <c r="AI2" s="6" t="str">
        <f t="shared" ref="AI2:AI33" si="8">IF(AG2="NC","non renseigné","renseigné")</f>
        <v>renseigné</v>
      </c>
      <c r="AJ2" s="6" t="str">
        <f t="shared" ref="AJ2:AJ33" si="9">IF(AD2="NC","non renseigné","renseigné")</f>
        <v>renseigné</v>
      </c>
      <c r="AK2" s="7" t="str">
        <f>IF(OR(Table_2[[#This Row],[albumine]]="NC",Table_2[[#This Row],[albumine]]=0),"non renseigné","renseigné")</f>
        <v>renseigné</v>
      </c>
      <c r="AL2" s="6">
        <v>31</v>
      </c>
      <c r="AM2" s="6" t="s">
        <v>97</v>
      </c>
      <c r="AN2" s="6" t="s">
        <v>98</v>
      </c>
      <c r="AO2" s="6">
        <v>17</v>
      </c>
      <c r="AP2" s="6">
        <v>1.23</v>
      </c>
      <c r="AQ2" s="6" t="s">
        <v>99</v>
      </c>
      <c r="AR2" s="8">
        <v>42772</v>
      </c>
      <c r="AS2" s="8" t="s">
        <v>98</v>
      </c>
      <c r="AT2" s="6">
        <v>0</v>
      </c>
      <c r="AU2" s="6">
        <v>0</v>
      </c>
      <c r="AV2" s="6" t="s">
        <v>98</v>
      </c>
      <c r="AW2" s="6" t="s">
        <v>100</v>
      </c>
      <c r="AX2" s="6" t="s">
        <v>101</v>
      </c>
      <c r="AY2" s="6" t="s">
        <v>98</v>
      </c>
      <c r="AZ2" s="6" t="s">
        <v>100</v>
      </c>
      <c r="BA2" s="6" t="s">
        <v>100</v>
      </c>
      <c r="BB2" s="6" t="s">
        <v>101</v>
      </c>
      <c r="BC2" s="6" t="s">
        <v>98</v>
      </c>
      <c r="BD2" s="6" t="s">
        <v>101</v>
      </c>
      <c r="BE2" s="6" t="s">
        <v>101</v>
      </c>
      <c r="BF2" s="6" t="s">
        <v>102</v>
      </c>
      <c r="BG2" s="6" t="s">
        <v>98</v>
      </c>
      <c r="BH2" s="6" t="s">
        <v>98</v>
      </c>
      <c r="BI2" s="6" t="s">
        <v>98</v>
      </c>
      <c r="BJ2" s="6" t="s">
        <v>98</v>
      </c>
      <c r="BK2" s="6" t="s">
        <v>98</v>
      </c>
      <c r="BL2" s="6" t="s">
        <v>98</v>
      </c>
      <c r="BM2" s="6" t="s">
        <v>98</v>
      </c>
      <c r="BN2" s="6" t="s">
        <v>101</v>
      </c>
      <c r="BO2" s="6" t="s">
        <v>98</v>
      </c>
      <c r="BP2" s="6" t="s">
        <v>98</v>
      </c>
      <c r="BQ2" s="8" t="s">
        <v>98</v>
      </c>
      <c r="BR2" s="6" t="s">
        <v>98</v>
      </c>
      <c r="BS2" s="6" t="s">
        <v>100</v>
      </c>
      <c r="BT2" s="6" t="s">
        <v>101</v>
      </c>
      <c r="BU2" s="6" t="s">
        <v>103</v>
      </c>
      <c r="BV2" s="6" t="s">
        <v>100</v>
      </c>
      <c r="BW2" s="8">
        <v>43063</v>
      </c>
      <c r="BX2" s="6" t="s">
        <v>77</v>
      </c>
      <c r="BY2" s="6" t="s">
        <v>104</v>
      </c>
      <c r="BZ2" s="6"/>
      <c r="CA2" s="6"/>
      <c r="CB2" s="6" t="s">
        <v>100</v>
      </c>
      <c r="CC2" s="6"/>
      <c r="CD2" s="6"/>
      <c r="CE2" s="6"/>
      <c r="CF2" s="6"/>
      <c r="CG2" s="6"/>
      <c r="CH2" s="6" t="s">
        <v>105</v>
      </c>
      <c r="CI2" s="6" t="s">
        <v>98</v>
      </c>
      <c r="CJ2" s="6" t="s">
        <v>101</v>
      </c>
      <c r="CK2" s="8">
        <v>43063</v>
      </c>
      <c r="CL2" s="6" t="s">
        <v>100</v>
      </c>
      <c r="CM2" s="8">
        <v>43137</v>
      </c>
      <c r="CN2" s="9">
        <f t="shared" ref="CN2:CN33" si="10">IF( AND(ISNUMBER(CK2),ISNUMBER(CM2)),DATEDIF(CK2,CM2,"D"),"")</f>
        <v>74</v>
      </c>
      <c r="CO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" spans="1:93" ht="30" hidden="1">
      <c r="A3" s="6">
        <v>3</v>
      </c>
      <c r="B3" s="6" t="str">
        <f t="shared" si="0"/>
        <v>B</v>
      </c>
      <c r="C3" s="7" t="str">
        <f t="shared" si="1"/>
        <v>201706</v>
      </c>
      <c r="D3" s="6" t="s">
        <v>106</v>
      </c>
      <c r="E3" s="6">
        <v>2017</v>
      </c>
      <c r="F3" s="6" t="s">
        <v>107</v>
      </c>
      <c r="G3" s="6" t="s">
        <v>108</v>
      </c>
      <c r="H3" s="6">
        <v>85</v>
      </c>
      <c r="I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" s="6" t="s">
        <v>93</v>
      </c>
      <c r="K3" s="8">
        <v>11573</v>
      </c>
      <c r="L3" s="8">
        <v>42886</v>
      </c>
      <c r="M3" s="8">
        <v>42907</v>
      </c>
      <c r="N3" s="6">
        <v>21</v>
      </c>
      <c r="O3" s="6" t="s">
        <v>95</v>
      </c>
      <c r="P3" s="6" t="str">
        <f t="shared" si="2"/>
        <v>Digestif</v>
      </c>
      <c r="Q3" s="6" t="s">
        <v>109</v>
      </c>
      <c r="R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3" s="6">
        <v>144</v>
      </c>
      <c r="T3" s="6">
        <v>71</v>
      </c>
      <c r="U3" s="6">
        <v>66</v>
      </c>
      <c r="V3" s="6">
        <v>64</v>
      </c>
      <c r="W3" s="6" t="e">
        <f>IF(#REF!="NC","NC",IF(#REF!="NC","NC",ROUND(#REF!/(#REF!*#REF!)*10000,0)))</f>
        <v>#REF!</v>
      </c>
      <c r="X3" s="7" t="e">
        <f>IF(OR(Table_2[[#This Row],[interval imc]]="NC",Table_2[[#This Row],[interval imc]]=0),"non renseigné","renseigné")</f>
        <v>#REF!</v>
      </c>
      <c r="Y3" s="7" t="e">
        <f>IF(#REF!="NC","NC",IF(W3&lt;18.5,"&lt;18,5",IF(AND(W3&gt;=18.5,W3&lt;25),"entre 18,5 et 25",IF(AND(W3&gt;=25,W3&lt;30),"entre 25 et 30",IF(W3&gt;=30,"supérieur à 30")))))</f>
        <v>#REF!</v>
      </c>
      <c r="Z3" s="6">
        <v>3</v>
      </c>
      <c r="AA3" s="7" t="str">
        <f t="shared" si="3"/>
        <v>entre 1 et 5</v>
      </c>
      <c r="AB3" s="7">
        <f>IF(AND(ISNUMBER(Table_2[[#This Row],[poids_entree]]),ISNUMBER(Table_2[[#This Row],[poids_sortie]])),Table_2[[#This Row],[poids_sortie]]-Table_2[[#This Row],[poids_entree]],"NC")</f>
        <v>-2</v>
      </c>
      <c r="AC3" s="7">
        <f>IF(AND(ISNUMBER(Table_2[[#This Row],[poids_init]]),ISNUMBER(Table_2[[#This Row],[poids_entree]])),Table_2[[#This Row],[poids_entree]]-Table_2[[#This Row],[poids_init]],"NC")</f>
        <v>-5</v>
      </c>
      <c r="AD3" s="6">
        <f t="shared" si="4"/>
        <v>7</v>
      </c>
      <c r="AE3" s="6" t="str">
        <f t="shared" si="5"/>
        <v>gain</v>
      </c>
      <c r="AF3" s="6" t="str">
        <f t="shared" si="6"/>
        <v>gain</v>
      </c>
      <c r="AG3" s="6">
        <f t="shared" si="7"/>
        <v>3</v>
      </c>
      <c r="AH3" s="6">
        <f>IF(ISNUMBER(Table_2[[#This Row],[% perte de poids DH]]),AG3*(-1),"NC")</f>
        <v>-3</v>
      </c>
      <c r="AI3" s="6" t="str">
        <f t="shared" si="8"/>
        <v>renseigné</v>
      </c>
      <c r="AJ3" s="6" t="str">
        <f t="shared" si="9"/>
        <v>renseigné</v>
      </c>
      <c r="AK3" s="7" t="str">
        <f>IF(OR(Table_2[[#This Row],[albumine]]="NC",Table_2[[#This Row],[albumine]]=0),"non renseigné","renseigné")</f>
        <v>renseigné</v>
      </c>
      <c r="AL3" s="6">
        <v>27</v>
      </c>
      <c r="AM3" s="6" t="s">
        <v>110</v>
      </c>
      <c r="AN3" s="6" t="s">
        <v>98</v>
      </c>
      <c r="AO3" s="6">
        <v>0</v>
      </c>
      <c r="AP3" s="6">
        <v>0</v>
      </c>
      <c r="AQ3" s="6">
        <v>0</v>
      </c>
      <c r="AR3" s="8">
        <v>43024</v>
      </c>
      <c r="AS3" s="8">
        <v>42907</v>
      </c>
      <c r="AT3" s="6">
        <v>2</v>
      </c>
      <c r="AU3" s="6">
        <v>2</v>
      </c>
      <c r="AV3" s="6" t="s">
        <v>98</v>
      </c>
      <c r="AW3" s="6" t="s">
        <v>101</v>
      </c>
      <c r="AX3" s="6" t="s">
        <v>98</v>
      </c>
      <c r="AY3" s="6" t="s">
        <v>98</v>
      </c>
      <c r="AZ3" s="6" t="s">
        <v>100</v>
      </c>
      <c r="BA3" s="6" t="s">
        <v>101</v>
      </c>
      <c r="BB3" s="6" t="s">
        <v>101</v>
      </c>
      <c r="BC3" s="6" t="s">
        <v>98</v>
      </c>
      <c r="BD3" s="6" t="s">
        <v>98</v>
      </c>
      <c r="BE3" s="6" t="s">
        <v>100</v>
      </c>
      <c r="BF3" s="6" t="s">
        <v>102</v>
      </c>
      <c r="BG3" s="6" t="s">
        <v>98</v>
      </c>
      <c r="BH3" s="6" t="s">
        <v>98</v>
      </c>
      <c r="BI3" s="6" t="s">
        <v>98</v>
      </c>
      <c r="BJ3" s="6" t="s">
        <v>101</v>
      </c>
      <c r="BK3" s="6" t="s">
        <v>98</v>
      </c>
      <c r="BL3" s="6" t="s">
        <v>98</v>
      </c>
      <c r="BM3" s="6" t="s">
        <v>98</v>
      </c>
      <c r="BN3" s="6" t="s">
        <v>100</v>
      </c>
      <c r="BO3" s="6" t="s">
        <v>98</v>
      </c>
      <c r="BP3" s="6" t="s">
        <v>98</v>
      </c>
      <c r="BQ3" s="8" t="s">
        <v>98</v>
      </c>
      <c r="BR3" s="6" t="s">
        <v>98</v>
      </c>
      <c r="BS3" s="6" t="s">
        <v>101</v>
      </c>
      <c r="BT3" s="6" t="s">
        <v>100</v>
      </c>
      <c r="BU3" s="6" t="s">
        <v>111</v>
      </c>
      <c r="BV3" s="6" t="s">
        <v>101</v>
      </c>
      <c r="BW3" s="8" t="s">
        <v>98</v>
      </c>
      <c r="BX3" s="6" t="s">
        <v>98</v>
      </c>
      <c r="BY3" s="6"/>
      <c r="BZ3" s="6"/>
      <c r="CA3" s="6"/>
      <c r="CB3" s="6"/>
      <c r="CC3" s="6"/>
      <c r="CD3" s="6"/>
      <c r="CE3" s="6"/>
      <c r="CF3" s="6"/>
      <c r="CG3" s="6"/>
      <c r="CH3" s="6" t="s">
        <v>98</v>
      </c>
      <c r="CI3" s="6" t="s">
        <v>98</v>
      </c>
      <c r="CJ3" s="6"/>
      <c r="CK3" s="8"/>
      <c r="CL3" s="6"/>
      <c r="CM3" s="8"/>
      <c r="CN3" s="9" t="str">
        <f t="shared" si="10"/>
        <v/>
      </c>
      <c r="CO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" spans="1:93" ht="120" hidden="1">
      <c r="A4" s="6">
        <v>4</v>
      </c>
      <c r="B4" s="6" t="str">
        <f t="shared" si="0"/>
        <v>B</v>
      </c>
      <c r="C4" s="7" t="str">
        <f t="shared" si="1"/>
        <v>201706</v>
      </c>
      <c r="D4" s="6" t="s">
        <v>106</v>
      </c>
      <c r="E4" s="6">
        <v>2017</v>
      </c>
      <c r="F4" s="6" t="s">
        <v>112</v>
      </c>
      <c r="G4" s="6" t="s">
        <v>113</v>
      </c>
      <c r="H4" s="6">
        <v>58</v>
      </c>
      <c r="I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" s="6" t="s">
        <v>93</v>
      </c>
      <c r="K4" s="8">
        <v>21146</v>
      </c>
      <c r="L4" s="8">
        <v>42882</v>
      </c>
      <c r="M4" s="8">
        <v>42899</v>
      </c>
      <c r="N4" s="6">
        <v>17</v>
      </c>
      <c r="O4" s="6" t="s">
        <v>95</v>
      </c>
      <c r="P4" s="6" t="str">
        <f t="shared" si="2"/>
        <v>TNE</v>
      </c>
      <c r="Q4" s="6" t="s">
        <v>114</v>
      </c>
      <c r="R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" s="6">
        <v>175</v>
      </c>
      <c r="T4" s="6">
        <v>75</v>
      </c>
      <c r="U4" s="6">
        <v>76</v>
      </c>
      <c r="V4" s="6">
        <v>80</v>
      </c>
      <c r="W4" s="6" t="e">
        <f>IF(#REF!="NC","NC",IF(#REF!="NC","NC",ROUND(#REF!/(#REF!*#REF!)*10000,0)))</f>
        <v>#REF!</v>
      </c>
      <c r="X4" s="7" t="e">
        <f>IF(OR(Table_2[[#This Row],[interval imc]]="NC",Table_2[[#This Row],[interval imc]]=0),"non renseigné","renseigné")</f>
        <v>#REF!</v>
      </c>
      <c r="Y4" s="7" t="e">
        <f>IF(#REF!="NC","NC",IF(W4&lt;18.5,"&lt;18,5",IF(AND(W4&gt;=18.5,W4&lt;25),"entre 18,5 et 25",IF(AND(W4&gt;=25,W4&lt;30),"entre 25 et 30",IF(W4&gt;=30,"supérieur à 30")))))</f>
        <v>#REF!</v>
      </c>
      <c r="Z4" s="6">
        <v>2</v>
      </c>
      <c r="AA4" s="7" t="str">
        <f t="shared" si="3"/>
        <v>entre 1 et 5</v>
      </c>
      <c r="AB4" s="7">
        <f>IF(AND(ISNUMBER(Table_2[[#This Row],[poids_entree]]),ISNUMBER(Table_2[[#This Row],[poids_sortie]])),Table_2[[#This Row],[poids_sortie]]-Table_2[[#This Row],[poids_entree]],"NC")</f>
        <v>4</v>
      </c>
      <c r="AC4" s="7">
        <f>IF(AND(ISNUMBER(Table_2[[#This Row],[poids_init]]),ISNUMBER(Table_2[[#This Row],[poids_entree]])),Table_2[[#This Row],[poids_entree]]-Table_2[[#This Row],[poids_init]],"NC")</f>
        <v>1</v>
      </c>
      <c r="AD4" s="6">
        <f t="shared" si="4"/>
        <v>-1</v>
      </c>
      <c r="AE4" s="6" t="str">
        <f t="shared" si="5"/>
        <v>perte</v>
      </c>
      <c r="AF4" s="6" t="str">
        <f t="shared" si="6"/>
        <v>perte</v>
      </c>
      <c r="AG4" s="6">
        <f t="shared" si="7"/>
        <v>-5</v>
      </c>
      <c r="AH4" s="6">
        <f>IF(ISNUMBER(Table_2[[#This Row],[% perte de poids DH]]),AG4*(-1),"NC")</f>
        <v>5</v>
      </c>
      <c r="AI4" s="6" t="str">
        <f t="shared" si="8"/>
        <v>renseigné</v>
      </c>
      <c r="AJ4" s="6" t="str">
        <f t="shared" si="9"/>
        <v>renseigné</v>
      </c>
      <c r="AK4" s="7" t="str">
        <f>IF(OR(Table_2[[#This Row],[albumine]]="NC",Table_2[[#This Row],[albumine]]=0),"non renseigné","renseigné")</f>
        <v>renseigné</v>
      </c>
      <c r="AL4" s="6">
        <v>22</v>
      </c>
      <c r="AM4" s="6" t="s">
        <v>115</v>
      </c>
      <c r="AN4" s="6" t="s">
        <v>98</v>
      </c>
      <c r="AO4" s="6">
        <v>0</v>
      </c>
      <c r="AP4" s="6" t="s">
        <v>116</v>
      </c>
      <c r="AQ4" s="6" t="s">
        <v>117</v>
      </c>
      <c r="AR4" s="8">
        <v>42968</v>
      </c>
      <c r="AS4" s="8" t="s">
        <v>98</v>
      </c>
      <c r="AT4" s="6">
        <v>0</v>
      </c>
      <c r="AU4" s="6">
        <v>0</v>
      </c>
      <c r="AV4" s="6" t="s">
        <v>118</v>
      </c>
      <c r="AW4" s="6" t="s">
        <v>98</v>
      </c>
      <c r="AX4" s="6" t="s">
        <v>101</v>
      </c>
      <c r="AY4" s="6" t="s">
        <v>98</v>
      </c>
      <c r="AZ4" s="6" t="s">
        <v>100</v>
      </c>
      <c r="BA4" s="6" t="s">
        <v>101</v>
      </c>
      <c r="BB4" s="6" t="s">
        <v>98</v>
      </c>
      <c r="BC4" s="6" t="s">
        <v>98</v>
      </c>
      <c r="BD4" s="6" t="s">
        <v>98</v>
      </c>
      <c r="BE4" s="6" t="s">
        <v>101</v>
      </c>
      <c r="BF4" s="6" t="s">
        <v>119</v>
      </c>
      <c r="BG4" s="6" t="s">
        <v>120</v>
      </c>
      <c r="BH4" s="6" t="s">
        <v>98</v>
      </c>
      <c r="BI4" s="6" t="s">
        <v>98</v>
      </c>
      <c r="BJ4" s="6" t="s">
        <v>98</v>
      </c>
      <c r="BK4" s="6" t="s">
        <v>98</v>
      </c>
      <c r="BL4" s="6" t="s">
        <v>98</v>
      </c>
      <c r="BM4" s="6" t="s">
        <v>98</v>
      </c>
      <c r="BN4" s="6" t="s">
        <v>101</v>
      </c>
      <c r="BO4" s="6" t="s">
        <v>98</v>
      </c>
      <c r="BP4" s="6" t="s">
        <v>121</v>
      </c>
      <c r="BQ4" s="8" t="s">
        <v>98</v>
      </c>
      <c r="BR4" s="6" t="s">
        <v>98</v>
      </c>
      <c r="BS4" s="6" t="s">
        <v>101</v>
      </c>
      <c r="BT4" s="6" t="s">
        <v>101</v>
      </c>
      <c r="BU4" s="6" t="s">
        <v>122</v>
      </c>
      <c r="BV4" s="6" t="s">
        <v>101</v>
      </c>
      <c r="BW4" s="8" t="s">
        <v>98</v>
      </c>
      <c r="BX4" s="6" t="s">
        <v>98</v>
      </c>
      <c r="BY4" s="6" t="s">
        <v>98</v>
      </c>
      <c r="BZ4" s="6"/>
      <c r="CA4" s="6"/>
      <c r="CB4" s="6"/>
      <c r="CC4" s="6"/>
      <c r="CD4" s="6"/>
      <c r="CE4" s="6"/>
      <c r="CF4" s="6"/>
      <c r="CG4" s="6"/>
      <c r="CH4" s="6" t="s">
        <v>98</v>
      </c>
      <c r="CI4" s="6" t="s">
        <v>123</v>
      </c>
      <c r="CJ4" s="6"/>
      <c r="CK4" s="8"/>
      <c r="CL4" s="6"/>
      <c r="CM4" s="8"/>
      <c r="CN4" s="9" t="str">
        <f t="shared" si="10"/>
        <v/>
      </c>
      <c r="CO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" spans="1:93" hidden="1">
      <c r="A5" s="6">
        <v>123</v>
      </c>
      <c r="B5" s="6" t="str">
        <f t="shared" si="0"/>
        <v>C</v>
      </c>
      <c r="C5" s="7" t="str">
        <f t="shared" si="1"/>
        <v>201712</v>
      </c>
      <c r="D5" s="6" t="s">
        <v>90</v>
      </c>
      <c r="E5" s="6">
        <v>2017</v>
      </c>
      <c r="F5" s="6" t="s">
        <v>124</v>
      </c>
      <c r="G5" s="6" t="s">
        <v>125</v>
      </c>
      <c r="H5" s="6">
        <v>82</v>
      </c>
      <c r="I5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" s="6" t="s">
        <v>93</v>
      </c>
      <c r="K5" s="8">
        <v>12872</v>
      </c>
      <c r="L5" s="8">
        <v>43069</v>
      </c>
      <c r="M5" s="8">
        <v>43103</v>
      </c>
      <c r="N5" s="6">
        <v>34</v>
      </c>
      <c r="O5" s="6" t="s">
        <v>95</v>
      </c>
      <c r="P5" s="6" t="str">
        <f t="shared" si="2"/>
        <v>Gynécologique</v>
      </c>
      <c r="Q5" s="6" t="s">
        <v>96</v>
      </c>
      <c r="R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" s="6">
        <v>160</v>
      </c>
      <c r="T5" s="6" t="s">
        <v>98</v>
      </c>
      <c r="U5" s="6">
        <v>67</v>
      </c>
      <c r="V5" s="6">
        <v>58</v>
      </c>
      <c r="W5" s="6" t="e">
        <f>IF(#REF!="NC","NC",IF(#REF!="NC","NC",ROUND(#REF!/(#REF!*#REF!)*10000,0)))</f>
        <v>#REF!</v>
      </c>
      <c r="X5" s="7" t="e">
        <f>IF(OR(Table_2[[#This Row],[interval imc]]="NC",Table_2[[#This Row],[interval imc]]=0),"non renseigné","renseigné")</f>
        <v>#REF!</v>
      </c>
      <c r="Y5" s="7" t="e">
        <f>IF(#REF!="NC","NC",IF(W5&lt;18.5,"&lt;18,5",IF(AND(W5&gt;=18.5,W5&lt;25),"entre 18,5 et 25",IF(AND(W5&gt;=25,W5&lt;30),"entre 25 et 30",IF(W5&gt;=30,"supérieur à 30")))))</f>
        <v>#REF!</v>
      </c>
      <c r="Z5" s="6">
        <v>4</v>
      </c>
      <c r="AA5" s="7" t="str">
        <f t="shared" si="3"/>
        <v>entre 1 et 5</v>
      </c>
      <c r="AB5" s="7">
        <f>IF(AND(ISNUMBER(Table_2[[#This Row],[poids_entree]]),ISNUMBER(Table_2[[#This Row],[poids_sortie]])),Table_2[[#This Row],[poids_sortie]]-Table_2[[#This Row],[poids_entree]],"NC")</f>
        <v>-9</v>
      </c>
      <c r="AC5" s="7" t="str">
        <f>IF(AND(ISNUMBER(Table_2[[#This Row],[poids_init]]),ISNUMBER(Table_2[[#This Row],[poids_entree]])),Table_2[[#This Row],[poids_entree]]-Table_2[[#This Row],[poids_init]],"NC")</f>
        <v>NC</v>
      </c>
      <c r="AD5" s="6" t="str">
        <f t="shared" si="4"/>
        <v>NC</v>
      </c>
      <c r="AE5" s="6" t="str">
        <f t="shared" si="5"/>
        <v>gain</v>
      </c>
      <c r="AF5" s="6" t="str">
        <f t="shared" si="6"/>
        <v>NC</v>
      </c>
      <c r="AG5" s="6">
        <f t="shared" si="7"/>
        <v>13</v>
      </c>
      <c r="AH5" s="6">
        <f>IF(ISNUMBER(Table_2[[#This Row],[% perte de poids DH]]),AG5*(-1),"NC")</f>
        <v>-13</v>
      </c>
      <c r="AI5" s="6" t="str">
        <f t="shared" si="8"/>
        <v>renseigné</v>
      </c>
      <c r="AJ5" s="6" t="str">
        <f t="shared" si="9"/>
        <v>non renseigné</v>
      </c>
      <c r="AK5" s="7" t="str">
        <f>IF(OR(Table_2[[#This Row],[albumine]]="NC",Table_2[[#This Row],[albumine]]=0),"non renseigné","renseigné")</f>
        <v>renseigné</v>
      </c>
      <c r="AL5" s="6">
        <v>29</v>
      </c>
      <c r="AM5" s="6" t="s">
        <v>115</v>
      </c>
      <c r="AN5" s="6" t="s">
        <v>98</v>
      </c>
      <c r="AO5" s="6">
        <v>60</v>
      </c>
      <c r="AP5" s="6" t="s">
        <v>98</v>
      </c>
      <c r="AQ5" s="6" t="s">
        <v>98</v>
      </c>
      <c r="AR5" s="8">
        <v>43332</v>
      </c>
      <c r="AS5" s="8" t="s">
        <v>98</v>
      </c>
      <c r="AT5" s="6">
        <v>1</v>
      </c>
      <c r="AU5" s="6">
        <v>0</v>
      </c>
      <c r="AV5" s="6" t="s">
        <v>98</v>
      </c>
      <c r="AW5" s="6" t="s">
        <v>98</v>
      </c>
      <c r="AX5" s="6" t="s">
        <v>98</v>
      </c>
      <c r="AY5" s="6" t="s">
        <v>101</v>
      </c>
      <c r="AZ5" s="6" t="s">
        <v>101</v>
      </c>
      <c r="BA5" s="6" t="s">
        <v>101</v>
      </c>
      <c r="BB5" s="6" t="s">
        <v>100</v>
      </c>
      <c r="BC5" s="6" t="s">
        <v>98</v>
      </c>
      <c r="BD5" s="6" t="s">
        <v>101</v>
      </c>
      <c r="BE5" s="6" t="s">
        <v>101</v>
      </c>
      <c r="BF5" s="6" t="s">
        <v>102</v>
      </c>
      <c r="BG5" s="6" t="s">
        <v>98</v>
      </c>
      <c r="BH5" s="6" t="s">
        <v>98</v>
      </c>
      <c r="BI5" s="6" t="s">
        <v>98</v>
      </c>
      <c r="BJ5" s="6" t="s">
        <v>98</v>
      </c>
      <c r="BK5" s="6" t="s">
        <v>98</v>
      </c>
      <c r="BL5" s="6" t="s">
        <v>98</v>
      </c>
      <c r="BM5" s="6" t="s">
        <v>98</v>
      </c>
      <c r="BN5" s="6" t="s">
        <v>101</v>
      </c>
      <c r="BO5" s="6" t="s">
        <v>98</v>
      </c>
      <c r="BP5" s="6" t="s">
        <v>98</v>
      </c>
      <c r="BQ5" s="8" t="s">
        <v>98</v>
      </c>
      <c r="BR5" s="6" t="s">
        <v>98</v>
      </c>
      <c r="BS5" s="6" t="s">
        <v>101</v>
      </c>
      <c r="BT5" s="6" t="s">
        <v>100</v>
      </c>
      <c r="BU5" s="6" t="s">
        <v>111</v>
      </c>
      <c r="BV5" s="6" t="s">
        <v>101</v>
      </c>
      <c r="BW5" s="8" t="s">
        <v>98</v>
      </c>
      <c r="BX5" s="6" t="s">
        <v>98</v>
      </c>
      <c r="BY5" s="6" t="s">
        <v>98</v>
      </c>
      <c r="BZ5" s="6"/>
      <c r="CA5" s="6"/>
      <c r="CB5" s="6"/>
      <c r="CC5" s="6"/>
      <c r="CD5" s="6"/>
      <c r="CE5" s="6"/>
      <c r="CF5" s="6"/>
      <c r="CG5" s="6"/>
      <c r="CH5" s="6" t="s">
        <v>98</v>
      </c>
      <c r="CI5" s="6" t="s">
        <v>98</v>
      </c>
      <c r="CJ5" s="6"/>
      <c r="CK5" s="8"/>
      <c r="CL5" s="6"/>
      <c r="CM5" s="8"/>
      <c r="CN5" s="9" t="str">
        <f t="shared" si="10"/>
        <v/>
      </c>
      <c r="CO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" spans="1:93" ht="60" hidden="1">
      <c r="A6" s="6">
        <v>25</v>
      </c>
      <c r="B6" s="6" t="str">
        <f t="shared" si="0"/>
        <v>B</v>
      </c>
      <c r="C6" s="7" t="str">
        <f t="shared" si="1"/>
        <v>201706</v>
      </c>
      <c r="D6" s="6" t="s">
        <v>106</v>
      </c>
      <c r="E6" s="6">
        <v>2017</v>
      </c>
      <c r="F6" s="6" t="s">
        <v>126</v>
      </c>
      <c r="G6" s="6" t="s">
        <v>127</v>
      </c>
      <c r="H6" s="6">
        <v>87</v>
      </c>
      <c r="I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" s="6" t="s">
        <v>93</v>
      </c>
      <c r="K6" s="8">
        <v>10660</v>
      </c>
      <c r="L6" s="8">
        <v>42892</v>
      </c>
      <c r="M6" s="8">
        <v>42894</v>
      </c>
      <c r="N6" s="6">
        <v>2</v>
      </c>
      <c r="O6" s="6" t="s">
        <v>95</v>
      </c>
      <c r="P6" s="6" t="str">
        <f t="shared" si="2"/>
        <v>Gynécologique</v>
      </c>
      <c r="Q6" s="6" t="s">
        <v>96</v>
      </c>
      <c r="R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" s="6">
        <v>155</v>
      </c>
      <c r="T6" s="6">
        <v>55</v>
      </c>
      <c r="U6" s="6">
        <v>50</v>
      </c>
      <c r="V6" s="6" t="s">
        <v>98</v>
      </c>
      <c r="W6" s="6" t="e">
        <f>IF(#REF!="NC","NC",IF(#REF!="NC","NC",ROUND(#REF!/(#REF!*#REF!)*10000,0)))</f>
        <v>#REF!</v>
      </c>
      <c r="X6" s="7" t="e">
        <f>IF(OR(Table_2[[#This Row],[interval imc]]="NC",Table_2[[#This Row],[interval imc]]=0),"non renseigné","renseigné")</f>
        <v>#REF!</v>
      </c>
      <c r="Y6" s="7" t="e">
        <f>IF(#REF!="NC","NC",IF(W6&lt;18.5,"&lt;18,5",IF(AND(W6&gt;=18.5,W6&lt;25),"entre 18,5 et 25",IF(AND(W6&gt;=25,W6&lt;30),"entre 25 et 30",IF(W6&gt;=30,"supérieur à 30")))))</f>
        <v>#REF!</v>
      </c>
      <c r="Z6" s="6">
        <v>1</v>
      </c>
      <c r="AA6" s="7" t="str">
        <f t="shared" si="3"/>
        <v>entre 1 et 5</v>
      </c>
      <c r="AB6" s="7" t="str">
        <f>IF(AND(ISNUMBER(Table_2[[#This Row],[poids_entree]]),ISNUMBER(Table_2[[#This Row],[poids_sortie]])),Table_2[[#This Row],[poids_sortie]]-Table_2[[#This Row],[poids_entree]],"NC")</f>
        <v>NC</v>
      </c>
      <c r="AC6" s="7">
        <f>IF(AND(ISNUMBER(Table_2[[#This Row],[poids_init]]),ISNUMBER(Table_2[[#This Row],[poids_entree]])),Table_2[[#This Row],[poids_entree]]-Table_2[[#This Row],[poids_init]],"NC")</f>
        <v>-5</v>
      </c>
      <c r="AD6" s="6">
        <f t="shared" si="4"/>
        <v>9</v>
      </c>
      <c r="AE6" s="6" t="str">
        <f t="shared" si="5"/>
        <v>NC</v>
      </c>
      <c r="AF6" s="6" t="str">
        <f t="shared" si="6"/>
        <v>gain</v>
      </c>
      <c r="AG6" s="6" t="str">
        <f t="shared" si="7"/>
        <v>NC</v>
      </c>
      <c r="AH6" s="6" t="str">
        <f>IF(ISNUMBER(Table_2[[#This Row],[% perte de poids DH]]),AG6*(-1),"NC")</f>
        <v>NC</v>
      </c>
      <c r="AI6" s="6" t="str">
        <f t="shared" si="8"/>
        <v>non renseigné</v>
      </c>
      <c r="AJ6" s="6" t="str">
        <f t="shared" si="9"/>
        <v>renseigné</v>
      </c>
      <c r="AK6" s="7" t="str">
        <f>IF(OR(Table_2[[#This Row],[albumine]]="NC",Table_2[[#This Row],[albumine]]=0),"non renseigné","renseigné")</f>
        <v>non renseigné</v>
      </c>
      <c r="AL6" s="6" t="s">
        <v>98</v>
      </c>
      <c r="AM6" s="6" t="s">
        <v>128</v>
      </c>
      <c r="AN6" s="6" t="s">
        <v>98</v>
      </c>
      <c r="AO6" s="6">
        <v>0</v>
      </c>
      <c r="AP6" s="6">
        <v>0</v>
      </c>
      <c r="AQ6" s="6">
        <v>0</v>
      </c>
      <c r="AR6" s="8" t="s">
        <v>98</v>
      </c>
      <c r="AS6" s="8">
        <v>42882</v>
      </c>
      <c r="AT6" s="6">
        <v>0</v>
      </c>
      <c r="AU6" s="6">
        <v>0</v>
      </c>
      <c r="AV6" s="6" t="s">
        <v>98</v>
      </c>
      <c r="AW6" s="6" t="s">
        <v>98</v>
      </c>
      <c r="AX6" s="6" t="s">
        <v>98</v>
      </c>
      <c r="AY6" s="6" t="s">
        <v>98</v>
      </c>
      <c r="AZ6" s="6" t="s">
        <v>101</v>
      </c>
      <c r="BA6" s="6" t="s">
        <v>101</v>
      </c>
      <c r="BB6" s="6" t="s">
        <v>101</v>
      </c>
      <c r="BC6" s="6" t="s">
        <v>98</v>
      </c>
      <c r="BD6" s="6" t="s">
        <v>98</v>
      </c>
      <c r="BE6" s="6" t="s">
        <v>101</v>
      </c>
      <c r="BF6" s="6" t="s">
        <v>102</v>
      </c>
      <c r="BG6" s="6" t="s">
        <v>98</v>
      </c>
      <c r="BH6" s="6" t="s">
        <v>98</v>
      </c>
      <c r="BI6" s="6" t="s">
        <v>98</v>
      </c>
      <c r="BJ6" s="6" t="s">
        <v>98</v>
      </c>
      <c r="BK6" s="6" t="s">
        <v>98</v>
      </c>
      <c r="BL6" s="6" t="s">
        <v>98</v>
      </c>
      <c r="BM6" s="6" t="s">
        <v>98</v>
      </c>
      <c r="BN6" s="6" t="s">
        <v>101</v>
      </c>
      <c r="BO6" s="6" t="s">
        <v>98</v>
      </c>
      <c r="BP6" s="6" t="s">
        <v>98</v>
      </c>
      <c r="BQ6" s="8" t="s">
        <v>98</v>
      </c>
      <c r="BR6" s="6" t="s">
        <v>98</v>
      </c>
      <c r="BS6" s="6" t="s">
        <v>129</v>
      </c>
      <c r="BT6" s="6" t="s">
        <v>100</v>
      </c>
      <c r="BU6" s="6" t="s">
        <v>111</v>
      </c>
      <c r="BV6" s="6" t="s">
        <v>101</v>
      </c>
      <c r="BW6" s="8" t="s">
        <v>98</v>
      </c>
      <c r="BX6" s="6" t="s">
        <v>98</v>
      </c>
      <c r="BY6" s="6" t="s">
        <v>98</v>
      </c>
      <c r="BZ6" s="6"/>
      <c r="CA6" s="6"/>
      <c r="CB6" s="6"/>
      <c r="CC6" s="6"/>
      <c r="CD6" s="6"/>
      <c r="CE6" s="6"/>
      <c r="CF6" s="6"/>
      <c r="CG6" s="6"/>
      <c r="CH6" s="6" t="s">
        <v>130</v>
      </c>
      <c r="CI6" s="6" t="s">
        <v>98</v>
      </c>
      <c r="CJ6" s="6"/>
      <c r="CK6" s="8"/>
      <c r="CL6" s="6"/>
      <c r="CM6" s="8"/>
      <c r="CN6" s="9" t="str">
        <f t="shared" si="10"/>
        <v/>
      </c>
      <c r="CO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" spans="1:93" ht="195" hidden="1">
      <c r="A7" s="6">
        <v>27</v>
      </c>
      <c r="B7" s="6" t="str">
        <f t="shared" si="0"/>
        <v>B</v>
      </c>
      <c r="C7" s="7" t="str">
        <f t="shared" si="1"/>
        <v>201706</v>
      </c>
      <c r="D7" s="6" t="s">
        <v>106</v>
      </c>
      <c r="E7" s="6">
        <v>2017</v>
      </c>
      <c r="F7" s="6" t="s">
        <v>131</v>
      </c>
      <c r="G7" s="6" t="s">
        <v>132</v>
      </c>
      <c r="H7" s="6">
        <v>66</v>
      </c>
      <c r="I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" s="6" t="s">
        <v>93</v>
      </c>
      <c r="K7" s="8">
        <v>18109</v>
      </c>
      <c r="L7" s="8">
        <v>42893</v>
      </c>
      <c r="M7" s="8">
        <v>42895</v>
      </c>
      <c r="N7" s="6">
        <v>2</v>
      </c>
      <c r="O7" s="6" t="s">
        <v>95</v>
      </c>
      <c r="P7" s="6" t="str">
        <f t="shared" si="2"/>
        <v>Gynécologique</v>
      </c>
      <c r="Q7" s="6" t="s">
        <v>96</v>
      </c>
      <c r="R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" s="6">
        <v>162</v>
      </c>
      <c r="T7" s="6">
        <v>46</v>
      </c>
      <c r="U7" s="6" t="s">
        <v>98</v>
      </c>
      <c r="V7" s="6" t="s">
        <v>98</v>
      </c>
      <c r="W7" s="6" t="e">
        <f>IF(#REF!="NC","NC",IF(#REF!="NC","NC",ROUND(#REF!/(#REF!*#REF!)*10000,0)))</f>
        <v>#REF!</v>
      </c>
      <c r="X7" s="7" t="e">
        <f>IF(OR(Table_2[[#This Row],[interval imc]]="NC",Table_2[[#This Row],[interval imc]]=0),"non renseigné","renseigné")</f>
        <v>#REF!</v>
      </c>
      <c r="Y7" s="7" t="e">
        <f>IF(#REF!="NC","NC",IF(W7&lt;18.5,"&lt;18,5",IF(AND(W7&gt;=18.5,W7&lt;25),"entre 18,5 et 25",IF(AND(W7&gt;=25,W7&lt;30),"entre 25 et 30",IF(W7&gt;=30,"supérieur à 30")))))</f>
        <v>#REF!</v>
      </c>
      <c r="Z7" s="6">
        <v>0</v>
      </c>
      <c r="AA7" s="7">
        <f t="shared" si="3"/>
        <v>0</v>
      </c>
      <c r="AB7" s="7" t="str">
        <f>IF(AND(ISNUMBER(Table_2[[#This Row],[poids_entree]]),ISNUMBER(Table_2[[#This Row],[poids_sortie]])),Table_2[[#This Row],[poids_sortie]]-Table_2[[#This Row],[poids_entree]],"NC")</f>
        <v>NC</v>
      </c>
      <c r="AC7" s="7" t="str">
        <f>IF(AND(ISNUMBER(Table_2[[#This Row],[poids_init]]),ISNUMBER(Table_2[[#This Row],[poids_entree]])),Table_2[[#This Row],[poids_entree]]-Table_2[[#This Row],[poids_init]],"NC")</f>
        <v>NC</v>
      </c>
      <c r="AD7" s="6" t="str">
        <f t="shared" si="4"/>
        <v>NC</v>
      </c>
      <c r="AE7" s="6" t="str">
        <f t="shared" si="5"/>
        <v>NC</v>
      </c>
      <c r="AF7" s="6" t="str">
        <f t="shared" si="6"/>
        <v>NC</v>
      </c>
      <c r="AG7" s="6" t="str">
        <f t="shared" si="7"/>
        <v>NC</v>
      </c>
      <c r="AH7" s="6" t="str">
        <f>IF(ISNUMBER(Table_2[[#This Row],[% perte de poids DH]]),AG7*(-1),"NC")</f>
        <v>NC</v>
      </c>
      <c r="AI7" s="6" t="str">
        <f t="shared" si="8"/>
        <v>non renseigné</v>
      </c>
      <c r="AJ7" s="6" t="str">
        <f t="shared" si="9"/>
        <v>non renseigné</v>
      </c>
      <c r="AK7" s="7" t="str">
        <f>IF(OR(Table_2[[#This Row],[albumine]]="NC",Table_2[[#This Row],[albumine]]=0),"non renseigné","renseigné")</f>
        <v>non renseigné</v>
      </c>
      <c r="AL7" s="6" t="s">
        <v>98</v>
      </c>
      <c r="AM7" s="6" t="s">
        <v>128</v>
      </c>
      <c r="AN7" s="6" t="s">
        <v>98</v>
      </c>
      <c r="AO7" s="6">
        <v>0</v>
      </c>
      <c r="AP7" s="6">
        <v>0</v>
      </c>
      <c r="AQ7" s="6">
        <v>0</v>
      </c>
      <c r="AR7" s="8">
        <v>43258</v>
      </c>
      <c r="AS7" s="8">
        <v>43139</v>
      </c>
      <c r="AT7" s="6">
        <v>0</v>
      </c>
      <c r="AU7" s="6">
        <v>0</v>
      </c>
      <c r="AV7" s="6" t="s">
        <v>98</v>
      </c>
      <c r="AW7" s="6" t="s">
        <v>98</v>
      </c>
      <c r="AX7" s="6" t="s">
        <v>98</v>
      </c>
      <c r="AY7" s="6" t="s">
        <v>98</v>
      </c>
      <c r="AZ7" s="6" t="s">
        <v>100</v>
      </c>
      <c r="BA7" s="6" t="s">
        <v>100</v>
      </c>
      <c r="BB7" s="6" t="s">
        <v>101</v>
      </c>
      <c r="BC7" s="6" t="s">
        <v>98</v>
      </c>
      <c r="BD7" s="6" t="s">
        <v>98</v>
      </c>
      <c r="BE7" s="6" t="s">
        <v>101</v>
      </c>
      <c r="BF7" s="6" t="s">
        <v>102</v>
      </c>
      <c r="BG7" s="6" t="s">
        <v>98</v>
      </c>
      <c r="BH7" s="6" t="s">
        <v>98</v>
      </c>
      <c r="BI7" s="6" t="s">
        <v>98</v>
      </c>
      <c r="BJ7" s="6" t="s">
        <v>98</v>
      </c>
      <c r="BK7" s="6" t="s">
        <v>98</v>
      </c>
      <c r="BL7" s="6" t="s">
        <v>98</v>
      </c>
      <c r="BM7" s="6" t="s">
        <v>98</v>
      </c>
      <c r="BN7" s="6" t="s">
        <v>101</v>
      </c>
      <c r="BO7" s="6" t="s">
        <v>98</v>
      </c>
      <c r="BP7" s="6" t="s">
        <v>98</v>
      </c>
      <c r="BQ7" s="8" t="s">
        <v>98</v>
      </c>
      <c r="BR7" s="6" t="s">
        <v>98</v>
      </c>
      <c r="BS7" s="6" t="s">
        <v>101</v>
      </c>
      <c r="BT7" s="6" t="s">
        <v>101</v>
      </c>
      <c r="BU7" s="6" t="s">
        <v>122</v>
      </c>
      <c r="BV7" s="6" t="s">
        <v>101</v>
      </c>
      <c r="BW7" s="8" t="s">
        <v>98</v>
      </c>
      <c r="BX7" s="6" t="s">
        <v>98</v>
      </c>
      <c r="BY7" s="6" t="s">
        <v>98</v>
      </c>
      <c r="BZ7" s="6"/>
      <c r="CA7" s="6"/>
      <c r="CB7" s="6"/>
      <c r="CC7" s="6"/>
      <c r="CD7" s="6"/>
      <c r="CE7" s="6"/>
      <c r="CF7" s="6"/>
      <c r="CG7" s="6"/>
      <c r="CH7" s="6" t="s">
        <v>133</v>
      </c>
      <c r="CI7" s="6" t="s">
        <v>98</v>
      </c>
      <c r="CJ7" s="6"/>
      <c r="CK7" s="8"/>
      <c r="CL7" s="6"/>
      <c r="CM7" s="8"/>
      <c r="CN7" s="9" t="str">
        <f t="shared" si="10"/>
        <v/>
      </c>
      <c r="CO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" spans="1:93">
      <c r="A8" s="6">
        <v>37</v>
      </c>
      <c r="B8" s="6" t="str">
        <f t="shared" si="0"/>
        <v>A</v>
      </c>
      <c r="C8" s="7" t="str">
        <f t="shared" si="1"/>
        <v>201612</v>
      </c>
      <c r="D8" s="6" t="s">
        <v>90</v>
      </c>
      <c r="E8" s="6">
        <v>2016</v>
      </c>
      <c r="F8" s="6" t="s">
        <v>134</v>
      </c>
      <c r="G8" s="6" t="s">
        <v>135</v>
      </c>
      <c r="H8" s="6">
        <v>88</v>
      </c>
      <c r="I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" s="6" t="s">
        <v>93</v>
      </c>
      <c r="K8" s="8">
        <v>10442</v>
      </c>
      <c r="L8" s="8">
        <v>42708</v>
      </c>
      <c r="M8" s="8">
        <v>42744</v>
      </c>
      <c r="N8" s="6">
        <v>36</v>
      </c>
      <c r="O8" s="6" t="s">
        <v>136</v>
      </c>
      <c r="P8" s="6" t="str">
        <f t="shared" si="2"/>
        <v/>
      </c>
      <c r="Q8" s="6" t="s">
        <v>137</v>
      </c>
      <c r="R8" s="16" t="s">
        <v>563</v>
      </c>
      <c r="S8" s="6">
        <v>166</v>
      </c>
      <c r="T8" s="6">
        <v>75</v>
      </c>
      <c r="U8" s="6">
        <v>74</v>
      </c>
      <c r="V8" s="6">
        <v>68</v>
      </c>
      <c r="W8" s="6" t="e">
        <f>IF(#REF!="NC","NC",IF(#REF!="NC","NC",ROUND(#REF!/(#REF!*#REF!)*10000,0)))</f>
        <v>#REF!</v>
      </c>
      <c r="X8" s="7" t="e">
        <f>IF(OR(Table_2[[#This Row],[interval imc]]="NC",Table_2[[#This Row],[interval imc]]=0),"non renseigné","renseigné")</f>
        <v>#REF!</v>
      </c>
      <c r="Y8" s="7" t="e">
        <f>IF(#REF!="NC","NC",IF(W8&lt;18.5,"&lt;18,5",IF(AND(W8&gt;=18.5,W8&lt;25),"entre 18,5 et 25",IF(AND(W8&gt;=25,W8&lt;30),"entre 25 et 30",IF(W8&gt;=30,"supérieur à 30")))))</f>
        <v>#REF!</v>
      </c>
      <c r="Z8" s="6">
        <v>3</v>
      </c>
      <c r="AA8" s="7" t="str">
        <f t="shared" si="3"/>
        <v>entre 1 et 5</v>
      </c>
      <c r="AB8" s="7">
        <f>IF(AND(ISNUMBER(Table_2[[#This Row],[poids_entree]]),ISNUMBER(Table_2[[#This Row],[poids_sortie]])),Table_2[[#This Row],[poids_sortie]]-Table_2[[#This Row],[poids_entree]],"NC")</f>
        <v>-6</v>
      </c>
      <c r="AC8" s="7">
        <f>IF(AND(ISNUMBER(Table_2[[#This Row],[poids_init]]),ISNUMBER(Table_2[[#This Row],[poids_entree]])),Table_2[[#This Row],[poids_entree]]-Table_2[[#This Row],[poids_init]],"NC")</f>
        <v>-1</v>
      </c>
      <c r="AD8" s="6">
        <f t="shared" si="4"/>
        <v>1</v>
      </c>
      <c r="AE8" s="6" t="str">
        <f t="shared" si="5"/>
        <v>gain</v>
      </c>
      <c r="AF8" s="6" t="str">
        <f t="shared" si="6"/>
        <v>gain</v>
      </c>
      <c r="AG8" s="6">
        <f t="shared" si="7"/>
        <v>8</v>
      </c>
      <c r="AH8" s="6">
        <f>IF(ISNUMBER(Table_2[[#This Row],[% perte de poids DH]]),AG8*(-1),"NC")</f>
        <v>-8</v>
      </c>
      <c r="AI8" s="6" t="str">
        <f t="shared" si="8"/>
        <v>renseigné</v>
      </c>
      <c r="AJ8" s="6" t="str">
        <f t="shared" si="9"/>
        <v>renseigné</v>
      </c>
      <c r="AK8" s="7" t="str">
        <f>IF(OR(Table_2[[#This Row],[albumine]]="NC",Table_2[[#This Row],[albumine]]=0),"non renseigné","renseigné")</f>
        <v>non renseigné</v>
      </c>
      <c r="AL8" s="6" t="s">
        <v>98</v>
      </c>
      <c r="AM8" s="6" t="s">
        <v>128</v>
      </c>
      <c r="AN8" s="6" t="s">
        <v>98</v>
      </c>
      <c r="AO8" s="6">
        <v>153</v>
      </c>
      <c r="AP8" s="6">
        <v>0</v>
      </c>
      <c r="AQ8" s="6">
        <v>0</v>
      </c>
      <c r="AR8" s="8">
        <v>42744</v>
      </c>
      <c r="AS8" s="8">
        <v>42741</v>
      </c>
      <c r="AT8" s="6">
        <v>2</v>
      </c>
      <c r="AU8" s="6">
        <v>2</v>
      </c>
      <c r="AV8" s="6" t="s">
        <v>138</v>
      </c>
      <c r="AW8" s="6" t="s">
        <v>98</v>
      </c>
      <c r="AX8" s="6" t="s">
        <v>98</v>
      </c>
      <c r="AY8" s="6" t="s">
        <v>98</v>
      </c>
      <c r="AZ8" s="6" t="s">
        <v>100</v>
      </c>
      <c r="BA8" s="6" t="s">
        <v>101</v>
      </c>
      <c r="BB8" s="6" t="s">
        <v>101</v>
      </c>
      <c r="BC8" s="6" t="s">
        <v>98</v>
      </c>
      <c r="BD8" s="6" t="s">
        <v>98</v>
      </c>
      <c r="BE8" s="6" t="s">
        <v>100</v>
      </c>
      <c r="BF8" s="6" t="s">
        <v>102</v>
      </c>
      <c r="BG8" s="6" t="s">
        <v>98</v>
      </c>
      <c r="BH8" s="6" t="s">
        <v>98</v>
      </c>
      <c r="BI8" s="6" t="s">
        <v>98</v>
      </c>
      <c r="BJ8" s="6" t="s">
        <v>98</v>
      </c>
      <c r="BK8" s="6" t="s">
        <v>98</v>
      </c>
      <c r="BL8" s="6" t="s">
        <v>98</v>
      </c>
      <c r="BM8" s="6" t="s">
        <v>98</v>
      </c>
      <c r="BN8" s="6" t="s">
        <v>101</v>
      </c>
      <c r="BO8" s="6" t="s">
        <v>98</v>
      </c>
      <c r="BP8" s="6" t="s">
        <v>98</v>
      </c>
      <c r="BQ8" s="8">
        <v>42679</v>
      </c>
      <c r="BR8" s="6">
        <v>0</v>
      </c>
      <c r="BS8" s="6" t="s">
        <v>129</v>
      </c>
      <c r="BT8" s="6" t="s">
        <v>100</v>
      </c>
      <c r="BU8" s="6" t="s">
        <v>111</v>
      </c>
      <c r="BV8" s="6" t="s">
        <v>101</v>
      </c>
      <c r="BW8" s="8" t="s">
        <v>98</v>
      </c>
      <c r="BX8" s="6" t="s">
        <v>98</v>
      </c>
      <c r="BY8" s="6" t="s">
        <v>98</v>
      </c>
      <c r="BZ8" s="6"/>
      <c r="CA8" s="6"/>
      <c r="CB8" s="6"/>
      <c r="CC8" s="6"/>
      <c r="CD8" s="6"/>
      <c r="CE8" s="6"/>
      <c r="CF8" s="6"/>
      <c r="CG8" s="6"/>
      <c r="CH8" s="6" t="s">
        <v>139</v>
      </c>
      <c r="CI8" s="6" t="s">
        <v>98</v>
      </c>
      <c r="CJ8" s="6"/>
      <c r="CK8" s="8"/>
      <c r="CL8" s="6"/>
      <c r="CM8" s="8"/>
      <c r="CN8" s="9" t="str">
        <f t="shared" si="10"/>
        <v/>
      </c>
      <c r="CO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" spans="1:93" ht="255" hidden="1">
      <c r="A9" s="6">
        <v>5</v>
      </c>
      <c r="B9" s="6" t="str">
        <f t="shared" si="0"/>
        <v>B</v>
      </c>
      <c r="C9" s="7" t="str">
        <f t="shared" si="1"/>
        <v>201706</v>
      </c>
      <c r="D9" s="6" t="s">
        <v>106</v>
      </c>
      <c r="E9" s="6">
        <v>2017</v>
      </c>
      <c r="F9" s="6" t="s">
        <v>140</v>
      </c>
      <c r="G9" s="6" t="s">
        <v>141</v>
      </c>
      <c r="H9" s="6">
        <v>57</v>
      </c>
      <c r="I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" s="6" t="s">
        <v>142</v>
      </c>
      <c r="K9" s="8">
        <v>21349</v>
      </c>
      <c r="L9" s="8">
        <v>42872</v>
      </c>
      <c r="M9" s="8">
        <v>42892</v>
      </c>
      <c r="N9" s="6">
        <v>20</v>
      </c>
      <c r="O9" s="6" t="s">
        <v>95</v>
      </c>
      <c r="P9" s="6" t="str">
        <f t="shared" si="2"/>
        <v>Digestif</v>
      </c>
      <c r="Q9" s="6" t="s">
        <v>143</v>
      </c>
      <c r="R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" s="6">
        <v>173</v>
      </c>
      <c r="T9" s="6">
        <v>96</v>
      </c>
      <c r="U9" s="6">
        <v>78</v>
      </c>
      <c r="V9" s="6">
        <v>80</v>
      </c>
      <c r="W9" s="6" t="e">
        <f>IF(#REF!="NC","NC",IF(#REF!="NC","NC",ROUND(#REF!/(#REF!*#REF!)*10000,0)))</f>
        <v>#REF!</v>
      </c>
      <c r="X9" s="7" t="e">
        <f>IF(OR(Table_2[[#This Row],[interval imc]]="NC",Table_2[[#This Row],[interval imc]]=0),"non renseigné","renseigné")</f>
        <v>#REF!</v>
      </c>
      <c r="Y9" s="7" t="e">
        <f>IF(#REF!="NC","NC",IF(W9&lt;18.5,"&lt;18,5",IF(AND(W9&gt;=18.5,W9&lt;25),"entre 18,5 et 25",IF(AND(W9&gt;=25,W9&lt;30),"entre 25 et 30",IF(W9&gt;=30,"supérieur à 30")))))</f>
        <v>#REF!</v>
      </c>
      <c r="Z9" s="6">
        <v>2</v>
      </c>
      <c r="AA9" s="7" t="str">
        <f t="shared" si="3"/>
        <v>entre 1 et 5</v>
      </c>
      <c r="AB9" s="7">
        <f>IF(AND(ISNUMBER(Table_2[[#This Row],[poids_entree]]),ISNUMBER(Table_2[[#This Row],[poids_sortie]])),Table_2[[#This Row],[poids_sortie]]-Table_2[[#This Row],[poids_entree]],"NC")</f>
        <v>2</v>
      </c>
      <c r="AC9" s="7">
        <f>IF(AND(ISNUMBER(Table_2[[#This Row],[poids_init]]),ISNUMBER(Table_2[[#This Row],[poids_entree]])),Table_2[[#This Row],[poids_entree]]-Table_2[[#This Row],[poids_init]],"NC")</f>
        <v>-18</v>
      </c>
      <c r="AD9" s="6">
        <f t="shared" si="4"/>
        <v>19</v>
      </c>
      <c r="AE9" s="6" t="str">
        <f t="shared" si="5"/>
        <v>perte</v>
      </c>
      <c r="AF9" s="6" t="str">
        <f t="shared" si="6"/>
        <v>gain</v>
      </c>
      <c r="AG9" s="6">
        <f t="shared" si="7"/>
        <v>-3</v>
      </c>
      <c r="AH9" s="6">
        <f>IF(ISNUMBER(Table_2[[#This Row],[% perte de poids DH]]),AG9*(-1),"NC")</f>
        <v>3</v>
      </c>
      <c r="AI9" s="6" t="str">
        <f t="shared" si="8"/>
        <v>renseigné</v>
      </c>
      <c r="AJ9" s="6" t="str">
        <f t="shared" si="9"/>
        <v>renseigné</v>
      </c>
      <c r="AK9" s="7" t="str">
        <f>IF(OR(Table_2[[#This Row],[albumine]]="NC",Table_2[[#This Row],[albumine]]=0),"non renseigné","renseigné")</f>
        <v>non renseigné</v>
      </c>
      <c r="AL9" s="6" t="s">
        <v>98</v>
      </c>
      <c r="AM9" s="6" t="s">
        <v>110</v>
      </c>
      <c r="AN9" s="6" t="s">
        <v>98</v>
      </c>
      <c r="AO9" s="6">
        <v>0</v>
      </c>
      <c r="AP9" s="6">
        <v>0</v>
      </c>
      <c r="AQ9" s="6">
        <v>0</v>
      </c>
      <c r="AR9" s="8" t="s">
        <v>98</v>
      </c>
      <c r="AS9" s="8">
        <v>42807</v>
      </c>
      <c r="AT9" s="6">
        <v>0</v>
      </c>
      <c r="AU9" s="6">
        <v>0</v>
      </c>
      <c r="AV9" s="6" t="s">
        <v>138</v>
      </c>
      <c r="AW9" s="6" t="s">
        <v>98</v>
      </c>
      <c r="AX9" s="6" t="s">
        <v>98</v>
      </c>
      <c r="AY9" s="6" t="s">
        <v>98</v>
      </c>
      <c r="AZ9" s="6" t="s">
        <v>100</v>
      </c>
      <c r="BA9" s="6" t="s">
        <v>101</v>
      </c>
      <c r="BB9" s="6" t="s">
        <v>101</v>
      </c>
      <c r="BC9" s="6" t="s">
        <v>98</v>
      </c>
      <c r="BD9" s="6" t="s">
        <v>98</v>
      </c>
      <c r="BE9" s="6" t="s">
        <v>101</v>
      </c>
      <c r="BF9" s="6" t="s">
        <v>119</v>
      </c>
      <c r="BG9" s="6" t="s">
        <v>120</v>
      </c>
      <c r="BH9" s="6" t="s">
        <v>100</v>
      </c>
      <c r="BI9" s="6" t="s">
        <v>98</v>
      </c>
      <c r="BJ9" s="6" t="s">
        <v>98</v>
      </c>
      <c r="BK9" s="6" t="s">
        <v>98</v>
      </c>
      <c r="BL9" s="6" t="s">
        <v>98</v>
      </c>
      <c r="BM9" s="6" t="s">
        <v>98</v>
      </c>
      <c r="BN9" s="6" t="s">
        <v>98</v>
      </c>
      <c r="BO9" s="6" t="s">
        <v>98</v>
      </c>
      <c r="BP9" s="6" t="s">
        <v>121</v>
      </c>
      <c r="BQ9" s="8" t="s">
        <v>98</v>
      </c>
      <c r="BR9" s="6" t="s">
        <v>98</v>
      </c>
      <c r="BS9" s="6" t="s">
        <v>100</v>
      </c>
      <c r="BT9" s="6" t="s">
        <v>101</v>
      </c>
      <c r="BU9" s="6" t="s">
        <v>103</v>
      </c>
      <c r="BV9" s="6" t="s">
        <v>101</v>
      </c>
      <c r="BW9" s="8" t="s">
        <v>98</v>
      </c>
      <c r="BX9" s="6" t="s">
        <v>98</v>
      </c>
      <c r="BY9" s="6" t="s">
        <v>98</v>
      </c>
      <c r="BZ9" s="6"/>
      <c r="CA9" s="6"/>
      <c r="CB9" s="6"/>
      <c r="CC9" s="6"/>
      <c r="CD9" s="6"/>
      <c r="CE9" s="6"/>
      <c r="CF9" s="6"/>
      <c r="CG9" s="6"/>
      <c r="CH9" s="6" t="s">
        <v>144</v>
      </c>
      <c r="CI9" s="6" t="s">
        <v>145</v>
      </c>
      <c r="CJ9" s="6"/>
      <c r="CK9" s="8"/>
      <c r="CL9" s="6"/>
      <c r="CM9" s="8"/>
      <c r="CN9" s="9" t="str">
        <f t="shared" si="10"/>
        <v/>
      </c>
      <c r="CO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" spans="1:93" hidden="1">
      <c r="A10" s="6">
        <v>124</v>
      </c>
      <c r="B10" s="6" t="str">
        <f t="shared" si="0"/>
        <v>C</v>
      </c>
      <c r="C10" s="7" t="str">
        <f t="shared" si="1"/>
        <v>201712</v>
      </c>
      <c r="D10" s="6" t="s">
        <v>90</v>
      </c>
      <c r="E10" s="6">
        <v>2017</v>
      </c>
      <c r="F10" s="6" t="s">
        <v>146</v>
      </c>
      <c r="G10" s="6" t="s">
        <v>147</v>
      </c>
      <c r="H10" s="6">
        <v>74</v>
      </c>
      <c r="I1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" s="6" t="s">
        <v>93</v>
      </c>
      <c r="K10" s="8">
        <v>15722</v>
      </c>
      <c r="L10" s="8">
        <v>43060</v>
      </c>
      <c r="M10" s="8">
        <v>43076</v>
      </c>
      <c r="N10" s="6">
        <v>16</v>
      </c>
      <c r="O10" s="6" t="s">
        <v>95</v>
      </c>
      <c r="P10" s="6" t="str">
        <f t="shared" si="2"/>
        <v>Gynécologique</v>
      </c>
      <c r="Q10" s="6" t="s">
        <v>96</v>
      </c>
      <c r="R1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" s="6">
        <v>170</v>
      </c>
      <c r="T10" s="6">
        <v>66</v>
      </c>
      <c r="U10" s="6">
        <v>69</v>
      </c>
      <c r="V10" s="6">
        <v>70</v>
      </c>
      <c r="W10" s="6" t="e">
        <f>IF(#REF!="NC","NC",IF(#REF!="NC","NC",ROUND(#REF!/(#REF!*#REF!)*10000,0)))</f>
        <v>#REF!</v>
      </c>
      <c r="X10" s="7" t="e">
        <f>IF(OR(Table_2[[#This Row],[interval imc]]="NC",Table_2[[#This Row],[interval imc]]=0),"non renseigné","renseigné")</f>
        <v>#REF!</v>
      </c>
      <c r="Y10" s="7" t="e">
        <f>IF(#REF!="NC","NC",IF(W10&lt;18.5,"&lt;18,5",IF(AND(W10&gt;=18.5,W10&lt;25),"entre 18,5 et 25",IF(AND(W10&gt;=25,W10&lt;30),"entre 25 et 30",IF(W10&gt;=30,"supérieur à 30")))))</f>
        <v>#REF!</v>
      </c>
      <c r="Z10" s="6">
        <v>2</v>
      </c>
      <c r="AA10" s="7" t="str">
        <f t="shared" si="3"/>
        <v>entre 1 et 5</v>
      </c>
      <c r="AB10" s="7">
        <f>IF(AND(ISNUMBER(Table_2[[#This Row],[poids_entree]]),ISNUMBER(Table_2[[#This Row],[poids_sortie]])),Table_2[[#This Row],[poids_sortie]]-Table_2[[#This Row],[poids_entree]],"NC")</f>
        <v>1</v>
      </c>
      <c r="AC10" s="7">
        <f>IF(AND(ISNUMBER(Table_2[[#This Row],[poids_init]]),ISNUMBER(Table_2[[#This Row],[poids_entree]])),Table_2[[#This Row],[poids_entree]]-Table_2[[#This Row],[poids_init]],"NC")</f>
        <v>3</v>
      </c>
      <c r="AD10" s="6">
        <f t="shared" si="4"/>
        <v>-5</v>
      </c>
      <c r="AE10" s="6" t="str">
        <f t="shared" si="5"/>
        <v>perte</v>
      </c>
      <c r="AF10" s="6" t="str">
        <f t="shared" si="6"/>
        <v>perte</v>
      </c>
      <c r="AG10" s="6">
        <f t="shared" si="7"/>
        <v>-1</v>
      </c>
      <c r="AH10" s="6">
        <f>IF(ISNUMBER(Table_2[[#This Row],[% perte de poids DH]]),AG10*(-1),"NC")</f>
        <v>1</v>
      </c>
      <c r="AI10" s="6" t="str">
        <f t="shared" si="8"/>
        <v>renseigné</v>
      </c>
      <c r="AJ10" s="6" t="str">
        <f t="shared" si="9"/>
        <v>renseigné</v>
      </c>
      <c r="AK10" s="7" t="str">
        <f>IF(OR(Table_2[[#This Row],[albumine]]="NC",Table_2[[#This Row],[albumine]]=0),"non renseigné","renseigné")</f>
        <v>renseigné</v>
      </c>
      <c r="AL10" s="6">
        <v>28</v>
      </c>
      <c r="AM10" s="6" t="s">
        <v>110</v>
      </c>
      <c r="AN10" s="6" t="s">
        <v>98</v>
      </c>
      <c r="AO10" s="6">
        <v>88</v>
      </c>
      <c r="AP10" s="6" t="s">
        <v>98</v>
      </c>
      <c r="AQ10" s="6" t="s">
        <v>98</v>
      </c>
      <c r="AR10" s="8">
        <v>43102</v>
      </c>
      <c r="AS10" s="8" t="s">
        <v>98</v>
      </c>
      <c r="AT10" s="6">
        <v>2</v>
      </c>
      <c r="AU10" s="6">
        <v>2</v>
      </c>
      <c r="AV10" s="6" t="s">
        <v>98</v>
      </c>
      <c r="AW10" s="6" t="s">
        <v>101</v>
      </c>
      <c r="AX10" s="6" t="s">
        <v>98</v>
      </c>
      <c r="AY10" s="6" t="s">
        <v>98</v>
      </c>
      <c r="AZ10" s="6" t="s">
        <v>100</v>
      </c>
      <c r="BA10" s="6" t="s">
        <v>100</v>
      </c>
      <c r="BB10" s="6" t="s">
        <v>101</v>
      </c>
      <c r="BC10" s="6" t="s">
        <v>98</v>
      </c>
      <c r="BD10" s="6" t="s">
        <v>98</v>
      </c>
      <c r="BE10" s="6" t="s">
        <v>100</v>
      </c>
      <c r="BF10" s="6" t="s">
        <v>102</v>
      </c>
      <c r="BG10" s="6" t="s">
        <v>98</v>
      </c>
      <c r="BH10" s="6" t="s">
        <v>98</v>
      </c>
      <c r="BI10" s="6" t="s">
        <v>98</v>
      </c>
      <c r="BJ10" s="6" t="s">
        <v>98</v>
      </c>
      <c r="BK10" s="6" t="s">
        <v>98</v>
      </c>
      <c r="BL10" s="6" t="s">
        <v>98</v>
      </c>
      <c r="BM10" s="6" t="s">
        <v>98</v>
      </c>
      <c r="BN10" s="6" t="s">
        <v>101</v>
      </c>
      <c r="BO10" s="6" t="s">
        <v>98</v>
      </c>
      <c r="BP10" s="6" t="s">
        <v>98</v>
      </c>
      <c r="BQ10" s="8" t="s">
        <v>98</v>
      </c>
      <c r="BR10" s="6" t="s">
        <v>98</v>
      </c>
      <c r="BS10" s="6" t="s">
        <v>101</v>
      </c>
      <c r="BT10" s="6" t="s">
        <v>101</v>
      </c>
      <c r="BU10" s="6" t="s">
        <v>122</v>
      </c>
      <c r="BV10" s="6" t="s">
        <v>100</v>
      </c>
      <c r="BW10" s="8">
        <v>43060</v>
      </c>
      <c r="BX10" s="6" t="s">
        <v>80</v>
      </c>
      <c r="BY10" s="6" t="s">
        <v>148</v>
      </c>
      <c r="BZ10" s="6"/>
      <c r="CA10" s="6"/>
      <c r="CB10" s="6"/>
      <c r="CC10" s="6"/>
      <c r="CD10" s="6"/>
      <c r="CE10" s="6" t="s">
        <v>100</v>
      </c>
      <c r="CF10" s="6"/>
      <c r="CG10" s="6"/>
      <c r="CH10" s="6" t="s">
        <v>149</v>
      </c>
      <c r="CI10" s="6" t="s">
        <v>98</v>
      </c>
      <c r="CJ10" s="6" t="s">
        <v>101</v>
      </c>
      <c r="CK10" s="8">
        <v>43060</v>
      </c>
      <c r="CL10" s="6" t="s">
        <v>100</v>
      </c>
      <c r="CM10" s="8">
        <v>43405</v>
      </c>
      <c r="CN10" s="9">
        <f t="shared" si="10"/>
        <v>345</v>
      </c>
      <c r="CO1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" spans="1:93" ht="30" hidden="1">
      <c r="A11" s="6">
        <v>38</v>
      </c>
      <c r="B11" s="6" t="str">
        <f t="shared" si="0"/>
        <v>A</v>
      </c>
      <c r="C11" s="7" t="str">
        <f t="shared" si="1"/>
        <v>201612</v>
      </c>
      <c r="D11" s="6" t="s">
        <v>90</v>
      </c>
      <c r="E11" s="6">
        <v>2016</v>
      </c>
      <c r="F11" s="6" t="s">
        <v>150</v>
      </c>
      <c r="G11" s="6" t="s">
        <v>151</v>
      </c>
      <c r="H11" s="6">
        <v>63</v>
      </c>
      <c r="I1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" s="6" t="s">
        <v>142</v>
      </c>
      <c r="K11" s="8">
        <v>19516</v>
      </c>
      <c r="L11" s="8">
        <v>42699</v>
      </c>
      <c r="M11" s="8">
        <v>42709</v>
      </c>
      <c r="N11" s="6">
        <v>10</v>
      </c>
      <c r="O11" s="6" t="s">
        <v>95</v>
      </c>
      <c r="P11" s="6" t="str">
        <f t="shared" si="2"/>
        <v>Digestif</v>
      </c>
      <c r="Q11" s="6" t="s">
        <v>109</v>
      </c>
      <c r="R1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" s="6">
        <v>162</v>
      </c>
      <c r="T11" s="6">
        <v>52</v>
      </c>
      <c r="U11" s="6">
        <v>52</v>
      </c>
      <c r="V11" s="6">
        <v>53</v>
      </c>
      <c r="W11" s="6" t="e">
        <f>IF(#REF!="NC","NC",IF(#REF!="NC","NC",ROUND(#REF!/(#REF!*#REF!)*10000,0)))</f>
        <v>#REF!</v>
      </c>
      <c r="X11" s="7" t="e">
        <f>IF(OR(Table_2[[#This Row],[interval imc]]="NC",Table_2[[#This Row],[interval imc]]=0),"non renseigné","renseigné")</f>
        <v>#REF!</v>
      </c>
      <c r="Y11" s="7" t="e">
        <f>IF(#REF!="NC","NC",IF(W11&lt;18.5,"&lt;18,5",IF(AND(W11&gt;=18.5,W11&lt;25),"entre 18,5 et 25",IF(AND(W11&gt;=25,W11&lt;30),"entre 25 et 30",IF(W11&gt;=30,"supérieur à 30")))))</f>
        <v>#REF!</v>
      </c>
      <c r="Z11" s="6">
        <v>3</v>
      </c>
      <c r="AA11" s="7" t="str">
        <f t="shared" si="3"/>
        <v>entre 1 et 5</v>
      </c>
      <c r="AB11" s="7">
        <f>IF(AND(ISNUMBER(Table_2[[#This Row],[poids_entree]]),ISNUMBER(Table_2[[#This Row],[poids_sortie]])),Table_2[[#This Row],[poids_sortie]]-Table_2[[#This Row],[poids_entree]],"NC")</f>
        <v>1</v>
      </c>
      <c r="AC11" s="7">
        <f>IF(AND(ISNUMBER(Table_2[[#This Row],[poids_init]]),ISNUMBER(Table_2[[#This Row],[poids_entree]])),Table_2[[#This Row],[poids_entree]]-Table_2[[#This Row],[poids_init]],"NC")</f>
        <v>0</v>
      </c>
      <c r="AD11" s="6">
        <f t="shared" si="4"/>
        <v>0</v>
      </c>
      <c r="AE11" s="6" t="str">
        <f t="shared" si="5"/>
        <v>perte</v>
      </c>
      <c r="AF11" s="6" t="str">
        <f t="shared" si="6"/>
        <v>perte</v>
      </c>
      <c r="AG11" s="6">
        <f t="shared" si="7"/>
        <v>-2</v>
      </c>
      <c r="AH11" s="6">
        <f>IF(ISNUMBER(Table_2[[#This Row],[% perte de poids DH]]),AG11*(-1),"NC")</f>
        <v>2</v>
      </c>
      <c r="AI11" s="6" t="str">
        <f t="shared" si="8"/>
        <v>renseigné</v>
      </c>
      <c r="AJ11" s="6" t="str">
        <f t="shared" si="9"/>
        <v>renseigné</v>
      </c>
      <c r="AK11" s="7" t="str">
        <f>IF(OR(Table_2[[#This Row],[albumine]]="NC",Table_2[[#This Row],[albumine]]=0),"non renseigné","renseigné")</f>
        <v>non renseigné</v>
      </c>
      <c r="AL11" s="6" t="s">
        <v>98</v>
      </c>
      <c r="AM11" s="6" t="s">
        <v>97</v>
      </c>
      <c r="AN11" s="6" t="s">
        <v>98</v>
      </c>
      <c r="AO11" s="6">
        <v>0</v>
      </c>
      <c r="AP11" s="6">
        <v>0</v>
      </c>
      <c r="AQ11" s="6">
        <v>0</v>
      </c>
      <c r="AR11" s="8">
        <v>43117</v>
      </c>
      <c r="AS11" s="8">
        <v>43068</v>
      </c>
      <c r="AT11" s="6">
        <v>0</v>
      </c>
      <c r="AU11" s="6">
        <v>0</v>
      </c>
      <c r="AV11" s="6" t="s">
        <v>138</v>
      </c>
      <c r="AW11" s="6" t="s">
        <v>98</v>
      </c>
      <c r="AX11" s="6" t="s">
        <v>98</v>
      </c>
      <c r="AY11" s="6" t="s">
        <v>98</v>
      </c>
      <c r="AZ11" s="6" t="s">
        <v>100</v>
      </c>
      <c r="BA11" s="6" t="s">
        <v>101</v>
      </c>
      <c r="BB11" s="6" t="s">
        <v>101</v>
      </c>
      <c r="BC11" s="6" t="s">
        <v>98</v>
      </c>
      <c r="BD11" s="6" t="s">
        <v>98</v>
      </c>
      <c r="BE11" s="6" t="s">
        <v>101</v>
      </c>
      <c r="BF11" s="6" t="s">
        <v>102</v>
      </c>
      <c r="BG11" s="6" t="s">
        <v>98</v>
      </c>
      <c r="BH11" s="6" t="s">
        <v>98</v>
      </c>
      <c r="BI11" s="6" t="s">
        <v>98</v>
      </c>
      <c r="BJ11" s="6" t="s">
        <v>98</v>
      </c>
      <c r="BK11" s="6" t="s">
        <v>98</v>
      </c>
      <c r="BL11" s="6" t="s">
        <v>98</v>
      </c>
      <c r="BM11" s="6" t="s">
        <v>98</v>
      </c>
      <c r="BN11" s="6" t="s">
        <v>101</v>
      </c>
      <c r="BO11" s="6" t="s">
        <v>98</v>
      </c>
      <c r="BP11" s="6" t="s">
        <v>98</v>
      </c>
      <c r="BQ11" s="8">
        <v>42650</v>
      </c>
      <c r="BR11" s="6">
        <v>0</v>
      </c>
      <c r="BS11" s="6" t="s">
        <v>101</v>
      </c>
      <c r="BT11" s="6" t="s">
        <v>100</v>
      </c>
      <c r="BU11" s="6" t="s">
        <v>111</v>
      </c>
      <c r="BV11" s="6" t="s">
        <v>101</v>
      </c>
      <c r="BW11" s="8" t="s">
        <v>98</v>
      </c>
      <c r="BX11" s="6" t="s">
        <v>98</v>
      </c>
      <c r="BY11" s="6" t="s">
        <v>98</v>
      </c>
      <c r="BZ11" s="6"/>
      <c r="CA11" s="6"/>
      <c r="CB11" s="6"/>
      <c r="CC11" s="6"/>
      <c r="CD11" s="6"/>
      <c r="CE11" s="6"/>
      <c r="CF11" s="6"/>
      <c r="CG11" s="6"/>
      <c r="CH11" s="6" t="s">
        <v>152</v>
      </c>
      <c r="CI11" s="6" t="s">
        <v>98</v>
      </c>
      <c r="CJ11" s="6"/>
      <c r="CK11" s="8"/>
      <c r="CL11" s="6"/>
      <c r="CM11" s="8"/>
      <c r="CN11" s="9" t="str">
        <f t="shared" si="10"/>
        <v/>
      </c>
      <c r="CO1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" spans="1:93" ht="30" hidden="1">
      <c r="A12" s="6">
        <v>87</v>
      </c>
      <c r="B12" s="6" t="str">
        <f t="shared" si="0"/>
        <v>D</v>
      </c>
      <c r="C12" s="7" t="str">
        <f t="shared" si="1"/>
        <v>201806</v>
      </c>
      <c r="D12" s="6" t="s">
        <v>106</v>
      </c>
      <c r="E12" s="6">
        <v>2018</v>
      </c>
      <c r="F12" s="6" t="s">
        <v>153</v>
      </c>
      <c r="G12" s="6" t="s">
        <v>154</v>
      </c>
      <c r="H12" s="6">
        <v>78</v>
      </c>
      <c r="I1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" s="6" t="s">
        <v>142</v>
      </c>
      <c r="K12" s="8">
        <v>14656</v>
      </c>
      <c r="L12" s="8">
        <v>43214</v>
      </c>
      <c r="M12" s="8">
        <v>43256</v>
      </c>
      <c r="N12" s="6">
        <v>42</v>
      </c>
      <c r="O12" s="6" t="s">
        <v>95</v>
      </c>
      <c r="P12" s="6" t="str">
        <f t="shared" si="2"/>
        <v>Urinaire</v>
      </c>
      <c r="Q12" s="6" t="s">
        <v>155</v>
      </c>
      <c r="R1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" s="6">
        <v>173</v>
      </c>
      <c r="T12" s="6">
        <v>87</v>
      </c>
      <c r="U12" s="6">
        <v>71</v>
      </c>
      <c r="V12" s="6">
        <v>71</v>
      </c>
      <c r="W12" s="6" t="e">
        <f>IF(#REF!="NC","NC",IF(#REF!="NC","NC",ROUND(#REF!/(#REF!*#REF!)*10000,0)))</f>
        <v>#REF!</v>
      </c>
      <c r="X12" s="7" t="e">
        <f>IF(OR(Table_2[[#This Row],[interval imc]]="NC",Table_2[[#This Row],[interval imc]]=0),"non renseigné","renseigné")</f>
        <v>#REF!</v>
      </c>
      <c r="Y12" s="7" t="e">
        <f>IF(#REF!="NC","NC",IF(W12&lt;18.5,"&lt;18,5",IF(AND(W12&gt;=18.5,W12&lt;25),"entre 18,5 et 25",IF(AND(W12&gt;=25,W12&lt;30),"entre 25 et 30",IF(W12&gt;=30,"supérieur à 30")))))</f>
        <v>#REF!</v>
      </c>
      <c r="Z12" s="6">
        <v>2</v>
      </c>
      <c r="AA12" s="7" t="str">
        <f t="shared" si="3"/>
        <v>entre 1 et 5</v>
      </c>
      <c r="AB12" s="7">
        <f>IF(AND(ISNUMBER(Table_2[[#This Row],[poids_entree]]),ISNUMBER(Table_2[[#This Row],[poids_sortie]])),Table_2[[#This Row],[poids_sortie]]-Table_2[[#This Row],[poids_entree]],"NC")</f>
        <v>0</v>
      </c>
      <c r="AC12" s="7">
        <f>IF(AND(ISNUMBER(Table_2[[#This Row],[poids_init]]),ISNUMBER(Table_2[[#This Row],[poids_entree]])),Table_2[[#This Row],[poids_entree]]-Table_2[[#This Row],[poids_init]],"NC")</f>
        <v>-16</v>
      </c>
      <c r="AD12" s="6">
        <f t="shared" si="4"/>
        <v>18</v>
      </c>
      <c r="AE12" s="6" t="str">
        <f t="shared" si="5"/>
        <v>perte</v>
      </c>
      <c r="AF12" s="6" t="str">
        <f t="shared" si="6"/>
        <v>gain</v>
      </c>
      <c r="AG12" s="6">
        <f t="shared" si="7"/>
        <v>0</v>
      </c>
      <c r="AH12" s="6">
        <f>IF(ISNUMBER(Table_2[[#This Row],[% perte de poids DH]]),AG12*(-1),"NC")</f>
        <v>0</v>
      </c>
      <c r="AI12" s="6" t="str">
        <f t="shared" si="8"/>
        <v>renseigné</v>
      </c>
      <c r="AJ12" s="6" t="str">
        <f t="shared" si="9"/>
        <v>renseigné</v>
      </c>
      <c r="AK12" s="7" t="str">
        <f>IF(OR(Table_2[[#This Row],[albumine]]="NC",Table_2[[#This Row],[albumine]]=0),"non renseigné","renseigné")</f>
        <v>renseigné</v>
      </c>
      <c r="AL12" s="6">
        <v>29</v>
      </c>
      <c r="AM12" s="6" t="s">
        <v>110</v>
      </c>
      <c r="AN12" s="6" t="s">
        <v>98</v>
      </c>
      <c r="AO12" s="6">
        <v>172</v>
      </c>
      <c r="AP12" s="6">
        <v>1.1599999999999999</v>
      </c>
      <c r="AQ12" s="6">
        <v>0.75</v>
      </c>
      <c r="AR12" s="8">
        <v>43323</v>
      </c>
      <c r="AS12" s="8" t="s">
        <v>98</v>
      </c>
      <c r="AT12" s="6">
        <v>0</v>
      </c>
      <c r="AU12" s="6">
        <v>2</v>
      </c>
      <c r="AV12" s="6" t="s">
        <v>156</v>
      </c>
      <c r="AW12" s="6" t="s">
        <v>100</v>
      </c>
      <c r="AX12" s="6" t="s">
        <v>101</v>
      </c>
      <c r="AY12" s="6" t="s">
        <v>157</v>
      </c>
      <c r="AZ12" s="6" t="s">
        <v>101</v>
      </c>
      <c r="BA12" s="6" t="s">
        <v>100</v>
      </c>
      <c r="BB12" s="6" t="s">
        <v>101</v>
      </c>
      <c r="BC12" s="6" t="s">
        <v>98</v>
      </c>
      <c r="BD12" s="6" t="s">
        <v>100</v>
      </c>
      <c r="BE12" s="6" t="s">
        <v>101</v>
      </c>
      <c r="BF12" s="6" t="s">
        <v>102</v>
      </c>
      <c r="BG12" s="6" t="s">
        <v>98</v>
      </c>
      <c r="BH12" s="6" t="s">
        <v>98</v>
      </c>
      <c r="BI12" s="6" t="s">
        <v>98</v>
      </c>
      <c r="BJ12" s="6" t="s">
        <v>98</v>
      </c>
      <c r="BK12" s="6" t="s">
        <v>98</v>
      </c>
      <c r="BL12" s="6" t="s">
        <v>98</v>
      </c>
      <c r="BM12" s="6" t="s">
        <v>98</v>
      </c>
      <c r="BN12" s="6" t="s">
        <v>100</v>
      </c>
      <c r="BO12" s="6" t="s">
        <v>98</v>
      </c>
      <c r="BP12" s="6" t="s">
        <v>98</v>
      </c>
      <c r="BQ12" s="8">
        <v>43132</v>
      </c>
      <c r="BR12" s="6" t="s">
        <v>98</v>
      </c>
      <c r="BS12" s="6" t="s">
        <v>101</v>
      </c>
      <c r="BT12" s="6" t="s">
        <v>101</v>
      </c>
      <c r="BU12" s="6" t="s">
        <v>122</v>
      </c>
      <c r="BV12" s="6" t="s">
        <v>101</v>
      </c>
      <c r="BW12" s="8" t="s">
        <v>98</v>
      </c>
      <c r="BX12" s="6" t="s">
        <v>98</v>
      </c>
      <c r="BY12" s="6" t="s">
        <v>98</v>
      </c>
      <c r="BZ12" s="6"/>
      <c r="CA12" s="6"/>
      <c r="CB12" s="6"/>
      <c r="CC12" s="6"/>
      <c r="CD12" s="6"/>
      <c r="CE12" s="6"/>
      <c r="CF12" s="6"/>
      <c r="CG12" s="6"/>
      <c r="CH12" s="6" t="s">
        <v>98</v>
      </c>
      <c r="CI12" s="6" t="s">
        <v>158</v>
      </c>
      <c r="CJ12" s="6"/>
      <c r="CK12" s="8"/>
      <c r="CL12" s="6"/>
      <c r="CM12" s="8"/>
      <c r="CN12" s="9" t="str">
        <f t="shared" si="10"/>
        <v/>
      </c>
      <c r="CO1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3" spans="1:93" ht="225" hidden="1">
      <c r="A13" s="6">
        <v>6</v>
      </c>
      <c r="B13" s="6" t="str">
        <f t="shared" si="0"/>
        <v>B</v>
      </c>
      <c r="C13" s="7" t="str">
        <f t="shared" si="1"/>
        <v>201706</v>
      </c>
      <c r="D13" s="6" t="s">
        <v>106</v>
      </c>
      <c r="E13" s="6">
        <v>2017</v>
      </c>
      <c r="F13" s="6" t="s">
        <v>159</v>
      </c>
      <c r="G13" s="6" t="s">
        <v>160</v>
      </c>
      <c r="H13" s="6">
        <v>56</v>
      </c>
      <c r="I1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" s="6" t="s">
        <v>142</v>
      </c>
      <c r="K13" s="8">
        <v>21893</v>
      </c>
      <c r="L13" s="8">
        <v>42875</v>
      </c>
      <c r="M13" s="8">
        <v>42892</v>
      </c>
      <c r="N13" s="6">
        <v>17</v>
      </c>
      <c r="O13" s="6" t="s">
        <v>95</v>
      </c>
      <c r="P13" s="6" t="str">
        <f t="shared" si="2"/>
        <v>Surrenale</v>
      </c>
      <c r="Q13" s="6" t="s">
        <v>161</v>
      </c>
      <c r="R1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3" s="6">
        <v>180</v>
      </c>
      <c r="T13" s="6">
        <v>63</v>
      </c>
      <c r="U13" s="6">
        <v>72</v>
      </c>
      <c r="V13" s="6">
        <v>73</v>
      </c>
      <c r="W13" s="6" t="e">
        <f>IF(#REF!="NC","NC",IF(#REF!="NC","NC",ROUND(#REF!/(#REF!*#REF!)*10000,0)))</f>
        <v>#REF!</v>
      </c>
      <c r="X13" s="7" t="e">
        <f>IF(OR(Table_2[[#This Row],[interval imc]]="NC",Table_2[[#This Row],[interval imc]]=0),"non renseigné","renseigné")</f>
        <v>#REF!</v>
      </c>
      <c r="Y13" s="7" t="e">
        <f>IF(#REF!="NC","NC",IF(W13&lt;18.5,"&lt;18,5",IF(AND(W13&gt;=18.5,W13&lt;25),"entre 18,5 et 25",IF(AND(W13&gt;=25,W13&lt;30),"entre 25 et 30",IF(W13&gt;=30,"supérieur à 30")))))</f>
        <v>#REF!</v>
      </c>
      <c r="Z13" s="6">
        <v>2</v>
      </c>
      <c r="AA13" s="7" t="str">
        <f t="shared" si="3"/>
        <v>entre 1 et 5</v>
      </c>
      <c r="AB13" s="7">
        <f>IF(AND(ISNUMBER(Table_2[[#This Row],[poids_entree]]),ISNUMBER(Table_2[[#This Row],[poids_sortie]])),Table_2[[#This Row],[poids_sortie]]-Table_2[[#This Row],[poids_entree]],"NC")</f>
        <v>1</v>
      </c>
      <c r="AC13" s="7">
        <f>IF(AND(ISNUMBER(Table_2[[#This Row],[poids_init]]),ISNUMBER(Table_2[[#This Row],[poids_entree]])),Table_2[[#This Row],[poids_entree]]-Table_2[[#This Row],[poids_init]],"NC")</f>
        <v>9</v>
      </c>
      <c r="AD13" s="6">
        <f t="shared" si="4"/>
        <v>-14</v>
      </c>
      <c r="AE13" s="6" t="str">
        <f t="shared" si="5"/>
        <v>perte</v>
      </c>
      <c r="AF13" s="6" t="str">
        <f t="shared" si="6"/>
        <v>perte</v>
      </c>
      <c r="AG13" s="6">
        <f t="shared" si="7"/>
        <v>-1</v>
      </c>
      <c r="AH13" s="6">
        <f>IF(ISNUMBER(Table_2[[#This Row],[% perte de poids DH]]),AG13*(-1),"NC")</f>
        <v>1</v>
      </c>
      <c r="AI13" s="6" t="str">
        <f t="shared" si="8"/>
        <v>renseigné</v>
      </c>
      <c r="AJ13" s="6" t="str">
        <f t="shared" si="9"/>
        <v>renseigné</v>
      </c>
      <c r="AK13" s="7" t="str">
        <f>IF(OR(Table_2[[#This Row],[albumine]]="NC",Table_2[[#This Row],[albumine]]=0),"non renseigné","renseigné")</f>
        <v>non renseigné</v>
      </c>
      <c r="AL13" s="6" t="s">
        <v>98</v>
      </c>
      <c r="AM13" s="6" t="s">
        <v>128</v>
      </c>
      <c r="AN13" s="6" t="s">
        <v>98</v>
      </c>
      <c r="AO13" s="6">
        <v>0</v>
      </c>
      <c r="AP13" s="6">
        <v>0</v>
      </c>
      <c r="AQ13" s="6">
        <v>0</v>
      </c>
      <c r="AR13" s="8">
        <v>42904</v>
      </c>
      <c r="AS13" s="8">
        <v>42888</v>
      </c>
      <c r="AT13" s="6">
        <v>1</v>
      </c>
      <c r="AU13" s="6">
        <v>3</v>
      </c>
      <c r="AV13" s="6" t="s">
        <v>98</v>
      </c>
      <c r="AW13" s="6" t="s">
        <v>98</v>
      </c>
      <c r="AX13" s="6" t="s">
        <v>98</v>
      </c>
      <c r="AY13" s="6" t="s">
        <v>98</v>
      </c>
      <c r="AZ13" s="6" t="s">
        <v>100</v>
      </c>
      <c r="BA13" s="6" t="s">
        <v>100</v>
      </c>
      <c r="BB13" s="6" t="s">
        <v>100</v>
      </c>
      <c r="BC13" s="6" t="s">
        <v>100</v>
      </c>
      <c r="BD13" s="6" t="s">
        <v>98</v>
      </c>
      <c r="BE13" s="6" t="s">
        <v>100</v>
      </c>
      <c r="BF13" s="6" t="s">
        <v>119</v>
      </c>
      <c r="BG13" s="6" t="s">
        <v>120</v>
      </c>
      <c r="BH13" s="6" t="s">
        <v>98</v>
      </c>
      <c r="BI13" s="6" t="s">
        <v>98</v>
      </c>
      <c r="BJ13" s="6" t="s">
        <v>98</v>
      </c>
      <c r="BK13" s="6" t="s">
        <v>100</v>
      </c>
      <c r="BL13" s="6" t="s">
        <v>100</v>
      </c>
      <c r="BM13" s="6" t="s">
        <v>98</v>
      </c>
      <c r="BN13" s="6" t="s">
        <v>101</v>
      </c>
      <c r="BO13" s="6" t="s">
        <v>98</v>
      </c>
      <c r="BP13" s="6" t="s">
        <v>98</v>
      </c>
      <c r="BQ13" s="8" t="s">
        <v>98</v>
      </c>
      <c r="BR13" s="6" t="s">
        <v>98</v>
      </c>
      <c r="BS13" s="6" t="s">
        <v>101</v>
      </c>
      <c r="BT13" s="6" t="s">
        <v>100</v>
      </c>
      <c r="BU13" s="6" t="s">
        <v>111</v>
      </c>
      <c r="BV13" s="6" t="s">
        <v>100</v>
      </c>
      <c r="BW13" s="8" t="s">
        <v>98</v>
      </c>
      <c r="BX13" s="6" t="s">
        <v>77</v>
      </c>
      <c r="BY13" s="6" t="s">
        <v>162</v>
      </c>
      <c r="BZ13" s="6"/>
      <c r="CA13" s="6"/>
      <c r="CB13" s="6" t="s">
        <v>100</v>
      </c>
      <c r="CC13" s="6"/>
      <c r="CD13" s="6"/>
      <c r="CE13" s="6"/>
      <c r="CF13" s="6"/>
      <c r="CG13" s="6"/>
      <c r="CH13" s="6" t="s">
        <v>163</v>
      </c>
      <c r="CI13" s="6" t="s">
        <v>164</v>
      </c>
      <c r="CJ13" s="6" t="s">
        <v>101</v>
      </c>
      <c r="CK13" s="8">
        <v>42878</v>
      </c>
      <c r="CL13" s="6" t="s">
        <v>100</v>
      </c>
      <c r="CM13" s="8">
        <v>42904</v>
      </c>
      <c r="CN13" s="9">
        <f t="shared" si="10"/>
        <v>26</v>
      </c>
      <c r="CO1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14" spans="1:93" hidden="1">
      <c r="A14" s="6">
        <v>39</v>
      </c>
      <c r="B14" s="6" t="str">
        <f t="shared" si="0"/>
        <v>A</v>
      </c>
      <c r="C14" s="7" t="str">
        <f t="shared" si="1"/>
        <v>201612</v>
      </c>
      <c r="D14" s="6" t="s">
        <v>90</v>
      </c>
      <c r="E14" s="6">
        <v>2016</v>
      </c>
      <c r="F14" s="6" t="s">
        <v>165</v>
      </c>
      <c r="G14" s="6" t="s">
        <v>166</v>
      </c>
      <c r="H14" s="6">
        <v>82</v>
      </c>
      <c r="I1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4" s="6" t="s">
        <v>142</v>
      </c>
      <c r="K14" s="8">
        <v>12412</v>
      </c>
      <c r="L14" s="8">
        <v>42701</v>
      </c>
      <c r="M14" s="8">
        <v>42723</v>
      </c>
      <c r="N14" s="6">
        <v>22</v>
      </c>
      <c r="O14" s="6" t="s">
        <v>95</v>
      </c>
      <c r="P14" s="6" t="str">
        <f t="shared" si="2"/>
        <v>Digestif</v>
      </c>
      <c r="Q14" s="6" t="s">
        <v>167</v>
      </c>
      <c r="R1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4" s="6">
        <v>172</v>
      </c>
      <c r="T14" s="6">
        <v>64</v>
      </c>
      <c r="U14" s="6">
        <v>64</v>
      </c>
      <c r="V14" s="6">
        <v>61</v>
      </c>
      <c r="W14" s="6" t="e">
        <f>IF(#REF!="NC","NC",IF(#REF!="NC","NC",ROUND(#REF!/(#REF!*#REF!)*10000,0)))</f>
        <v>#REF!</v>
      </c>
      <c r="X14" s="7" t="e">
        <f>IF(OR(Table_2[[#This Row],[interval imc]]="NC",Table_2[[#This Row],[interval imc]]=0),"non renseigné","renseigné")</f>
        <v>#REF!</v>
      </c>
      <c r="Y14" s="7" t="e">
        <f>IF(#REF!="NC","NC",IF(W14&lt;18.5,"&lt;18,5",IF(AND(W14&gt;=18.5,W14&lt;25),"entre 18,5 et 25",IF(AND(W14&gt;=25,W14&lt;30),"entre 25 et 30",IF(W14&gt;=30,"supérieur à 30")))))</f>
        <v>#REF!</v>
      </c>
      <c r="Z14" s="6">
        <v>4</v>
      </c>
      <c r="AA14" s="7" t="str">
        <f t="shared" si="3"/>
        <v>entre 1 et 5</v>
      </c>
      <c r="AB14" s="7">
        <f>IF(AND(ISNUMBER(Table_2[[#This Row],[poids_entree]]),ISNUMBER(Table_2[[#This Row],[poids_sortie]])),Table_2[[#This Row],[poids_sortie]]-Table_2[[#This Row],[poids_entree]],"NC")</f>
        <v>-3</v>
      </c>
      <c r="AC14" s="7">
        <f>IF(AND(ISNUMBER(Table_2[[#This Row],[poids_init]]),ISNUMBER(Table_2[[#This Row],[poids_entree]])),Table_2[[#This Row],[poids_entree]]-Table_2[[#This Row],[poids_init]],"NC")</f>
        <v>0</v>
      </c>
      <c r="AD14" s="6">
        <f t="shared" si="4"/>
        <v>0</v>
      </c>
      <c r="AE14" s="6" t="str">
        <f t="shared" si="5"/>
        <v>gain</v>
      </c>
      <c r="AF14" s="6" t="str">
        <f t="shared" si="6"/>
        <v>perte</v>
      </c>
      <c r="AG14" s="6">
        <f t="shared" si="7"/>
        <v>5</v>
      </c>
      <c r="AH14" s="6">
        <f>IF(ISNUMBER(Table_2[[#This Row],[% perte de poids DH]]),AG14*(-1),"NC")</f>
        <v>-5</v>
      </c>
      <c r="AI14" s="6" t="str">
        <f t="shared" si="8"/>
        <v>renseigné</v>
      </c>
      <c r="AJ14" s="6" t="str">
        <f t="shared" si="9"/>
        <v>renseigné</v>
      </c>
      <c r="AK14" s="7" t="str">
        <f>IF(OR(Table_2[[#This Row],[albumine]]="NC",Table_2[[#This Row],[albumine]]=0),"non renseigné","renseigné")</f>
        <v>non renseigné</v>
      </c>
      <c r="AL14" s="6" t="s">
        <v>98</v>
      </c>
      <c r="AM14" s="6" t="s">
        <v>97</v>
      </c>
      <c r="AN14" s="6" t="s">
        <v>98</v>
      </c>
      <c r="AO14" s="6">
        <v>0</v>
      </c>
      <c r="AP14" s="6">
        <v>0</v>
      </c>
      <c r="AQ14" s="6">
        <v>0</v>
      </c>
      <c r="AR14" s="8">
        <v>42825</v>
      </c>
      <c r="AS14" s="8" t="s">
        <v>98</v>
      </c>
      <c r="AT14" s="6">
        <v>0</v>
      </c>
      <c r="AU14" s="6">
        <v>0</v>
      </c>
      <c r="AV14" s="6" t="s">
        <v>168</v>
      </c>
      <c r="AW14" s="6" t="s">
        <v>98</v>
      </c>
      <c r="AX14" s="6" t="s">
        <v>98</v>
      </c>
      <c r="AY14" s="6" t="s">
        <v>98</v>
      </c>
      <c r="AZ14" s="6" t="s">
        <v>100</v>
      </c>
      <c r="BA14" s="6" t="s">
        <v>101</v>
      </c>
      <c r="BB14" s="6" t="s">
        <v>101</v>
      </c>
      <c r="BC14" s="6" t="s">
        <v>98</v>
      </c>
      <c r="BD14" s="6" t="s">
        <v>98</v>
      </c>
      <c r="BE14" s="6" t="s">
        <v>101</v>
      </c>
      <c r="BF14" s="6" t="s">
        <v>102</v>
      </c>
      <c r="BG14" s="6" t="s">
        <v>98</v>
      </c>
      <c r="BH14" s="6" t="s">
        <v>98</v>
      </c>
      <c r="BI14" s="6" t="s">
        <v>98</v>
      </c>
      <c r="BJ14" s="6" t="s">
        <v>98</v>
      </c>
      <c r="BK14" s="6" t="s">
        <v>98</v>
      </c>
      <c r="BL14" s="6" t="s">
        <v>98</v>
      </c>
      <c r="BM14" s="6" t="s">
        <v>98</v>
      </c>
      <c r="BN14" s="6" t="s">
        <v>101</v>
      </c>
      <c r="BO14" s="6" t="s">
        <v>98</v>
      </c>
      <c r="BP14" s="6" t="s">
        <v>98</v>
      </c>
      <c r="BQ14" s="8">
        <v>42430</v>
      </c>
      <c r="BR14" s="6">
        <v>0</v>
      </c>
      <c r="BS14" s="6" t="s">
        <v>100</v>
      </c>
      <c r="BT14" s="6" t="s">
        <v>101</v>
      </c>
      <c r="BU14" s="6" t="s">
        <v>103</v>
      </c>
      <c r="BV14" s="6" t="s">
        <v>101</v>
      </c>
      <c r="BW14" s="8" t="s">
        <v>98</v>
      </c>
      <c r="BX14" s="6" t="s">
        <v>98</v>
      </c>
      <c r="BY14" s="6" t="s">
        <v>98</v>
      </c>
      <c r="BZ14" s="6"/>
      <c r="CA14" s="6"/>
      <c r="CB14" s="6"/>
      <c r="CC14" s="6"/>
      <c r="CD14" s="6"/>
      <c r="CE14" s="6"/>
      <c r="CF14" s="6"/>
      <c r="CG14" s="6"/>
      <c r="CH14" s="6" t="s">
        <v>98</v>
      </c>
      <c r="CI14" s="6" t="s">
        <v>98</v>
      </c>
      <c r="CJ14" s="6"/>
      <c r="CK14" s="8"/>
      <c r="CL14" s="6"/>
      <c r="CM14" s="8"/>
      <c r="CN14" s="9" t="str">
        <f t="shared" si="10"/>
        <v/>
      </c>
      <c r="CO1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5" spans="1:93" ht="60" hidden="1">
      <c r="A15" s="6">
        <v>89</v>
      </c>
      <c r="B15" s="6" t="str">
        <f t="shared" si="0"/>
        <v>D</v>
      </c>
      <c r="C15" s="7" t="str">
        <f t="shared" si="1"/>
        <v>201806</v>
      </c>
      <c r="D15" s="6" t="s">
        <v>106</v>
      </c>
      <c r="E15" s="6">
        <v>2018</v>
      </c>
      <c r="F15" s="6" t="s">
        <v>169</v>
      </c>
      <c r="G15" s="6" t="s">
        <v>170</v>
      </c>
      <c r="H15" s="6">
        <v>73</v>
      </c>
      <c r="I1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5" s="6" t="s">
        <v>93</v>
      </c>
      <c r="K15" s="8">
        <v>16338</v>
      </c>
      <c r="L15" s="8">
        <v>43237</v>
      </c>
      <c r="M15" s="8">
        <v>43259</v>
      </c>
      <c r="N15" s="6">
        <v>22</v>
      </c>
      <c r="O15" s="6" t="s">
        <v>95</v>
      </c>
      <c r="P15" s="6" t="str">
        <f t="shared" si="2"/>
        <v>Gynécologique</v>
      </c>
      <c r="Q15" s="6" t="s">
        <v>171</v>
      </c>
      <c r="R1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5" s="6">
        <v>166</v>
      </c>
      <c r="T15" s="6">
        <v>75</v>
      </c>
      <c r="U15" s="6">
        <v>71</v>
      </c>
      <c r="V15" s="6" t="s">
        <v>98</v>
      </c>
      <c r="W15" s="6" t="e">
        <f>IF(#REF!="NC","NC",IF(#REF!="NC","NC",ROUND(#REF!/(#REF!*#REF!)*10000,0)))</f>
        <v>#REF!</v>
      </c>
      <c r="X15" s="7" t="e">
        <f>IF(OR(Table_2[[#This Row],[interval imc]]="NC",Table_2[[#This Row],[interval imc]]=0),"non renseigné","renseigné")</f>
        <v>#REF!</v>
      </c>
      <c r="Y15" s="7" t="e">
        <f>IF(#REF!="NC","NC",IF(W15&lt;18.5,"&lt;18,5",IF(AND(W15&gt;=18.5,W15&lt;25),"entre 18,5 et 25",IF(AND(W15&gt;=25,W15&lt;30),"entre 25 et 30",IF(W15&gt;=30,"supérieur à 30")))))</f>
        <v>#REF!</v>
      </c>
      <c r="Z15" s="6">
        <v>1</v>
      </c>
      <c r="AA15" s="7" t="str">
        <f t="shared" si="3"/>
        <v>entre 1 et 5</v>
      </c>
      <c r="AB15" s="7" t="str">
        <f>IF(AND(ISNUMBER(Table_2[[#This Row],[poids_entree]]),ISNUMBER(Table_2[[#This Row],[poids_sortie]])),Table_2[[#This Row],[poids_sortie]]-Table_2[[#This Row],[poids_entree]],"NC")</f>
        <v>NC</v>
      </c>
      <c r="AC15" s="7">
        <f>IF(AND(ISNUMBER(Table_2[[#This Row],[poids_init]]),ISNUMBER(Table_2[[#This Row],[poids_entree]])),Table_2[[#This Row],[poids_entree]]-Table_2[[#This Row],[poids_init]],"NC")</f>
        <v>-4</v>
      </c>
      <c r="AD15" s="6">
        <f t="shared" si="4"/>
        <v>5</v>
      </c>
      <c r="AE15" s="6" t="str">
        <f t="shared" si="5"/>
        <v>NC</v>
      </c>
      <c r="AF15" s="6" t="str">
        <f t="shared" si="6"/>
        <v>gain</v>
      </c>
      <c r="AG15" s="6" t="str">
        <f t="shared" si="7"/>
        <v>NC</v>
      </c>
      <c r="AH15" s="6" t="str">
        <f>IF(ISNUMBER(Table_2[[#This Row],[% perte de poids DH]]),AG15*(-1),"NC")</f>
        <v>NC</v>
      </c>
      <c r="AI15" s="6" t="str">
        <f t="shared" si="8"/>
        <v>non renseigné</v>
      </c>
      <c r="AJ15" s="6" t="str">
        <f t="shared" si="9"/>
        <v>renseigné</v>
      </c>
      <c r="AK15" s="7" t="str">
        <f>IF(OR(Table_2[[#This Row],[albumine]]="NC",Table_2[[#This Row],[albumine]]=0),"non renseigné","renseigné")</f>
        <v>renseigné</v>
      </c>
      <c r="AL15" s="6">
        <v>27</v>
      </c>
      <c r="AM15" s="6" t="s">
        <v>110</v>
      </c>
      <c r="AN15" s="6" t="s">
        <v>98</v>
      </c>
      <c r="AO15" s="6">
        <v>84</v>
      </c>
      <c r="AP15" s="6" t="s">
        <v>98</v>
      </c>
      <c r="AQ15" s="6" t="s">
        <v>98</v>
      </c>
      <c r="AR15" s="8">
        <v>43317</v>
      </c>
      <c r="AS15" s="8">
        <v>43286</v>
      </c>
      <c r="AT15" s="6">
        <v>0</v>
      </c>
      <c r="AU15" s="6">
        <v>0</v>
      </c>
      <c r="AV15" s="6" t="s">
        <v>138</v>
      </c>
      <c r="AW15" s="6" t="s">
        <v>101</v>
      </c>
      <c r="AX15" s="6" t="s">
        <v>98</v>
      </c>
      <c r="AY15" s="6" t="s">
        <v>172</v>
      </c>
      <c r="AZ15" s="6" t="s">
        <v>100</v>
      </c>
      <c r="BA15" s="6" t="s">
        <v>100</v>
      </c>
      <c r="BB15" s="6" t="s">
        <v>101</v>
      </c>
      <c r="BC15" s="6" t="s">
        <v>98</v>
      </c>
      <c r="BD15" s="6" t="s">
        <v>98</v>
      </c>
      <c r="BE15" s="6" t="s">
        <v>101</v>
      </c>
      <c r="BF15" s="6" t="s">
        <v>102</v>
      </c>
      <c r="BG15" s="6" t="s">
        <v>98</v>
      </c>
      <c r="BH15" s="6" t="s">
        <v>98</v>
      </c>
      <c r="BI15" s="6" t="s">
        <v>98</v>
      </c>
      <c r="BJ15" s="6" t="s">
        <v>98</v>
      </c>
      <c r="BK15" s="6" t="s">
        <v>98</v>
      </c>
      <c r="BL15" s="6" t="s">
        <v>98</v>
      </c>
      <c r="BM15" s="6" t="s">
        <v>98</v>
      </c>
      <c r="BN15" s="6" t="s">
        <v>101</v>
      </c>
      <c r="BO15" s="6" t="s">
        <v>98</v>
      </c>
      <c r="BP15" s="6" t="s">
        <v>98</v>
      </c>
      <c r="BQ15" s="8">
        <v>43191</v>
      </c>
      <c r="BR15" s="6" t="s">
        <v>98</v>
      </c>
      <c r="BS15" s="6" t="s">
        <v>101</v>
      </c>
      <c r="BT15" s="6" t="s">
        <v>100</v>
      </c>
      <c r="BU15" s="6" t="s">
        <v>111</v>
      </c>
      <c r="BV15" s="6" t="s">
        <v>101</v>
      </c>
      <c r="BW15" s="8" t="s">
        <v>98</v>
      </c>
      <c r="BX15" s="6" t="s">
        <v>98</v>
      </c>
      <c r="BY15" s="6" t="s">
        <v>98</v>
      </c>
      <c r="BZ15" s="6"/>
      <c r="CA15" s="6"/>
      <c r="CB15" s="6"/>
      <c r="CC15" s="6"/>
      <c r="CD15" s="6"/>
      <c r="CE15" s="6"/>
      <c r="CF15" s="6"/>
      <c r="CG15" s="6"/>
      <c r="CH15" s="6" t="s">
        <v>98</v>
      </c>
      <c r="CI15" s="6" t="s">
        <v>173</v>
      </c>
      <c r="CJ15" s="6" t="s">
        <v>101</v>
      </c>
      <c r="CK15" s="8"/>
      <c r="CL15" s="8"/>
      <c r="CM15" s="8">
        <v>42904</v>
      </c>
      <c r="CN15" s="9" t="str">
        <f t="shared" si="10"/>
        <v/>
      </c>
      <c r="CO1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6" spans="1:93" ht="90" hidden="1">
      <c r="A16" s="6">
        <v>118</v>
      </c>
      <c r="B16" s="6" t="str">
        <f t="shared" si="0"/>
        <v>D</v>
      </c>
      <c r="C16" s="7" t="str">
        <f t="shared" si="1"/>
        <v>201806</v>
      </c>
      <c r="D16" s="6" t="s">
        <v>106</v>
      </c>
      <c r="E16" s="6">
        <v>2018</v>
      </c>
      <c r="F16" s="6" t="s">
        <v>174</v>
      </c>
      <c r="G16" s="6" t="s">
        <v>175</v>
      </c>
      <c r="H16" s="6">
        <v>61</v>
      </c>
      <c r="I1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6" s="6" t="s">
        <v>142</v>
      </c>
      <c r="K16" s="8">
        <v>20892</v>
      </c>
      <c r="L16" s="8">
        <v>43257</v>
      </c>
      <c r="M16" s="8">
        <v>43307</v>
      </c>
      <c r="N16" s="6">
        <v>50</v>
      </c>
      <c r="O16" s="6" t="s">
        <v>95</v>
      </c>
      <c r="P16" s="6" t="str">
        <f t="shared" si="2"/>
        <v>Urinaire</v>
      </c>
      <c r="Q16" s="6" t="s">
        <v>155</v>
      </c>
      <c r="R1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6" s="6">
        <v>182</v>
      </c>
      <c r="T16" s="6">
        <v>114</v>
      </c>
      <c r="U16" s="6">
        <v>100</v>
      </c>
      <c r="V16" s="6">
        <v>88</v>
      </c>
      <c r="W16" s="6" t="e">
        <f>IF(#REF!="NC","NC",IF(#REF!="NC","NC",ROUND(#REF!/(#REF!*#REF!)*10000,0)))</f>
        <v>#REF!</v>
      </c>
      <c r="X16" s="7" t="e">
        <f>IF(OR(Table_2[[#This Row],[interval imc]]="NC",Table_2[[#This Row],[interval imc]]=0),"non renseigné","renseigné")</f>
        <v>#REF!</v>
      </c>
      <c r="Y16" s="7" t="e">
        <f>IF(#REF!="NC","NC",IF(W16&lt;18.5,"&lt;18,5",IF(AND(W16&gt;=18.5,W16&lt;25),"entre 18,5 et 25",IF(AND(W16&gt;=25,W16&lt;30),"entre 25 et 30",IF(W16&gt;=30,"supérieur à 30")))))</f>
        <v>#REF!</v>
      </c>
      <c r="Z16" s="6">
        <v>6</v>
      </c>
      <c r="AA16" s="7" t="str">
        <f t="shared" si="3"/>
        <v>entre 5 et 10</v>
      </c>
      <c r="AB16" s="7">
        <f>IF(AND(ISNUMBER(Table_2[[#This Row],[poids_entree]]),ISNUMBER(Table_2[[#This Row],[poids_sortie]])),Table_2[[#This Row],[poids_sortie]]-Table_2[[#This Row],[poids_entree]],"NC")</f>
        <v>-12</v>
      </c>
      <c r="AC16" s="7">
        <f>IF(AND(ISNUMBER(Table_2[[#This Row],[poids_init]]),ISNUMBER(Table_2[[#This Row],[poids_entree]])),Table_2[[#This Row],[poids_entree]]-Table_2[[#This Row],[poids_init]],"NC")</f>
        <v>-14</v>
      </c>
      <c r="AD16" s="6">
        <f t="shared" si="4"/>
        <v>12</v>
      </c>
      <c r="AE16" s="6" t="str">
        <f t="shared" si="5"/>
        <v>gain</v>
      </c>
      <c r="AF16" s="6" t="str">
        <f t="shared" si="6"/>
        <v>gain</v>
      </c>
      <c r="AG16" s="6">
        <f t="shared" si="7"/>
        <v>12</v>
      </c>
      <c r="AH16" s="6">
        <f>IF(ISNUMBER(Table_2[[#This Row],[% perte de poids DH]]),AG16*(-1),"NC")</f>
        <v>-12</v>
      </c>
      <c r="AI16" s="6" t="str">
        <f t="shared" si="8"/>
        <v>renseigné</v>
      </c>
      <c r="AJ16" s="6" t="str">
        <f t="shared" si="9"/>
        <v>renseigné</v>
      </c>
      <c r="AK16" s="7" t="str">
        <f>IF(OR(Table_2[[#This Row],[albumine]]="NC",Table_2[[#This Row],[albumine]]=0),"non renseigné","renseigné")</f>
        <v>renseigné</v>
      </c>
      <c r="AL16" s="6">
        <v>27</v>
      </c>
      <c r="AM16" s="6" t="s">
        <v>115</v>
      </c>
      <c r="AN16" s="6" t="s">
        <v>98</v>
      </c>
      <c r="AO16" s="6">
        <v>200</v>
      </c>
      <c r="AP16" s="6">
        <v>1.08</v>
      </c>
      <c r="AQ16" s="6">
        <v>0.76</v>
      </c>
      <c r="AR16" s="8" t="s">
        <v>98</v>
      </c>
      <c r="AS16" s="8" t="s">
        <v>98</v>
      </c>
      <c r="AT16" s="6">
        <v>2</v>
      </c>
      <c r="AU16" s="6">
        <v>2</v>
      </c>
      <c r="AV16" s="6" t="s">
        <v>156</v>
      </c>
      <c r="AW16" s="6" t="s">
        <v>100</v>
      </c>
      <c r="AX16" s="6" t="s">
        <v>100</v>
      </c>
      <c r="AY16" s="6" t="s">
        <v>172</v>
      </c>
      <c r="AZ16" s="6" t="s">
        <v>101</v>
      </c>
      <c r="BA16" s="6" t="s">
        <v>100</v>
      </c>
      <c r="BB16" s="6" t="s">
        <v>100</v>
      </c>
      <c r="BC16" s="6" t="s">
        <v>100</v>
      </c>
      <c r="BD16" s="6" t="s">
        <v>100</v>
      </c>
      <c r="BE16" s="6" t="s">
        <v>100</v>
      </c>
      <c r="BF16" s="6" t="s">
        <v>102</v>
      </c>
      <c r="BG16" s="6" t="s">
        <v>98</v>
      </c>
      <c r="BH16" s="6" t="s">
        <v>98</v>
      </c>
      <c r="BI16" s="6" t="s">
        <v>98</v>
      </c>
      <c r="BJ16" s="6" t="s">
        <v>98</v>
      </c>
      <c r="BK16" s="6" t="s">
        <v>98</v>
      </c>
      <c r="BL16" s="6" t="s">
        <v>98</v>
      </c>
      <c r="BM16" s="6" t="s">
        <v>98</v>
      </c>
      <c r="BN16" s="6" t="s">
        <v>101</v>
      </c>
      <c r="BO16" s="6" t="s">
        <v>98</v>
      </c>
      <c r="BP16" s="6" t="s">
        <v>98</v>
      </c>
      <c r="BQ16" s="8">
        <v>43160</v>
      </c>
      <c r="BR16" s="6" t="s">
        <v>98</v>
      </c>
      <c r="BS16" s="6" t="s">
        <v>101</v>
      </c>
      <c r="BT16" s="6" t="s">
        <v>100</v>
      </c>
      <c r="BU16" s="6" t="s">
        <v>111</v>
      </c>
      <c r="BV16" s="6" t="s">
        <v>101</v>
      </c>
      <c r="BW16" s="8" t="s">
        <v>98</v>
      </c>
      <c r="BX16" s="6" t="s">
        <v>98</v>
      </c>
      <c r="BY16" s="6" t="s">
        <v>98</v>
      </c>
      <c r="BZ16" s="6"/>
      <c r="CA16" s="6"/>
      <c r="CB16" s="6"/>
      <c r="CC16" s="6"/>
      <c r="CD16" s="6"/>
      <c r="CE16" s="6"/>
      <c r="CF16" s="6"/>
      <c r="CG16" s="6"/>
      <c r="CH16" s="6" t="s">
        <v>176</v>
      </c>
      <c r="CI16" s="6" t="s">
        <v>177</v>
      </c>
      <c r="CJ16" s="6"/>
      <c r="CK16" s="8"/>
      <c r="CL16" s="6"/>
      <c r="CM16" s="8"/>
      <c r="CN16" s="9" t="str">
        <f t="shared" si="10"/>
        <v/>
      </c>
      <c r="CO1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7" spans="1:93" ht="165" hidden="1">
      <c r="A17" s="6">
        <v>152</v>
      </c>
      <c r="B17" s="6" t="str">
        <f t="shared" si="0"/>
        <v>D</v>
      </c>
      <c r="C17" s="7" t="str">
        <f t="shared" si="1"/>
        <v>201806</v>
      </c>
      <c r="D17" s="6" t="s">
        <v>106</v>
      </c>
      <c r="E17" s="6">
        <v>2018</v>
      </c>
      <c r="F17" s="6" t="s">
        <v>178</v>
      </c>
      <c r="G17" s="6" t="s">
        <v>179</v>
      </c>
      <c r="H17" s="6">
        <v>84</v>
      </c>
      <c r="I1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7" s="6" t="s">
        <v>93</v>
      </c>
      <c r="K17" s="8">
        <v>12533</v>
      </c>
      <c r="L17" s="8">
        <v>43255</v>
      </c>
      <c r="M17" s="8">
        <v>43260</v>
      </c>
      <c r="N17" s="6">
        <v>5</v>
      </c>
      <c r="O17" s="6" t="s">
        <v>95</v>
      </c>
      <c r="P17" s="6" t="str">
        <f t="shared" si="2"/>
        <v>ORL</v>
      </c>
      <c r="Q17" s="10" t="s">
        <v>180</v>
      </c>
      <c r="R17" s="15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7" s="6">
        <v>156</v>
      </c>
      <c r="T17" s="6">
        <v>42</v>
      </c>
      <c r="U17" s="6" t="s">
        <v>98</v>
      </c>
      <c r="V17" s="6" t="s">
        <v>98</v>
      </c>
      <c r="W17" s="6" t="e">
        <f>IF(#REF!="NC","NC",IF(#REF!="NC","NC",ROUND(#REF!/(#REF!*#REF!)*10000,0)))</f>
        <v>#REF!</v>
      </c>
      <c r="X17" s="7" t="e">
        <f>IF(OR(Table_2[[#This Row],[interval imc]]="NC",Table_2[[#This Row],[interval imc]]=0),"non renseigné","renseigné")</f>
        <v>#REF!</v>
      </c>
      <c r="Y17" s="7" t="e">
        <f>IF(#REF!="NC","NC",IF(W17&lt;18.5,"&lt;18,5",IF(AND(W17&gt;=18.5,W17&lt;25),"entre 18,5 et 25",IF(AND(W17&gt;=25,W17&lt;30),"entre 25 et 30",IF(W17&gt;=30,"supérieur à 30")))))</f>
        <v>#REF!</v>
      </c>
      <c r="Z17" s="6">
        <v>0</v>
      </c>
      <c r="AA17" s="7">
        <f t="shared" si="3"/>
        <v>0</v>
      </c>
      <c r="AB17" s="7" t="str">
        <f>IF(AND(ISNUMBER(Table_2[[#This Row],[poids_entree]]),ISNUMBER(Table_2[[#This Row],[poids_sortie]])),Table_2[[#This Row],[poids_sortie]]-Table_2[[#This Row],[poids_entree]],"NC")</f>
        <v>NC</v>
      </c>
      <c r="AC17" s="7" t="str">
        <f>IF(AND(ISNUMBER(Table_2[[#This Row],[poids_init]]),ISNUMBER(Table_2[[#This Row],[poids_entree]])),Table_2[[#This Row],[poids_entree]]-Table_2[[#This Row],[poids_init]],"NC")</f>
        <v>NC</v>
      </c>
      <c r="AD17" s="6" t="str">
        <f t="shared" si="4"/>
        <v>NC</v>
      </c>
      <c r="AE17" s="6" t="str">
        <f t="shared" si="5"/>
        <v>NC</v>
      </c>
      <c r="AF17" s="6" t="str">
        <f t="shared" si="6"/>
        <v>NC</v>
      </c>
      <c r="AG17" s="6" t="str">
        <f t="shared" si="7"/>
        <v>NC</v>
      </c>
      <c r="AH17" s="6" t="str">
        <f>IF(ISNUMBER(Table_2[[#This Row],[% perte de poids DH]]),AG17*(-1),"NC")</f>
        <v>NC</v>
      </c>
      <c r="AI17" s="6" t="str">
        <f t="shared" si="8"/>
        <v>non renseigné</v>
      </c>
      <c r="AJ17" s="6" t="str">
        <f t="shared" si="9"/>
        <v>non renseigné</v>
      </c>
      <c r="AK17" s="7" t="str">
        <f>IF(OR(Table_2[[#This Row],[albumine]]="NC",Table_2[[#This Row],[albumine]]=0),"non renseigné","renseigné")</f>
        <v>renseigné</v>
      </c>
      <c r="AL17" s="6">
        <v>26</v>
      </c>
      <c r="AM17" s="6" t="s">
        <v>110</v>
      </c>
      <c r="AN17" s="6" t="s">
        <v>98</v>
      </c>
      <c r="AO17" s="6">
        <v>178</v>
      </c>
      <c r="AP17" s="6" t="s">
        <v>98</v>
      </c>
      <c r="AQ17" s="6" t="s">
        <v>98</v>
      </c>
      <c r="AR17" s="8">
        <v>43255</v>
      </c>
      <c r="AS17" s="8" t="s">
        <v>98</v>
      </c>
      <c r="AT17" s="6">
        <v>0</v>
      </c>
      <c r="AU17" s="6">
        <v>2</v>
      </c>
      <c r="AV17" s="6" t="s">
        <v>98</v>
      </c>
      <c r="AW17" s="6" t="s">
        <v>101</v>
      </c>
      <c r="AX17" s="6" t="s">
        <v>98</v>
      </c>
      <c r="AY17" s="6" t="s">
        <v>98</v>
      </c>
      <c r="AZ17" s="6" t="s">
        <v>100</v>
      </c>
      <c r="BA17" s="6" t="s">
        <v>100</v>
      </c>
      <c r="BB17" s="6" t="s">
        <v>101</v>
      </c>
      <c r="BC17" s="6" t="s">
        <v>98</v>
      </c>
      <c r="BD17" s="6" t="s">
        <v>100</v>
      </c>
      <c r="BE17" s="6" t="s">
        <v>100</v>
      </c>
      <c r="BF17" s="6" t="s">
        <v>181</v>
      </c>
      <c r="BG17" s="6" t="s">
        <v>182</v>
      </c>
      <c r="BH17" s="6" t="s">
        <v>98</v>
      </c>
      <c r="BI17" s="6" t="s">
        <v>98</v>
      </c>
      <c r="BJ17" s="6" t="s">
        <v>98</v>
      </c>
      <c r="BK17" s="6" t="s">
        <v>98</v>
      </c>
      <c r="BL17" s="6" t="s">
        <v>98</v>
      </c>
      <c r="BM17" s="6" t="s">
        <v>98</v>
      </c>
      <c r="BN17" s="6" t="s">
        <v>101</v>
      </c>
      <c r="BO17" s="6" t="s">
        <v>98</v>
      </c>
      <c r="BP17" s="6" t="s">
        <v>98</v>
      </c>
      <c r="BQ17" s="8" t="s">
        <v>98</v>
      </c>
      <c r="BR17" s="6" t="s">
        <v>98</v>
      </c>
      <c r="BS17" s="6" t="s">
        <v>101</v>
      </c>
      <c r="BT17" s="6" t="s">
        <v>100</v>
      </c>
      <c r="BU17" s="6" t="s">
        <v>111</v>
      </c>
      <c r="BV17" s="6" t="s">
        <v>101</v>
      </c>
      <c r="BW17" s="8" t="s">
        <v>98</v>
      </c>
      <c r="BX17" s="6" t="s">
        <v>98</v>
      </c>
      <c r="BY17" s="6" t="s">
        <v>98</v>
      </c>
      <c r="BZ17" s="6"/>
      <c r="CA17" s="6"/>
      <c r="CB17" s="6"/>
      <c r="CC17" s="6"/>
      <c r="CD17" s="6"/>
      <c r="CE17" s="6"/>
      <c r="CF17" s="6"/>
      <c r="CG17" s="6"/>
      <c r="CH17" s="6" t="s">
        <v>98</v>
      </c>
      <c r="CI17" s="6" t="s">
        <v>183</v>
      </c>
      <c r="CJ17" s="6"/>
      <c r="CK17" s="8"/>
      <c r="CL17" s="6"/>
      <c r="CM17" s="8"/>
      <c r="CN17" s="9" t="str">
        <f t="shared" si="10"/>
        <v/>
      </c>
      <c r="CO1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8" spans="1:93" ht="135" hidden="1">
      <c r="A18" s="6">
        <v>40</v>
      </c>
      <c r="B18" s="6" t="str">
        <f t="shared" si="0"/>
        <v>A</v>
      </c>
      <c r="C18" s="7" t="str">
        <f t="shared" si="1"/>
        <v>201612</v>
      </c>
      <c r="D18" s="6" t="s">
        <v>90</v>
      </c>
      <c r="E18" s="6">
        <v>2016</v>
      </c>
      <c r="F18" s="6" t="s">
        <v>184</v>
      </c>
      <c r="G18" s="6" t="s">
        <v>185</v>
      </c>
      <c r="H18" s="6">
        <v>70</v>
      </c>
      <c r="I1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8" s="6" t="s">
        <v>93</v>
      </c>
      <c r="K18" s="8">
        <v>17014</v>
      </c>
      <c r="L18" s="8">
        <v>42706</v>
      </c>
      <c r="M18" s="8">
        <v>42711</v>
      </c>
      <c r="N18" s="6">
        <v>5</v>
      </c>
      <c r="O18" s="6" t="s">
        <v>95</v>
      </c>
      <c r="P18" s="6" t="str">
        <f t="shared" si="2"/>
        <v>Gynécologique</v>
      </c>
      <c r="Q18" s="6" t="s">
        <v>186</v>
      </c>
      <c r="R1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8" s="6" t="s">
        <v>98</v>
      </c>
      <c r="T18" s="6" t="s">
        <v>98</v>
      </c>
      <c r="U18" s="6">
        <v>63</v>
      </c>
      <c r="V18" s="6" t="s">
        <v>98</v>
      </c>
      <c r="W18" s="6" t="e">
        <f>IF(#REF!="NC","NC",IF(#REF!="NC","NC",ROUND(#REF!/(#REF!*#REF!)*10000,0)))</f>
        <v>#REF!</v>
      </c>
      <c r="X18" s="7" t="e">
        <f>IF(OR(Table_2[[#This Row],[interval imc]]="NC",Table_2[[#This Row],[interval imc]]=0),"non renseigné","renseigné")</f>
        <v>#REF!</v>
      </c>
      <c r="Y18" s="7" t="e">
        <f>IF(#REF!="NC","NC",IF(W18&lt;18.5,"&lt;18,5",IF(AND(W18&gt;=18.5,W18&lt;25),"entre 18,5 et 25",IF(AND(W18&gt;=25,W18&lt;30),"entre 25 et 30",IF(W18&gt;=30,"supérieur à 30")))))</f>
        <v>#REF!</v>
      </c>
      <c r="Z18" s="6">
        <v>1</v>
      </c>
      <c r="AA18" s="7" t="str">
        <f t="shared" si="3"/>
        <v>entre 1 et 5</v>
      </c>
      <c r="AB18" s="7" t="str">
        <f>IF(AND(ISNUMBER(Table_2[[#This Row],[poids_entree]]),ISNUMBER(Table_2[[#This Row],[poids_sortie]])),Table_2[[#This Row],[poids_sortie]]-Table_2[[#This Row],[poids_entree]],"NC")</f>
        <v>NC</v>
      </c>
      <c r="AC18" s="7" t="str">
        <f>IF(AND(ISNUMBER(Table_2[[#This Row],[poids_init]]),ISNUMBER(Table_2[[#This Row],[poids_entree]])),Table_2[[#This Row],[poids_entree]]-Table_2[[#This Row],[poids_init]],"NC")</f>
        <v>NC</v>
      </c>
      <c r="AD18" s="6" t="str">
        <f t="shared" si="4"/>
        <v>NC</v>
      </c>
      <c r="AE18" s="6" t="str">
        <f t="shared" si="5"/>
        <v>NC</v>
      </c>
      <c r="AF18" s="6" t="str">
        <f t="shared" si="6"/>
        <v>NC</v>
      </c>
      <c r="AG18" s="6" t="str">
        <f t="shared" si="7"/>
        <v>NC</v>
      </c>
      <c r="AH18" s="6" t="str">
        <f>IF(ISNUMBER(Table_2[[#This Row],[% perte de poids DH]]),AG18*(-1),"NC")</f>
        <v>NC</v>
      </c>
      <c r="AI18" s="6" t="str">
        <f t="shared" si="8"/>
        <v>non renseigné</v>
      </c>
      <c r="AJ18" s="6" t="str">
        <f t="shared" si="9"/>
        <v>non renseigné</v>
      </c>
      <c r="AK18" s="7" t="str">
        <f>IF(OR(Table_2[[#This Row],[albumine]]="NC",Table_2[[#This Row],[albumine]]=0),"non renseigné","renseigné")</f>
        <v>non renseigné</v>
      </c>
      <c r="AL18" s="6" t="s">
        <v>98</v>
      </c>
      <c r="AM18" s="6" t="s">
        <v>128</v>
      </c>
      <c r="AN18" s="6" t="s">
        <v>98</v>
      </c>
      <c r="AO18" s="6">
        <v>10</v>
      </c>
      <c r="AP18" s="6">
        <v>0</v>
      </c>
      <c r="AQ18" s="6">
        <v>0</v>
      </c>
      <c r="AR18" s="8" t="s">
        <v>98</v>
      </c>
      <c r="AS18" s="8" t="s">
        <v>98</v>
      </c>
      <c r="AT18" s="6">
        <v>0</v>
      </c>
      <c r="AU18" s="6">
        <v>0</v>
      </c>
      <c r="AV18" s="6" t="s">
        <v>98</v>
      </c>
      <c r="AW18" s="6" t="s">
        <v>98</v>
      </c>
      <c r="AX18" s="6" t="s">
        <v>98</v>
      </c>
      <c r="AY18" s="6" t="s">
        <v>98</v>
      </c>
      <c r="AZ18" s="6" t="s">
        <v>101</v>
      </c>
      <c r="BA18" s="6" t="s">
        <v>101</v>
      </c>
      <c r="BB18" s="6" t="s">
        <v>101</v>
      </c>
      <c r="BC18" s="6" t="s">
        <v>98</v>
      </c>
      <c r="BD18" s="6" t="s">
        <v>98</v>
      </c>
      <c r="BE18" s="6" t="s">
        <v>101</v>
      </c>
      <c r="BF18" s="6" t="s">
        <v>102</v>
      </c>
      <c r="BG18" s="6" t="s">
        <v>98</v>
      </c>
      <c r="BH18" s="6" t="s">
        <v>98</v>
      </c>
      <c r="BI18" s="6" t="s">
        <v>98</v>
      </c>
      <c r="BJ18" s="6" t="s">
        <v>98</v>
      </c>
      <c r="BK18" s="6" t="s">
        <v>98</v>
      </c>
      <c r="BL18" s="6" t="s">
        <v>98</v>
      </c>
      <c r="BM18" s="6" t="s">
        <v>98</v>
      </c>
      <c r="BN18" s="6" t="s">
        <v>101</v>
      </c>
      <c r="BO18" s="6" t="s">
        <v>98</v>
      </c>
      <c r="BP18" s="6" t="s">
        <v>98</v>
      </c>
      <c r="BQ18" s="8" t="s">
        <v>98</v>
      </c>
      <c r="BR18" s="6">
        <v>0</v>
      </c>
      <c r="BS18" s="6" t="s">
        <v>101</v>
      </c>
      <c r="BT18" s="6" t="s">
        <v>100</v>
      </c>
      <c r="BU18" s="6" t="s">
        <v>111</v>
      </c>
      <c r="BV18" s="6" t="s">
        <v>101</v>
      </c>
      <c r="BW18" s="8" t="s">
        <v>98</v>
      </c>
      <c r="BX18" s="6" t="s">
        <v>98</v>
      </c>
      <c r="BY18" s="6" t="s">
        <v>98</v>
      </c>
      <c r="BZ18" s="6"/>
      <c r="CA18" s="6"/>
      <c r="CB18" s="6"/>
      <c r="CC18" s="6"/>
      <c r="CD18" s="6"/>
      <c r="CE18" s="6"/>
      <c r="CF18" s="6"/>
      <c r="CG18" s="6"/>
      <c r="CH18" s="6" t="s">
        <v>187</v>
      </c>
      <c r="CI18" s="6" t="s">
        <v>98</v>
      </c>
      <c r="CJ18" s="6" t="s">
        <v>101</v>
      </c>
      <c r="CK18" s="8"/>
      <c r="CL18" s="6"/>
      <c r="CM18" s="8"/>
      <c r="CN18" s="9" t="str">
        <f t="shared" si="10"/>
        <v/>
      </c>
      <c r="CO1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9" spans="1:93" ht="105" hidden="1">
      <c r="A19" s="6" t="s">
        <v>188</v>
      </c>
      <c r="B19" s="6" t="str">
        <f t="shared" si="0"/>
        <v>B</v>
      </c>
      <c r="C19" s="7" t="str">
        <f t="shared" si="1"/>
        <v>201706</v>
      </c>
      <c r="D19" s="6" t="s">
        <v>106</v>
      </c>
      <c r="E19" s="6">
        <v>2017</v>
      </c>
      <c r="F19" s="6" t="s">
        <v>189</v>
      </c>
      <c r="G19" s="6" t="s">
        <v>190</v>
      </c>
      <c r="H19" s="6">
        <v>71</v>
      </c>
      <c r="I1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9" s="6" t="s">
        <v>142</v>
      </c>
      <c r="K19" s="8">
        <v>16346</v>
      </c>
      <c r="L19" s="8">
        <v>42880</v>
      </c>
      <c r="M19" s="8">
        <v>42893</v>
      </c>
      <c r="N19" s="6">
        <v>13</v>
      </c>
      <c r="O19" s="6" t="s">
        <v>95</v>
      </c>
      <c r="P19" s="6" t="str">
        <f t="shared" si="2"/>
        <v>ORL</v>
      </c>
      <c r="Q19" s="6" t="s">
        <v>180</v>
      </c>
      <c r="R1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9" s="6">
        <v>174</v>
      </c>
      <c r="T19" s="6">
        <v>43</v>
      </c>
      <c r="U19" s="6" t="s">
        <v>98</v>
      </c>
      <c r="V19" s="6" t="s">
        <v>98</v>
      </c>
      <c r="W19" s="6" t="e">
        <f>IF(#REF!="NC","NC",IF(#REF!="NC","NC",ROUND(#REF!/(#REF!*#REF!)*10000,0)))</f>
        <v>#REF!</v>
      </c>
      <c r="X19" s="7" t="e">
        <f>IF(OR(Table_2[[#This Row],[interval imc]]="NC",Table_2[[#This Row],[interval imc]]=0),"non renseigné","renseigné")</f>
        <v>#REF!</v>
      </c>
      <c r="Y19" s="7" t="e">
        <f>IF(#REF!="NC","NC",IF(W19&lt;18.5,"&lt;18,5",IF(AND(W19&gt;=18.5,W19&lt;25),"entre 18,5 et 25",IF(AND(W19&gt;=25,W19&lt;30),"entre 25 et 30",IF(W19&gt;=30,"supérieur à 30")))))</f>
        <v>#REF!</v>
      </c>
      <c r="Z19" s="6">
        <v>0</v>
      </c>
      <c r="AA19" s="7">
        <f t="shared" si="3"/>
        <v>0</v>
      </c>
      <c r="AB19" s="7" t="str">
        <f>IF(AND(ISNUMBER(Table_2[[#This Row],[poids_entree]]),ISNUMBER(Table_2[[#This Row],[poids_sortie]])),Table_2[[#This Row],[poids_sortie]]-Table_2[[#This Row],[poids_entree]],"NC")</f>
        <v>NC</v>
      </c>
      <c r="AC19" s="7" t="str">
        <f>IF(AND(ISNUMBER(Table_2[[#This Row],[poids_init]]),ISNUMBER(Table_2[[#This Row],[poids_entree]])),Table_2[[#This Row],[poids_entree]]-Table_2[[#This Row],[poids_init]],"NC")</f>
        <v>NC</v>
      </c>
      <c r="AD19" s="6" t="str">
        <f t="shared" si="4"/>
        <v>NC</v>
      </c>
      <c r="AE19" s="6" t="str">
        <f t="shared" si="5"/>
        <v>NC</v>
      </c>
      <c r="AF19" s="6" t="str">
        <f t="shared" si="6"/>
        <v>NC</v>
      </c>
      <c r="AG19" s="6" t="str">
        <f t="shared" si="7"/>
        <v>NC</v>
      </c>
      <c r="AH19" s="6" t="str">
        <f>IF(ISNUMBER(Table_2[[#This Row],[% perte de poids DH]]),AG19*(-1),"NC")</f>
        <v>NC</v>
      </c>
      <c r="AI19" s="6" t="str">
        <f t="shared" si="8"/>
        <v>non renseigné</v>
      </c>
      <c r="AJ19" s="6" t="str">
        <f t="shared" si="9"/>
        <v>non renseigné</v>
      </c>
      <c r="AK19" s="7" t="str">
        <f>IF(OR(Table_2[[#This Row],[albumine]]="NC",Table_2[[#This Row],[albumine]]=0),"non renseigné","renseigné")</f>
        <v>renseigné</v>
      </c>
      <c r="AL19" s="6">
        <v>21</v>
      </c>
      <c r="AM19" s="6" t="s">
        <v>110</v>
      </c>
      <c r="AN19" s="6" t="s">
        <v>98</v>
      </c>
      <c r="AO19" s="6">
        <v>0</v>
      </c>
      <c r="AP19" s="6">
        <v>0</v>
      </c>
      <c r="AQ19" s="6">
        <v>0</v>
      </c>
      <c r="AR19" s="8">
        <v>42893</v>
      </c>
      <c r="AS19" s="8" t="s">
        <v>98</v>
      </c>
      <c r="AT19" s="6">
        <v>0</v>
      </c>
      <c r="AU19" s="6">
        <v>2</v>
      </c>
      <c r="AV19" s="6" t="s">
        <v>98</v>
      </c>
      <c r="AW19" s="6" t="s">
        <v>98</v>
      </c>
      <c r="AX19" s="6" t="s">
        <v>98</v>
      </c>
      <c r="AY19" s="6" t="s">
        <v>98</v>
      </c>
      <c r="AZ19" s="6" t="s">
        <v>98</v>
      </c>
      <c r="BA19" s="6" t="s">
        <v>101</v>
      </c>
      <c r="BB19" s="6" t="s">
        <v>101</v>
      </c>
      <c r="BC19" s="6" t="s">
        <v>98</v>
      </c>
      <c r="BD19" s="6" t="s">
        <v>98</v>
      </c>
      <c r="BE19" s="6" t="s">
        <v>100</v>
      </c>
      <c r="BF19" s="6" t="s">
        <v>102</v>
      </c>
      <c r="BG19" s="6" t="s">
        <v>98</v>
      </c>
      <c r="BH19" s="6" t="s">
        <v>98</v>
      </c>
      <c r="BI19" s="6" t="s">
        <v>98</v>
      </c>
      <c r="BJ19" s="6" t="s">
        <v>98</v>
      </c>
      <c r="BK19" s="6" t="s">
        <v>98</v>
      </c>
      <c r="BL19" s="6" t="s">
        <v>98</v>
      </c>
      <c r="BM19" s="6" t="s">
        <v>98</v>
      </c>
      <c r="BN19" s="6" t="s">
        <v>100</v>
      </c>
      <c r="BO19" s="6" t="s">
        <v>98</v>
      </c>
      <c r="BP19" s="6" t="s">
        <v>98</v>
      </c>
      <c r="BQ19" s="8" t="s">
        <v>98</v>
      </c>
      <c r="BR19" s="6" t="s">
        <v>98</v>
      </c>
      <c r="BS19" s="6" t="s">
        <v>101</v>
      </c>
      <c r="BT19" s="6" t="s">
        <v>101</v>
      </c>
      <c r="BU19" s="6" t="s">
        <v>191</v>
      </c>
      <c r="BV19" s="6" t="s">
        <v>101</v>
      </c>
      <c r="BW19" s="8" t="s">
        <v>98</v>
      </c>
      <c r="BX19" s="6" t="s">
        <v>98</v>
      </c>
      <c r="BY19" s="6" t="s">
        <v>192</v>
      </c>
      <c r="BZ19" s="6"/>
      <c r="CA19" s="6"/>
      <c r="CB19" s="6"/>
      <c r="CC19" s="6"/>
      <c r="CD19" s="6"/>
      <c r="CE19" s="6"/>
      <c r="CF19" s="6"/>
      <c r="CG19" s="6"/>
      <c r="CH19" s="6" t="s">
        <v>193</v>
      </c>
      <c r="CI19" s="6" t="s">
        <v>98</v>
      </c>
      <c r="CJ19" s="6"/>
      <c r="CK19" s="8"/>
      <c r="CL19" s="6"/>
      <c r="CM19" s="8"/>
      <c r="CN19" s="9" t="str">
        <f t="shared" si="10"/>
        <v/>
      </c>
      <c r="CO1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0" spans="1:93" ht="60">
      <c r="A20" s="6">
        <v>90</v>
      </c>
      <c r="B20" s="6" t="str">
        <f t="shared" si="0"/>
        <v>D</v>
      </c>
      <c r="C20" s="7" t="str">
        <f t="shared" si="1"/>
        <v>201806</v>
      </c>
      <c r="D20" s="6" t="s">
        <v>106</v>
      </c>
      <c r="E20" s="6">
        <v>2018</v>
      </c>
      <c r="F20" s="6" t="s">
        <v>194</v>
      </c>
      <c r="G20" s="6" t="s">
        <v>195</v>
      </c>
      <c r="H20" s="6">
        <v>78</v>
      </c>
      <c r="I2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0" s="6" t="s">
        <v>93</v>
      </c>
      <c r="K20" s="8">
        <v>13800</v>
      </c>
      <c r="L20" s="8">
        <v>43254</v>
      </c>
      <c r="M20" s="8">
        <v>43257</v>
      </c>
      <c r="N20" s="6">
        <v>3</v>
      </c>
      <c r="O20" s="6" t="s">
        <v>136</v>
      </c>
      <c r="P20" s="6" t="str">
        <f t="shared" si="2"/>
        <v/>
      </c>
      <c r="Q20" s="6" t="s">
        <v>196</v>
      </c>
      <c r="R20" s="16" t="s">
        <v>564</v>
      </c>
      <c r="S20" s="6">
        <v>165</v>
      </c>
      <c r="T20" s="6">
        <v>54</v>
      </c>
      <c r="U20" s="6">
        <v>45</v>
      </c>
      <c r="V20" s="6" t="s">
        <v>98</v>
      </c>
      <c r="W20" s="6" t="e">
        <f>IF(#REF!="NC","NC",IF(#REF!="NC","NC",ROUND(#REF!/(#REF!*#REF!)*10000,0)))</f>
        <v>#REF!</v>
      </c>
      <c r="X20" s="7" t="e">
        <f>IF(OR(Table_2[[#This Row],[interval imc]]="NC",Table_2[[#This Row],[interval imc]]=0),"non renseigné","renseigné")</f>
        <v>#REF!</v>
      </c>
      <c r="Y20" s="7" t="e">
        <f>IF(#REF!="NC","NC",IF(W20&lt;18.5,"&lt;18,5",IF(AND(W20&gt;=18.5,W20&lt;25),"entre 18,5 et 25",IF(AND(W20&gt;=25,W20&lt;30),"entre 25 et 30",IF(W20&gt;=30,"supérieur à 30")))))</f>
        <v>#REF!</v>
      </c>
      <c r="Z20" s="6">
        <v>1</v>
      </c>
      <c r="AA20" s="7" t="str">
        <f t="shared" si="3"/>
        <v>entre 1 et 5</v>
      </c>
      <c r="AB20" s="7" t="str">
        <f>IF(AND(ISNUMBER(Table_2[[#This Row],[poids_entree]]),ISNUMBER(Table_2[[#This Row],[poids_sortie]])),Table_2[[#This Row],[poids_sortie]]-Table_2[[#This Row],[poids_entree]],"NC")</f>
        <v>NC</v>
      </c>
      <c r="AC20" s="7">
        <f>IF(AND(ISNUMBER(Table_2[[#This Row],[poids_init]]),ISNUMBER(Table_2[[#This Row],[poids_entree]])),Table_2[[#This Row],[poids_entree]]-Table_2[[#This Row],[poids_init]],"NC")</f>
        <v>-9</v>
      </c>
      <c r="AD20" s="6">
        <f t="shared" si="4"/>
        <v>17</v>
      </c>
      <c r="AE20" s="6" t="str">
        <f t="shared" si="5"/>
        <v>NC</v>
      </c>
      <c r="AF20" s="6" t="str">
        <f t="shared" si="6"/>
        <v>gain</v>
      </c>
      <c r="AG20" s="6" t="str">
        <f t="shared" si="7"/>
        <v>NC</v>
      </c>
      <c r="AH20" s="6" t="str">
        <f>IF(ISNUMBER(Table_2[[#This Row],[% perte de poids DH]]),AG20*(-1),"NC")</f>
        <v>NC</v>
      </c>
      <c r="AI20" s="6" t="str">
        <f t="shared" si="8"/>
        <v>non renseigné</v>
      </c>
      <c r="AJ20" s="6" t="str">
        <f t="shared" si="9"/>
        <v>renseigné</v>
      </c>
      <c r="AK20" s="7" t="str">
        <f>IF(OR(Table_2[[#This Row],[albumine]]="NC",Table_2[[#This Row],[albumine]]=0),"non renseigné","renseigné")</f>
        <v>non renseigné</v>
      </c>
      <c r="AL20" s="6" t="s">
        <v>98</v>
      </c>
      <c r="AM20" s="6" t="s">
        <v>115</v>
      </c>
      <c r="AN20" s="6" t="s">
        <v>98</v>
      </c>
      <c r="AO20" s="6" t="s">
        <v>98</v>
      </c>
      <c r="AP20" s="6" t="s">
        <v>98</v>
      </c>
      <c r="AQ20" s="6" t="s">
        <v>98</v>
      </c>
      <c r="AR20" s="8">
        <v>43352</v>
      </c>
      <c r="AS20" s="8" t="s">
        <v>98</v>
      </c>
      <c r="AT20" s="6">
        <v>0</v>
      </c>
      <c r="AU20" s="6">
        <v>0</v>
      </c>
      <c r="AV20" s="6" t="s">
        <v>138</v>
      </c>
      <c r="AW20" s="6" t="s">
        <v>98</v>
      </c>
      <c r="AX20" s="6" t="s">
        <v>98</v>
      </c>
      <c r="AY20" s="6" t="s">
        <v>98</v>
      </c>
      <c r="AZ20" s="6" t="s">
        <v>101</v>
      </c>
      <c r="BA20" s="6" t="s">
        <v>100</v>
      </c>
      <c r="BB20" s="6" t="s">
        <v>101</v>
      </c>
      <c r="BC20" s="6" t="s">
        <v>98</v>
      </c>
      <c r="BD20" s="6" t="s">
        <v>98</v>
      </c>
      <c r="BE20" s="6" t="s">
        <v>101</v>
      </c>
      <c r="BF20" s="6" t="s">
        <v>102</v>
      </c>
      <c r="BG20" s="6" t="s">
        <v>98</v>
      </c>
      <c r="BH20" s="6" t="s">
        <v>98</v>
      </c>
      <c r="BI20" s="6" t="s">
        <v>98</v>
      </c>
      <c r="BJ20" s="6" t="s">
        <v>98</v>
      </c>
      <c r="BK20" s="6" t="s">
        <v>98</v>
      </c>
      <c r="BL20" s="6" t="s">
        <v>98</v>
      </c>
      <c r="BM20" s="6" t="s">
        <v>98</v>
      </c>
      <c r="BN20" s="6" t="s">
        <v>101</v>
      </c>
      <c r="BO20" s="6" t="s">
        <v>98</v>
      </c>
      <c r="BP20" s="6" t="s">
        <v>98</v>
      </c>
      <c r="BQ20" s="8" t="s">
        <v>98</v>
      </c>
      <c r="BR20" s="6" t="s">
        <v>98</v>
      </c>
      <c r="BS20" s="6" t="s">
        <v>100</v>
      </c>
      <c r="BT20" s="6" t="s">
        <v>101</v>
      </c>
      <c r="BU20" s="6" t="s">
        <v>103</v>
      </c>
      <c r="BV20" s="6" t="s">
        <v>101</v>
      </c>
      <c r="BW20" s="8">
        <v>43347</v>
      </c>
      <c r="BX20" s="6" t="s">
        <v>77</v>
      </c>
      <c r="BY20" s="6" t="s">
        <v>197</v>
      </c>
      <c r="BZ20" s="6"/>
      <c r="CA20" s="6"/>
      <c r="CB20" s="6" t="s">
        <v>100</v>
      </c>
      <c r="CC20" s="6"/>
      <c r="CD20" s="6"/>
      <c r="CE20" s="6"/>
      <c r="CF20" s="6"/>
      <c r="CG20" s="6"/>
      <c r="CH20" s="6" t="s">
        <v>198</v>
      </c>
      <c r="CI20" s="6" t="s">
        <v>199</v>
      </c>
      <c r="CJ20" s="6" t="s">
        <v>101</v>
      </c>
      <c r="CK20" s="8"/>
      <c r="CL20" s="6"/>
      <c r="CM20" s="8">
        <v>43427</v>
      </c>
      <c r="CN20" s="9" t="str">
        <f t="shared" si="10"/>
        <v/>
      </c>
      <c r="CO2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1" spans="1:93" ht="75">
      <c r="A21" s="6">
        <v>91</v>
      </c>
      <c r="B21" s="6" t="str">
        <f t="shared" si="0"/>
        <v>D</v>
      </c>
      <c r="C21" s="7" t="str">
        <f t="shared" si="1"/>
        <v>201806</v>
      </c>
      <c r="D21" s="6" t="s">
        <v>106</v>
      </c>
      <c r="E21" s="6">
        <v>2018</v>
      </c>
      <c r="F21" s="6" t="s">
        <v>200</v>
      </c>
      <c r="G21" s="6" t="s">
        <v>201</v>
      </c>
      <c r="H21" s="6">
        <v>84</v>
      </c>
      <c r="I2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1" s="6" t="s">
        <v>142</v>
      </c>
      <c r="K21" s="8">
        <v>12401</v>
      </c>
      <c r="L21" s="8">
        <v>43252</v>
      </c>
      <c r="M21" s="8">
        <v>43272</v>
      </c>
      <c r="N21" s="6">
        <v>20</v>
      </c>
      <c r="O21" s="6" t="s">
        <v>136</v>
      </c>
      <c r="P21" s="6" t="str">
        <f t="shared" si="2"/>
        <v/>
      </c>
      <c r="Q21" s="6" t="s">
        <v>202</v>
      </c>
      <c r="R21" s="16" t="s">
        <v>564</v>
      </c>
      <c r="S21" s="6">
        <v>160</v>
      </c>
      <c r="T21" s="6">
        <v>57</v>
      </c>
      <c r="U21" s="6">
        <v>52</v>
      </c>
      <c r="V21" s="6">
        <v>48</v>
      </c>
      <c r="W21" s="6" t="e">
        <f>IF(#REF!="NC","NC",IF(#REF!="NC","NC",ROUND(#REF!/(#REF!*#REF!)*10000,0)))</f>
        <v>#REF!</v>
      </c>
      <c r="X21" s="7" t="e">
        <f>IF(OR(Table_2[[#This Row],[interval imc]]="NC",Table_2[[#This Row],[interval imc]]=0),"non renseigné","renseigné")</f>
        <v>#REF!</v>
      </c>
      <c r="Y21" s="7" t="e">
        <f>IF(#REF!="NC","NC",IF(W21&lt;18.5,"&lt;18,5",IF(AND(W21&gt;=18.5,W21&lt;25),"entre 18,5 et 25",IF(AND(W21&gt;=25,W21&lt;30),"entre 25 et 30",IF(W21&gt;=30,"supérieur à 30")))))</f>
        <v>#REF!</v>
      </c>
      <c r="Z21" s="6">
        <v>2</v>
      </c>
      <c r="AA21" s="7" t="str">
        <f t="shared" si="3"/>
        <v>entre 1 et 5</v>
      </c>
      <c r="AB21" s="7">
        <f>IF(AND(ISNUMBER(Table_2[[#This Row],[poids_entree]]),ISNUMBER(Table_2[[#This Row],[poids_sortie]])),Table_2[[#This Row],[poids_sortie]]-Table_2[[#This Row],[poids_entree]],"NC")</f>
        <v>-4</v>
      </c>
      <c r="AC21" s="7">
        <f>IF(AND(ISNUMBER(Table_2[[#This Row],[poids_init]]),ISNUMBER(Table_2[[#This Row],[poids_entree]])),Table_2[[#This Row],[poids_entree]]-Table_2[[#This Row],[poids_init]],"NC")</f>
        <v>-5</v>
      </c>
      <c r="AD21" s="6">
        <f t="shared" si="4"/>
        <v>9</v>
      </c>
      <c r="AE21" s="6" t="str">
        <f t="shared" si="5"/>
        <v>gain</v>
      </c>
      <c r="AF21" s="6" t="str">
        <f t="shared" si="6"/>
        <v>gain</v>
      </c>
      <c r="AG21" s="6">
        <f t="shared" si="7"/>
        <v>8</v>
      </c>
      <c r="AH21" s="6">
        <f>IF(ISNUMBER(Table_2[[#This Row],[% perte de poids DH]]),AG21*(-1),"NC")</f>
        <v>-8</v>
      </c>
      <c r="AI21" s="6" t="str">
        <f t="shared" si="8"/>
        <v>renseigné</v>
      </c>
      <c r="AJ21" s="6" t="str">
        <f t="shared" si="9"/>
        <v>renseigné</v>
      </c>
      <c r="AK21" s="7" t="str">
        <f>IF(OR(Table_2[[#This Row],[albumine]]="NC",Table_2[[#This Row],[albumine]]=0),"non renseigné","renseigné")</f>
        <v>renseigné</v>
      </c>
      <c r="AL21" s="6">
        <v>26</v>
      </c>
      <c r="AM21" s="6" t="s">
        <v>110</v>
      </c>
      <c r="AN21" s="6" t="s">
        <v>98</v>
      </c>
      <c r="AO21" s="6">
        <v>95</v>
      </c>
      <c r="AP21" s="6">
        <v>0.98</v>
      </c>
      <c r="AQ21" s="6">
        <v>0.64</v>
      </c>
      <c r="AR21" s="8">
        <v>43294</v>
      </c>
      <c r="AS21" s="8">
        <v>43282</v>
      </c>
      <c r="AT21" s="6">
        <v>1</v>
      </c>
      <c r="AU21" s="6">
        <v>2</v>
      </c>
      <c r="AV21" s="6" t="s">
        <v>138</v>
      </c>
      <c r="AW21" s="6" t="s">
        <v>100</v>
      </c>
      <c r="AX21" s="6" t="s">
        <v>101</v>
      </c>
      <c r="AY21" s="6" t="s">
        <v>172</v>
      </c>
      <c r="AZ21" s="6" t="s">
        <v>100</v>
      </c>
      <c r="BA21" s="6" t="s">
        <v>100</v>
      </c>
      <c r="BB21" s="6" t="s">
        <v>100</v>
      </c>
      <c r="BC21" s="6" t="s">
        <v>100</v>
      </c>
      <c r="BD21" s="6" t="s">
        <v>100</v>
      </c>
      <c r="BE21" s="6" t="s">
        <v>101</v>
      </c>
      <c r="BF21" s="6" t="s">
        <v>102</v>
      </c>
      <c r="BG21" s="6" t="s">
        <v>98</v>
      </c>
      <c r="BH21" s="6" t="s">
        <v>98</v>
      </c>
      <c r="BI21" s="6" t="s">
        <v>98</v>
      </c>
      <c r="BJ21" s="6" t="s">
        <v>98</v>
      </c>
      <c r="BK21" s="6" t="s">
        <v>98</v>
      </c>
      <c r="BL21" s="6" t="s">
        <v>98</v>
      </c>
      <c r="BM21" s="6" t="s">
        <v>98</v>
      </c>
      <c r="BN21" s="6" t="s">
        <v>101</v>
      </c>
      <c r="BO21" s="6" t="s">
        <v>98</v>
      </c>
      <c r="BP21" s="6" t="s">
        <v>98</v>
      </c>
      <c r="BQ21" s="8">
        <v>43221</v>
      </c>
      <c r="BR21" s="6" t="s">
        <v>98</v>
      </c>
      <c r="BS21" s="6" t="s">
        <v>100</v>
      </c>
      <c r="BT21" s="6" t="s">
        <v>101</v>
      </c>
      <c r="BU21" s="6" t="s">
        <v>103</v>
      </c>
      <c r="BV21" s="6" t="s">
        <v>101</v>
      </c>
      <c r="BW21" s="8" t="s">
        <v>98</v>
      </c>
      <c r="BX21" s="6" t="s">
        <v>98</v>
      </c>
      <c r="BY21" s="6" t="s">
        <v>98</v>
      </c>
      <c r="BZ21" s="6"/>
      <c r="CA21" s="6"/>
      <c r="CB21" s="6"/>
      <c r="CC21" s="6"/>
      <c r="CD21" s="6"/>
      <c r="CE21" s="6"/>
      <c r="CF21" s="6"/>
      <c r="CG21" s="6"/>
      <c r="CH21" s="6" t="s">
        <v>203</v>
      </c>
      <c r="CI21" s="6" t="s">
        <v>204</v>
      </c>
      <c r="CJ21" s="6"/>
      <c r="CK21" s="8"/>
      <c r="CL21" s="6"/>
      <c r="CM21" s="8"/>
      <c r="CN21" s="9" t="str">
        <f t="shared" si="10"/>
        <v/>
      </c>
      <c r="CO2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2" spans="1:93" ht="180" hidden="1">
      <c r="A22" s="6">
        <v>8</v>
      </c>
      <c r="B22" s="6" t="str">
        <f t="shared" si="0"/>
        <v>B</v>
      </c>
      <c r="C22" s="7" t="str">
        <f t="shared" si="1"/>
        <v>201706</v>
      </c>
      <c r="D22" s="6" t="s">
        <v>106</v>
      </c>
      <c r="E22" s="6">
        <v>2017</v>
      </c>
      <c r="F22" s="6" t="s">
        <v>205</v>
      </c>
      <c r="G22" s="6" t="s">
        <v>206</v>
      </c>
      <c r="H22" s="6">
        <v>81</v>
      </c>
      <c r="I2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2" s="6" t="s">
        <v>93</v>
      </c>
      <c r="K22" s="8">
        <v>12735</v>
      </c>
      <c r="L22" s="8">
        <v>42868</v>
      </c>
      <c r="M22" s="8">
        <v>42892</v>
      </c>
      <c r="N22" s="6">
        <v>24</v>
      </c>
      <c r="O22" s="6" t="s">
        <v>95</v>
      </c>
      <c r="P22" s="6" t="str">
        <f t="shared" si="2"/>
        <v>Gynécologique</v>
      </c>
      <c r="Q22" s="6" t="s">
        <v>96</v>
      </c>
      <c r="R2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2" s="6" t="s">
        <v>98</v>
      </c>
      <c r="T22" s="6" t="s">
        <v>98</v>
      </c>
      <c r="U22" s="6">
        <v>60</v>
      </c>
      <c r="V22" s="6">
        <v>60</v>
      </c>
      <c r="W22" s="6" t="e">
        <f>IF(#REF!="NC","NC",IF(#REF!="NC","NC",ROUND(#REF!/(#REF!*#REF!)*10000,0)))</f>
        <v>#REF!</v>
      </c>
      <c r="X22" s="7" t="e">
        <f>IF(OR(Table_2[[#This Row],[interval imc]]="NC",Table_2[[#This Row],[interval imc]]=0),"non renseigné","renseigné")</f>
        <v>#REF!</v>
      </c>
      <c r="Y22" s="7" t="e">
        <f>IF(#REF!="NC","NC",IF(W22&lt;18.5,"&lt;18,5",IF(AND(W22&gt;=18.5,W22&lt;25),"entre 18,5 et 25",IF(AND(W22&gt;=25,W22&lt;30),"entre 25 et 30",IF(W22&gt;=30,"supérieur à 30")))))</f>
        <v>#REF!</v>
      </c>
      <c r="Z22" s="6">
        <v>2</v>
      </c>
      <c r="AA22" s="7" t="str">
        <f t="shared" si="3"/>
        <v>entre 1 et 5</v>
      </c>
      <c r="AB22" s="7">
        <f>IF(AND(ISNUMBER(Table_2[[#This Row],[poids_entree]]),ISNUMBER(Table_2[[#This Row],[poids_sortie]])),Table_2[[#This Row],[poids_sortie]]-Table_2[[#This Row],[poids_entree]],"NC")</f>
        <v>0</v>
      </c>
      <c r="AC22" s="7" t="str">
        <f>IF(AND(ISNUMBER(Table_2[[#This Row],[poids_init]]),ISNUMBER(Table_2[[#This Row],[poids_entree]])),Table_2[[#This Row],[poids_entree]]-Table_2[[#This Row],[poids_init]],"NC")</f>
        <v>NC</v>
      </c>
      <c r="AD22" s="6" t="str">
        <f t="shared" si="4"/>
        <v>NC</v>
      </c>
      <c r="AE22" s="6" t="str">
        <f t="shared" si="5"/>
        <v>perte</v>
      </c>
      <c r="AF22" s="6" t="str">
        <f t="shared" si="6"/>
        <v>NC</v>
      </c>
      <c r="AG22" s="6">
        <f t="shared" si="7"/>
        <v>0</v>
      </c>
      <c r="AH22" s="6">
        <f>IF(ISNUMBER(Table_2[[#This Row],[% perte de poids DH]]),AG22*(-1),"NC")</f>
        <v>0</v>
      </c>
      <c r="AI22" s="6" t="str">
        <f t="shared" si="8"/>
        <v>renseigné</v>
      </c>
      <c r="AJ22" s="6" t="str">
        <f t="shared" si="9"/>
        <v>non renseigné</v>
      </c>
      <c r="AK22" s="7" t="str">
        <f>IF(OR(Table_2[[#This Row],[albumine]]="NC",Table_2[[#This Row],[albumine]]=0),"non renseigné","renseigné")</f>
        <v>non renseigné</v>
      </c>
      <c r="AL22" s="6" t="s">
        <v>98</v>
      </c>
      <c r="AM22" s="6" t="s">
        <v>128</v>
      </c>
      <c r="AN22" s="6" t="s">
        <v>98</v>
      </c>
      <c r="AO22" s="6">
        <v>0</v>
      </c>
      <c r="AP22" s="6">
        <v>0</v>
      </c>
      <c r="AQ22" s="6">
        <v>0</v>
      </c>
      <c r="AR22" s="8">
        <v>43255</v>
      </c>
      <c r="AS22" s="8">
        <v>42772</v>
      </c>
      <c r="AT22" s="6">
        <v>0</v>
      </c>
      <c r="AU22" s="6">
        <v>0</v>
      </c>
      <c r="AV22" s="6" t="s">
        <v>98</v>
      </c>
      <c r="AW22" s="6" t="s">
        <v>98</v>
      </c>
      <c r="AX22" s="6" t="s">
        <v>98</v>
      </c>
      <c r="AY22" s="6" t="s">
        <v>98</v>
      </c>
      <c r="AZ22" s="6" t="s">
        <v>100</v>
      </c>
      <c r="BA22" s="6" t="s">
        <v>101</v>
      </c>
      <c r="BB22" s="6" t="s">
        <v>98</v>
      </c>
      <c r="BC22" s="6" t="s">
        <v>98</v>
      </c>
      <c r="BD22" s="6" t="s">
        <v>98</v>
      </c>
      <c r="BE22" s="6" t="s">
        <v>101</v>
      </c>
      <c r="BF22" s="6" t="s">
        <v>102</v>
      </c>
      <c r="BG22" s="6" t="s">
        <v>98</v>
      </c>
      <c r="BH22" s="6" t="s">
        <v>98</v>
      </c>
      <c r="BI22" s="6" t="s">
        <v>98</v>
      </c>
      <c r="BJ22" s="6" t="s">
        <v>98</v>
      </c>
      <c r="BK22" s="6" t="s">
        <v>98</v>
      </c>
      <c r="BL22" s="6" t="s">
        <v>98</v>
      </c>
      <c r="BM22" s="6" t="s">
        <v>98</v>
      </c>
      <c r="BN22" s="6" t="s">
        <v>101</v>
      </c>
      <c r="BO22" s="6" t="s">
        <v>98</v>
      </c>
      <c r="BP22" s="6" t="s">
        <v>98</v>
      </c>
      <c r="BQ22" s="8" t="s">
        <v>98</v>
      </c>
      <c r="BR22" s="6" t="s">
        <v>98</v>
      </c>
      <c r="BS22" s="6" t="s">
        <v>101</v>
      </c>
      <c r="BT22" s="6" t="s">
        <v>101</v>
      </c>
      <c r="BU22" s="6" t="s">
        <v>122</v>
      </c>
      <c r="BV22" s="6" t="s">
        <v>101</v>
      </c>
      <c r="BW22" s="8" t="s">
        <v>98</v>
      </c>
      <c r="BX22" s="6" t="s">
        <v>98</v>
      </c>
      <c r="BY22" s="6" t="s">
        <v>98</v>
      </c>
      <c r="BZ22" s="6"/>
      <c r="CA22" s="6"/>
      <c r="CB22" s="6"/>
      <c r="CC22" s="6"/>
      <c r="CD22" s="6"/>
      <c r="CE22" s="6"/>
      <c r="CF22" s="6"/>
      <c r="CG22" s="6"/>
      <c r="CH22" s="6" t="s">
        <v>207</v>
      </c>
      <c r="CI22" s="6" t="s">
        <v>98</v>
      </c>
      <c r="CJ22" s="6"/>
      <c r="CK22" s="8"/>
      <c r="CL22" s="6"/>
      <c r="CM22" s="8"/>
      <c r="CN22" s="9" t="str">
        <f t="shared" si="10"/>
        <v/>
      </c>
      <c r="CO2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3" spans="1:93" ht="105">
      <c r="A23" s="6">
        <v>41</v>
      </c>
      <c r="B23" s="6" t="str">
        <f t="shared" si="0"/>
        <v>A</v>
      </c>
      <c r="C23" s="7" t="str">
        <f t="shared" si="1"/>
        <v>201612</v>
      </c>
      <c r="D23" s="6" t="s">
        <v>90</v>
      </c>
      <c r="E23" s="6">
        <v>2016</v>
      </c>
      <c r="F23" s="6" t="s">
        <v>208</v>
      </c>
      <c r="G23" s="6" t="s">
        <v>209</v>
      </c>
      <c r="H23" s="6">
        <v>84</v>
      </c>
      <c r="I2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23" s="6" t="s">
        <v>93</v>
      </c>
      <c r="K23" s="8">
        <v>11950</v>
      </c>
      <c r="L23" s="8">
        <v>42709</v>
      </c>
      <c r="M23" s="8">
        <v>42731</v>
      </c>
      <c r="N23" s="6">
        <v>22</v>
      </c>
      <c r="O23" s="6" t="s">
        <v>136</v>
      </c>
      <c r="P23" s="6" t="str">
        <f t="shared" si="2"/>
        <v/>
      </c>
      <c r="Q23" s="6" t="s">
        <v>137</v>
      </c>
      <c r="R23" s="16" t="s">
        <v>563</v>
      </c>
      <c r="S23" s="6" t="s">
        <v>98</v>
      </c>
      <c r="T23" s="6" t="s">
        <v>98</v>
      </c>
      <c r="U23" s="6" t="s">
        <v>98</v>
      </c>
      <c r="V23" s="6" t="s">
        <v>98</v>
      </c>
      <c r="W23" s="6" t="e">
        <f>IF(#REF!="NC","NC",IF(#REF!="NC","NC",ROUND(#REF!/(#REF!*#REF!)*10000,0)))</f>
        <v>#REF!</v>
      </c>
      <c r="X23" s="7" t="e">
        <f>IF(OR(Table_2[[#This Row],[interval imc]]="NC",Table_2[[#This Row],[interval imc]]=0),"non renseigné","renseigné")</f>
        <v>#REF!</v>
      </c>
      <c r="Y23" s="7" t="e">
        <f>IF(#REF!="NC","NC",IF(W23&lt;18.5,"&lt;18,5",IF(AND(W23&gt;=18.5,W23&lt;25),"entre 18,5 et 25",IF(AND(W23&gt;=25,W23&lt;30),"entre 25 et 30",IF(W23&gt;=30,"supérieur à 30")))))</f>
        <v>#REF!</v>
      </c>
      <c r="Z23" s="6">
        <v>0</v>
      </c>
      <c r="AA23" s="7">
        <f t="shared" si="3"/>
        <v>0</v>
      </c>
      <c r="AB23" s="7" t="str">
        <f>IF(AND(ISNUMBER(Table_2[[#This Row],[poids_entree]]),ISNUMBER(Table_2[[#This Row],[poids_sortie]])),Table_2[[#This Row],[poids_sortie]]-Table_2[[#This Row],[poids_entree]],"NC")</f>
        <v>NC</v>
      </c>
      <c r="AC23" s="7" t="str">
        <f>IF(AND(ISNUMBER(Table_2[[#This Row],[poids_init]]),ISNUMBER(Table_2[[#This Row],[poids_entree]])),Table_2[[#This Row],[poids_entree]]-Table_2[[#This Row],[poids_init]],"NC")</f>
        <v>NC</v>
      </c>
      <c r="AD23" s="6" t="str">
        <f t="shared" si="4"/>
        <v>NC</v>
      </c>
      <c r="AE23" s="6" t="str">
        <f t="shared" si="5"/>
        <v>NC</v>
      </c>
      <c r="AF23" s="6" t="str">
        <f t="shared" si="6"/>
        <v>NC</v>
      </c>
      <c r="AG23" s="6" t="str">
        <f t="shared" si="7"/>
        <v>NC</v>
      </c>
      <c r="AH23" s="6" t="str">
        <f>IF(ISNUMBER(Table_2[[#This Row],[% perte de poids DH]]),AG23*(-1),"NC")</f>
        <v>NC</v>
      </c>
      <c r="AI23" s="6" t="str">
        <f t="shared" si="8"/>
        <v>non renseigné</v>
      </c>
      <c r="AJ23" s="6" t="str">
        <f t="shared" si="9"/>
        <v>non renseigné</v>
      </c>
      <c r="AK23" s="7" t="str">
        <f>IF(OR(Table_2[[#This Row],[albumine]]="NC",Table_2[[#This Row],[albumine]]=0),"non renseigné","renseigné")</f>
        <v>renseigné</v>
      </c>
      <c r="AL23" s="6">
        <v>14</v>
      </c>
      <c r="AM23" s="6" t="s">
        <v>110</v>
      </c>
      <c r="AN23" s="6" t="s">
        <v>98</v>
      </c>
      <c r="AO23" s="6">
        <v>300</v>
      </c>
      <c r="AP23" s="6">
        <v>0</v>
      </c>
      <c r="AQ23" s="6">
        <v>0</v>
      </c>
      <c r="AR23" s="8">
        <v>43096</v>
      </c>
      <c r="AS23" s="8">
        <v>42718</v>
      </c>
      <c r="AT23" s="6">
        <v>0</v>
      </c>
      <c r="AU23" s="6">
        <v>3</v>
      </c>
      <c r="AV23" s="6" t="s">
        <v>98</v>
      </c>
      <c r="AW23" s="6" t="s">
        <v>101</v>
      </c>
      <c r="AX23" s="6" t="s">
        <v>101</v>
      </c>
      <c r="AY23" s="6" t="s">
        <v>98</v>
      </c>
      <c r="AZ23" s="6" t="s">
        <v>100</v>
      </c>
      <c r="BA23" s="6" t="s">
        <v>101</v>
      </c>
      <c r="BB23" s="6" t="s">
        <v>101</v>
      </c>
      <c r="BC23" s="6" t="s">
        <v>98</v>
      </c>
      <c r="BD23" s="6" t="s">
        <v>98</v>
      </c>
      <c r="BE23" s="6" t="s">
        <v>100</v>
      </c>
      <c r="BF23" s="6" t="s">
        <v>119</v>
      </c>
      <c r="BG23" s="6" t="s">
        <v>120</v>
      </c>
      <c r="BH23" s="6" t="s">
        <v>100</v>
      </c>
      <c r="BI23" s="6" t="s">
        <v>101</v>
      </c>
      <c r="BJ23" s="6" t="s">
        <v>101</v>
      </c>
      <c r="BK23" s="6" t="s">
        <v>100</v>
      </c>
      <c r="BL23" s="6" t="s">
        <v>100</v>
      </c>
      <c r="BM23" s="6" t="s">
        <v>98</v>
      </c>
      <c r="BN23" s="6" t="s">
        <v>101</v>
      </c>
      <c r="BO23" s="6" t="s">
        <v>98</v>
      </c>
      <c r="BP23" s="6" t="s">
        <v>121</v>
      </c>
      <c r="BQ23" s="8" t="s">
        <v>98</v>
      </c>
      <c r="BR23" s="6">
        <v>26</v>
      </c>
      <c r="BS23" s="6" t="s">
        <v>101</v>
      </c>
      <c r="BT23" s="6" t="s">
        <v>100</v>
      </c>
      <c r="BU23" s="6" t="s">
        <v>111</v>
      </c>
      <c r="BV23" s="6" t="s">
        <v>100</v>
      </c>
      <c r="BW23" s="8">
        <v>42718</v>
      </c>
      <c r="BX23" s="6" t="s">
        <v>77</v>
      </c>
      <c r="BY23" s="6" t="s">
        <v>210</v>
      </c>
      <c r="BZ23" s="6"/>
      <c r="CA23" s="6"/>
      <c r="CB23" s="6" t="s">
        <v>100</v>
      </c>
      <c r="CC23" s="6"/>
      <c r="CD23" s="6"/>
      <c r="CE23" s="6"/>
      <c r="CF23" s="6"/>
      <c r="CG23" s="6"/>
      <c r="CH23" s="6" t="s">
        <v>98</v>
      </c>
      <c r="CI23" s="6" t="s">
        <v>211</v>
      </c>
      <c r="CJ23" s="6" t="s">
        <v>101</v>
      </c>
      <c r="CK23" s="8">
        <v>42711</v>
      </c>
      <c r="CL23" s="6" t="s">
        <v>100</v>
      </c>
      <c r="CM23" s="8">
        <v>42731</v>
      </c>
      <c r="CN23" s="9">
        <f t="shared" si="10"/>
        <v>20</v>
      </c>
      <c r="CO2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24" spans="1:93" ht="30" hidden="1">
      <c r="A24" s="6">
        <v>125</v>
      </c>
      <c r="B24" s="6" t="str">
        <f t="shared" si="0"/>
        <v>C</v>
      </c>
      <c r="C24" s="7" t="str">
        <f t="shared" si="1"/>
        <v>201712</v>
      </c>
      <c r="D24" s="6" t="s">
        <v>90</v>
      </c>
      <c r="E24" s="6">
        <v>2017</v>
      </c>
      <c r="F24" s="6" t="s">
        <v>212</v>
      </c>
      <c r="G24" s="6" t="s">
        <v>213</v>
      </c>
      <c r="H24" s="6">
        <v>67</v>
      </c>
      <c r="I2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4" s="6" t="s">
        <v>214</v>
      </c>
      <c r="K24" s="8">
        <v>17936</v>
      </c>
      <c r="L24" s="8">
        <v>43053</v>
      </c>
      <c r="M24" s="8">
        <v>43078</v>
      </c>
      <c r="N24" s="6">
        <v>25</v>
      </c>
      <c r="O24" s="6" t="s">
        <v>95</v>
      </c>
      <c r="P24" s="6" t="str">
        <f t="shared" si="2"/>
        <v>Prostate</v>
      </c>
      <c r="Q24" s="6" t="s">
        <v>215</v>
      </c>
      <c r="R2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4" s="6">
        <v>175</v>
      </c>
      <c r="T24" s="6">
        <v>75</v>
      </c>
      <c r="U24" s="6">
        <v>67</v>
      </c>
      <c r="V24" s="6" t="s">
        <v>98</v>
      </c>
      <c r="W24" s="6" t="e">
        <f>IF(#REF!="NC","NC",IF(#REF!="NC","NC",ROUND(#REF!/(#REF!*#REF!)*10000,0)))</f>
        <v>#REF!</v>
      </c>
      <c r="X24" s="7" t="e">
        <f>IF(OR(Table_2[[#This Row],[interval imc]]="NC",Table_2[[#This Row],[interval imc]]=0),"non renseigné","renseigné")</f>
        <v>#REF!</v>
      </c>
      <c r="Y24" s="7" t="e">
        <f>IF(#REF!="NC","NC",IF(W24&lt;18.5,"&lt;18,5",IF(AND(W24&gt;=18.5,W24&lt;25),"entre 18,5 et 25",IF(AND(W24&gt;=25,W24&lt;30),"entre 25 et 30",IF(W24&gt;=30,"supérieur à 30")))))</f>
        <v>#REF!</v>
      </c>
      <c r="Z24" s="6">
        <v>1</v>
      </c>
      <c r="AA24" s="7" t="str">
        <f t="shared" si="3"/>
        <v>entre 1 et 5</v>
      </c>
      <c r="AB24" s="7" t="str">
        <f>IF(AND(ISNUMBER(Table_2[[#This Row],[poids_entree]]),ISNUMBER(Table_2[[#This Row],[poids_sortie]])),Table_2[[#This Row],[poids_sortie]]-Table_2[[#This Row],[poids_entree]],"NC")</f>
        <v>NC</v>
      </c>
      <c r="AC24" s="7">
        <f>IF(AND(ISNUMBER(Table_2[[#This Row],[poids_init]]),ISNUMBER(Table_2[[#This Row],[poids_entree]])),Table_2[[#This Row],[poids_entree]]-Table_2[[#This Row],[poids_init]],"NC")</f>
        <v>-8</v>
      </c>
      <c r="AD24" s="6">
        <f t="shared" si="4"/>
        <v>11</v>
      </c>
      <c r="AE24" s="6" t="str">
        <f t="shared" si="5"/>
        <v>NC</v>
      </c>
      <c r="AF24" s="6" t="str">
        <f t="shared" si="6"/>
        <v>gain</v>
      </c>
      <c r="AG24" s="6" t="str">
        <f t="shared" si="7"/>
        <v>NC</v>
      </c>
      <c r="AH24" s="6" t="str">
        <f>IF(ISNUMBER(Table_2[[#This Row],[% perte de poids DH]]),AG24*(-1),"NC")</f>
        <v>NC</v>
      </c>
      <c r="AI24" s="6" t="str">
        <f t="shared" si="8"/>
        <v>non renseigné</v>
      </c>
      <c r="AJ24" s="6" t="str">
        <f t="shared" si="9"/>
        <v>renseigné</v>
      </c>
      <c r="AK24" s="7" t="str">
        <f>IF(OR(Table_2[[#This Row],[albumine]]="NC",Table_2[[#This Row],[albumine]]=0),"non renseigné","renseigné")</f>
        <v>renseigné</v>
      </c>
      <c r="AL24" s="6">
        <v>29</v>
      </c>
      <c r="AM24" s="6" t="s">
        <v>115</v>
      </c>
      <c r="AN24" s="6" t="s">
        <v>98</v>
      </c>
      <c r="AO24" s="6">
        <v>75</v>
      </c>
      <c r="AP24" s="6" t="s">
        <v>98</v>
      </c>
      <c r="AQ24" s="6" t="s">
        <v>98</v>
      </c>
      <c r="AR24" s="8" t="s">
        <v>98</v>
      </c>
      <c r="AS24" s="8" t="s">
        <v>98</v>
      </c>
      <c r="AT24" s="6">
        <v>1</v>
      </c>
      <c r="AU24" s="6">
        <v>2</v>
      </c>
      <c r="AV24" s="6" t="s">
        <v>98</v>
      </c>
      <c r="AW24" s="6" t="s">
        <v>101</v>
      </c>
      <c r="AX24" s="6" t="s">
        <v>98</v>
      </c>
      <c r="AY24" s="6" t="s">
        <v>98</v>
      </c>
      <c r="AZ24" s="6" t="s">
        <v>100</v>
      </c>
      <c r="BA24" s="6" t="s">
        <v>101</v>
      </c>
      <c r="BB24" s="6" t="s">
        <v>100</v>
      </c>
      <c r="BC24" s="6" t="s">
        <v>98</v>
      </c>
      <c r="BD24" s="6" t="s">
        <v>98</v>
      </c>
      <c r="BE24" s="6" t="s">
        <v>100</v>
      </c>
      <c r="BF24" s="6" t="s">
        <v>102</v>
      </c>
      <c r="BG24" s="6" t="s">
        <v>98</v>
      </c>
      <c r="BH24" s="6" t="s">
        <v>98</v>
      </c>
      <c r="BI24" s="6" t="s">
        <v>98</v>
      </c>
      <c r="BJ24" s="6" t="s">
        <v>98</v>
      </c>
      <c r="BK24" s="6" t="s">
        <v>98</v>
      </c>
      <c r="BL24" s="6" t="s">
        <v>98</v>
      </c>
      <c r="BM24" s="6" t="s">
        <v>98</v>
      </c>
      <c r="BN24" s="6" t="s">
        <v>98</v>
      </c>
      <c r="BO24" s="6" t="s">
        <v>98</v>
      </c>
      <c r="BP24" s="6" t="s">
        <v>98</v>
      </c>
      <c r="BQ24" s="8" t="s">
        <v>98</v>
      </c>
      <c r="BR24" s="6" t="s">
        <v>98</v>
      </c>
      <c r="BS24" s="6" t="s">
        <v>100</v>
      </c>
      <c r="BT24" s="6" t="s">
        <v>101</v>
      </c>
      <c r="BU24" s="6" t="s">
        <v>103</v>
      </c>
      <c r="BV24" s="6" t="s">
        <v>101</v>
      </c>
      <c r="BW24" s="8" t="s">
        <v>98</v>
      </c>
      <c r="BX24" s="6" t="s">
        <v>98</v>
      </c>
      <c r="BY24" s="6" t="s">
        <v>98</v>
      </c>
      <c r="BZ24" s="6"/>
      <c r="CA24" s="6"/>
      <c r="CB24" s="6"/>
      <c r="CC24" s="6"/>
      <c r="CD24" s="6"/>
      <c r="CE24" s="6"/>
      <c r="CF24" s="6"/>
      <c r="CG24" s="6"/>
      <c r="CH24" s="6" t="s">
        <v>216</v>
      </c>
      <c r="CI24" s="6" t="s">
        <v>98</v>
      </c>
      <c r="CJ24" s="6"/>
      <c r="CK24" s="8"/>
      <c r="CL24" s="6"/>
      <c r="CM24" s="8"/>
      <c r="CN24" s="9" t="str">
        <f t="shared" si="10"/>
        <v/>
      </c>
      <c r="CO2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5" spans="1:93" ht="255" hidden="1">
      <c r="A25" s="6">
        <v>42</v>
      </c>
      <c r="B25" s="6" t="str">
        <f t="shared" si="0"/>
        <v>A</v>
      </c>
      <c r="C25" s="7" t="str">
        <f t="shared" si="1"/>
        <v>201612</v>
      </c>
      <c r="D25" s="6" t="s">
        <v>90</v>
      </c>
      <c r="E25" s="6">
        <v>2016</v>
      </c>
      <c r="F25" s="6" t="s">
        <v>217</v>
      </c>
      <c r="G25" s="6" t="s">
        <v>218</v>
      </c>
      <c r="H25" s="6">
        <v>70</v>
      </c>
      <c r="I2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5" s="6" t="s">
        <v>142</v>
      </c>
      <c r="K25" s="8">
        <v>17072</v>
      </c>
      <c r="L25" s="8">
        <v>42709</v>
      </c>
      <c r="M25" s="8">
        <v>42716</v>
      </c>
      <c r="N25" s="6">
        <v>7</v>
      </c>
      <c r="O25" s="6" t="s">
        <v>95</v>
      </c>
      <c r="P25" s="6" t="str">
        <f t="shared" si="2"/>
        <v>Digestif</v>
      </c>
      <c r="Q25" s="6" t="s">
        <v>109</v>
      </c>
      <c r="R2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5" s="6">
        <v>174</v>
      </c>
      <c r="T25" s="6">
        <v>57</v>
      </c>
      <c r="U25" s="6">
        <v>59</v>
      </c>
      <c r="V25" s="6" t="s">
        <v>98</v>
      </c>
      <c r="W25" s="6" t="e">
        <f>IF(#REF!="NC","NC",IF(#REF!="NC","NC",ROUND(#REF!/(#REF!*#REF!)*10000,0)))</f>
        <v>#REF!</v>
      </c>
      <c r="X25" s="7" t="e">
        <f>IF(OR(Table_2[[#This Row],[interval imc]]="NC",Table_2[[#This Row],[interval imc]]=0),"non renseigné","renseigné")</f>
        <v>#REF!</v>
      </c>
      <c r="Y25" s="7" t="e">
        <f>IF(#REF!="NC","NC",IF(W25&lt;18.5,"&lt;18,5",IF(AND(W25&gt;=18.5,W25&lt;25),"entre 18,5 et 25",IF(AND(W25&gt;=25,W25&lt;30),"entre 25 et 30",IF(W25&gt;=30,"supérieur à 30")))))</f>
        <v>#REF!</v>
      </c>
      <c r="Z25" s="6">
        <v>1</v>
      </c>
      <c r="AA25" s="7" t="str">
        <f t="shared" si="3"/>
        <v>entre 1 et 5</v>
      </c>
      <c r="AB25" s="7" t="str">
        <f>IF(AND(ISNUMBER(Table_2[[#This Row],[poids_entree]]),ISNUMBER(Table_2[[#This Row],[poids_sortie]])),Table_2[[#This Row],[poids_sortie]]-Table_2[[#This Row],[poids_entree]],"NC")</f>
        <v>NC</v>
      </c>
      <c r="AC25" s="7">
        <f>IF(AND(ISNUMBER(Table_2[[#This Row],[poids_init]]),ISNUMBER(Table_2[[#This Row],[poids_entree]])),Table_2[[#This Row],[poids_entree]]-Table_2[[#This Row],[poids_init]],"NC")</f>
        <v>2</v>
      </c>
      <c r="AD25" s="6">
        <f t="shared" si="4"/>
        <v>-4</v>
      </c>
      <c r="AE25" s="6" t="str">
        <f t="shared" si="5"/>
        <v>NC</v>
      </c>
      <c r="AF25" s="6" t="str">
        <f t="shared" si="6"/>
        <v>perte</v>
      </c>
      <c r="AG25" s="6" t="str">
        <f t="shared" si="7"/>
        <v>NC</v>
      </c>
      <c r="AH25" s="6" t="str">
        <f>IF(ISNUMBER(Table_2[[#This Row],[% perte de poids DH]]),AG25*(-1),"NC")</f>
        <v>NC</v>
      </c>
      <c r="AI25" s="6" t="str">
        <f t="shared" si="8"/>
        <v>non renseigné</v>
      </c>
      <c r="AJ25" s="6" t="str">
        <f t="shared" si="9"/>
        <v>renseigné</v>
      </c>
      <c r="AK25" s="7" t="str">
        <f>IF(OR(Table_2[[#This Row],[albumine]]="NC",Table_2[[#This Row],[albumine]]=0),"non renseigné","renseigné")</f>
        <v>non renseigné</v>
      </c>
      <c r="AL25" s="6" t="s">
        <v>98</v>
      </c>
      <c r="AM25" s="6" t="s">
        <v>97</v>
      </c>
      <c r="AN25" s="6" t="s">
        <v>98</v>
      </c>
      <c r="AO25" s="6">
        <v>50</v>
      </c>
      <c r="AP25" s="6">
        <v>0</v>
      </c>
      <c r="AQ25" s="6">
        <v>0</v>
      </c>
      <c r="AR25" s="8">
        <v>42873</v>
      </c>
      <c r="AS25" s="8">
        <v>42732</v>
      </c>
      <c r="AT25" s="6">
        <v>0</v>
      </c>
      <c r="AU25" s="6">
        <v>0</v>
      </c>
      <c r="AV25" s="6" t="s">
        <v>98</v>
      </c>
      <c r="AW25" s="6" t="s">
        <v>98</v>
      </c>
      <c r="AX25" s="6" t="s">
        <v>98</v>
      </c>
      <c r="AY25" s="6" t="s">
        <v>98</v>
      </c>
      <c r="AZ25" s="6" t="s">
        <v>101</v>
      </c>
      <c r="BA25" s="6" t="s">
        <v>101</v>
      </c>
      <c r="BB25" s="6" t="s">
        <v>101</v>
      </c>
      <c r="BC25" s="6" t="s">
        <v>98</v>
      </c>
      <c r="BD25" s="6" t="s">
        <v>98</v>
      </c>
      <c r="BE25" s="6" t="s">
        <v>101</v>
      </c>
      <c r="BF25" s="6" t="s">
        <v>119</v>
      </c>
      <c r="BG25" s="6" t="s">
        <v>120</v>
      </c>
      <c r="BH25" s="6" t="s">
        <v>100</v>
      </c>
      <c r="BI25" s="6" t="s">
        <v>98</v>
      </c>
      <c r="BJ25" s="6" t="s">
        <v>98</v>
      </c>
      <c r="BK25" s="6" t="s">
        <v>98</v>
      </c>
      <c r="BL25" s="6" t="s">
        <v>98</v>
      </c>
      <c r="BM25" s="6" t="s">
        <v>98</v>
      </c>
      <c r="BN25" s="6" t="s">
        <v>101</v>
      </c>
      <c r="BO25" s="6" t="s">
        <v>98</v>
      </c>
      <c r="BP25" s="6" t="s">
        <v>121</v>
      </c>
      <c r="BQ25" s="8">
        <v>42614</v>
      </c>
      <c r="BR25" s="6">
        <v>0</v>
      </c>
      <c r="BS25" s="6" t="s">
        <v>101</v>
      </c>
      <c r="BT25" s="6" t="s">
        <v>100</v>
      </c>
      <c r="BU25" s="6" t="s">
        <v>111</v>
      </c>
      <c r="BV25" s="6" t="s">
        <v>100</v>
      </c>
      <c r="BW25" s="8">
        <v>42707</v>
      </c>
      <c r="BX25" s="6" t="s">
        <v>219</v>
      </c>
      <c r="BY25" s="6" t="s">
        <v>220</v>
      </c>
      <c r="BZ25" s="6"/>
      <c r="CA25" s="6"/>
      <c r="CB25" s="6"/>
      <c r="CC25" s="6" t="s">
        <v>100</v>
      </c>
      <c r="CD25" s="6"/>
      <c r="CE25" s="6"/>
      <c r="CF25" s="6"/>
      <c r="CG25" s="6"/>
      <c r="CH25" s="6" t="s">
        <v>221</v>
      </c>
      <c r="CI25" s="6" t="s">
        <v>222</v>
      </c>
      <c r="CJ25" s="6" t="s">
        <v>101</v>
      </c>
      <c r="CK25" s="8">
        <v>42707</v>
      </c>
      <c r="CL25" s="6" t="s">
        <v>223</v>
      </c>
      <c r="CM25" s="8" t="s">
        <v>223</v>
      </c>
      <c r="CN25" s="9" t="str">
        <f t="shared" si="10"/>
        <v/>
      </c>
      <c r="CO2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6" spans="1:93" ht="30" hidden="1">
      <c r="A26" s="6">
        <v>92</v>
      </c>
      <c r="B26" s="6" t="str">
        <f t="shared" si="0"/>
        <v>D</v>
      </c>
      <c r="C26" s="7" t="str">
        <f t="shared" si="1"/>
        <v>201806</v>
      </c>
      <c r="D26" s="6" t="s">
        <v>106</v>
      </c>
      <c r="E26" s="6">
        <v>2018</v>
      </c>
      <c r="F26" s="6" t="s">
        <v>224</v>
      </c>
      <c r="G26" s="6" t="s">
        <v>225</v>
      </c>
      <c r="H26" s="6">
        <v>69</v>
      </c>
      <c r="I2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6" s="6" t="s">
        <v>93</v>
      </c>
      <c r="K26" s="8">
        <v>17810</v>
      </c>
      <c r="L26" s="8">
        <v>43250</v>
      </c>
      <c r="M26" s="8">
        <v>43255</v>
      </c>
      <c r="N26" s="6">
        <v>5</v>
      </c>
      <c r="O26" s="6" t="s">
        <v>95</v>
      </c>
      <c r="P26" s="6" t="str">
        <f t="shared" si="2"/>
        <v>Urinaire</v>
      </c>
      <c r="Q26" s="6" t="s">
        <v>155</v>
      </c>
      <c r="R2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6" s="6">
        <v>155</v>
      </c>
      <c r="T26" s="6">
        <v>38</v>
      </c>
      <c r="U26" s="6">
        <v>49</v>
      </c>
      <c r="V26" s="6" t="s">
        <v>98</v>
      </c>
      <c r="W26" s="6" t="e">
        <f>IF(#REF!="NC","NC",IF(#REF!="NC","NC",ROUND(#REF!/(#REF!*#REF!)*10000,0)))</f>
        <v>#REF!</v>
      </c>
      <c r="X26" s="7" t="e">
        <f>IF(OR(Table_2[[#This Row],[interval imc]]="NC",Table_2[[#This Row],[interval imc]]=0),"non renseigné","renseigné")</f>
        <v>#REF!</v>
      </c>
      <c r="Y26" s="7" t="e">
        <f>IF(#REF!="NC","NC",IF(W26&lt;18.5,"&lt;18,5",IF(AND(W26&gt;=18.5,W26&lt;25),"entre 18,5 et 25",IF(AND(W26&gt;=25,W26&lt;30),"entre 25 et 30",IF(W26&gt;=30,"supérieur à 30")))))</f>
        <v>#REF!</v>
      </c>
      <c r="Z26" s="6">
        <v>1</v>
      </c>
      <c r="AA26" s="7" t="str">
        <f t="shared" si="3"/>
        <v>entre 1 et 5</v>
      </c>
      <c r="AB26" s="7" t="str">
        <f>IF(AND(ISNUMBER(Table_2[[#This Row],[poids_entree]]),ISNUMBER(Table_2[[#This Row],[poids_sortie]])),Table_2[[#This Row],[poids_sortie]]-Table_2[[#This Row],[poids_entree]],"NC")</f>
        <v>NC</v>
      </c>
      <c r="AC26" s="7">
        <f>IF(AND(ISNUMBER(Table_2[[#This Row],[poids_init]]),ISNUMBER(Table_2[[#This Row],[poids_entree]])),Table_2[[#This Row],[poids_entree]]-Table_2[[#This Row],[poids_init]],"NC")</f>
        <v>11</v>
      </c>
      <c r="AD26" s="6">
        <f t="shared" si="4"/>
        <v>-29</v>
      </c>
      <c r="AE26" s="6" t="str">
        <f t="shared" si="5"/>
        <v>NC</v>
      </c>
      <c r="AF26" s="6" t="str">
        <f t="shared" si="6"/>
        <v>perte</v>
      </c>
      <c r="AG26" s="6" t="str">
        <f t="shared" si="7"/>
        <v>NC</v>
      </c>
      <c r="AH26" s="6" t="str">
        <f>IF(ISNUMBER(Table_2[[#This Row],[% perte de poids DH]]),AG26*(-1),"NC")</f>
        <v>NC</v>
      </c>
      <c r="AI26" s="6" t="str">
        <f t="shared" si="8"/>
        <v>non renseigné</v>
      </c>
      <c r="AJ26" s="6" t="str">
        <f t="shared" si="9"/>
        <v>renseigné</v>
      </c>
      <c r="AK26" s="7" t="str">
        <f>IF(OR(Table_2[[#This Row],[albumine]]="NC",Table_2[[#This Row],[albumine]]=0),"non renseigné","renseigné")</f>
        <v>renseigné</v>
      </c>
      <c r="AL26" s="6">
        <v>33</v>
      </c>
      <c r="AM26" s="6" t="s">
        <v>97</v>
      </c>
      <c r="AN26" s="6" t="s">
        <v>98</v>
      </c>
      <c r="AO26" s="6">
        <v>9</v>
      </c>
      <c r="AP26" s="6">
        <v>0.88</v>
      </c>
      <c r="AQ26" s="6">
        <v>0.82</v>
      </c>
      <c r="AR26" s="8">
        <v>43315</v>
      </c>
      <c r="AS26" s="8" t="s">
        <v>98</v>
      </c>
      <c r="AT26" s="6">
        <v>0</v>
      </c>
      <c r="AU26" s="6">
        <v>0</v>
      </c>
      <c r="AV26" s="6" t="s">
        <v>138</v>
      </c>
      <c r="AW26" s="6" t="s">
        <v>100</v>
      </c>
      <c r="AX26" s="6" t="s">
        <v>101</v>
      </c>
      <c r="AY26" s="6" t="s">
        <v>101</v>
      </c>
      <c r="AZ26" s="6" t="s">
        <v>101</v>
      </c>
      <c r="BA26" s="6" t="s">
        <v>101</v>
      </c>
      <c r="BB26" s="6" t="s">
        <v>101</v>
      </c>
      <c r="BC26" s="6" t="s">
        <v>98</v>
      </c>
      <c r="BD26" s="6" t="s">
        <v>98</v>
      </c>
      <c r="BE26" s="6" t="s">
        <v>101</v>
      </c>
      <c r="BF26" s="6" t="s">
        <v>102</v>
      </c>
      <c r="BG26" s="6" t="s">
        <v>98</v>
      </c>
      <c r="BH26" s="6" t="s">
        <v>98</v>
      </c>
      <c r="BI26" s="6" t="s">
        <v>98</v>
      </c>
      <c r="BJ26" s="6" t="s">
        <v>98</v>
      </c>
      <c r="BK26" s="6" t="s">
        <v>98</v>
      </c>
      <c r="BL26" s="6" t="s">
        <v>98</v>
      </c>
      <c r="BM26" s="6" t="s">
        <v>98</v>
      </c>
      <c r="BN26" s="6" t="s">
        <v>101</v>
      </c>
      <c r="BO26" s="6" t="s">
        <v>98</v>
      </c>
      <c r="BP26" s="6" t="s">
        <v>98</v>
      </c>
      <c r="BQ26" s="8">
        <v>43101</v>
      </c>
      <c r="BR26" s="6" t="s">
        <v>98</v>
      </c>
      <c r="BS26" s="6" t="s">
        <v>101</v>
      </c>
      <c r="BT26" s="6" t="s">
        <v>100</v>
      </c>
      <c r="BU26" s="6" t="s">
        <v>111</v>
      </c>
      <c r="BV26" s="6" t="s">
        <v>101</v>
      </c>
      <c r="BW26" s="8" t="s">
        <v>98</v>
      </c>
      <c r="BX26" s="6" t="s">
        <v>98</v>
      </c>
      <c r="BY26" s="6" t="s">
        <v>98</v>
      </c>
      <c r="BZ26" s="6"/>
      <c r="CA26" s="6"/>
      <c r="CB26" s="6"/>
      <c r="CC26" s="6"/>
      <c r="CD26" s="6"/>
      <c r="CE26" s="6"/>
      <c r="CF26" s="6"/>
      <c r="CG26" s="6"/>
      <c r="CH26" s="6" t="s">
        <v>226</v>
      </c>
      <c r="CI26" s="6" t="s">
        <v>98</v>
      </c>
      <c r="CJ26" s="6"/>
      <c r="CK26" s="8"/>
      <c r="CL26" s="6"/>
      <c r="CM26" s="8"/>
      <c r="CN26" s="9" t="str">
        <f t="shared" si="10"/>
        <v/>
      </c>
      <c r="CO2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7" spans="1:93" ht="135" hidden="1">
      <c r="A27" s="6">
        <v>31</v>
      </c>
      <c r="B27" s="6" t="str">
        <f t="shared" si="0"/>
        <v>B</v>
      </c>
      <c r="C27" s="7" t="str">
        <f t="shared" si="1"/>
        <v>201706</v>
      </c>
      <c r="D27" s="6" t="s">
        <v>106</v>
      </c>
      <c r="E27" s="6">
        <v>2017</v>
      </c>
      <c r="F27" s="6" t="s">
        <v>227</v>
      </c>
      <c r="G27" s="6" t="s">
        <v>228</v>
      </c>
      <c r="H27" s="6">
        <v>58</v>
      </c>
      <c r="I2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7" s="6" t="s">
        <v>142</v>
      </c>
      <c r="K27" s="8">
        <v>21123</v>
      </c>
      <c r="L27" s="8">
        <v>42894</v>
      </c>
      <c r="M27" s="8">
        <v>42896</v>
      </c>
      <c r="N27" s="6">
        <v>2</v>
      </c>
      <c r="O27" s="6" t="s">
        <v>95</v>
      </c>
      <c r="P27" s="6" t="str">
        <f t="shared" si="2"/>
        <v>Digestif</v>
      </c>
      <c r="Q27" s="6" t="s">
        <v>143</v>
      </c>
      <c r="R2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7" s="6">
        <v>170</v>
      </c>
      <c r="T27" s="6">
        <v>68</v>
      </c>
      <c r="U27" s="6" t="s">
        <v>98</v>
      </c>
      <c r="V27" s="6" t="s">
        <v>98</v>
      </c>
      <c r="W27" s="6" t="e">
        <f>IF(#REF!="NC","NC",IF(#REF!="NC","NC",ROUND(#REF!/(#REF!*#REF!)*10000,0)))</f>
        <v>#REF!</v>
      </c>
      <c r="X27" s="7" t="e">
        <f>IF(OR(Table_2[[#This Row],[interval imc]]="NC",Table_2[[#This Row],[interval imc]]=0),"non renseigné","renseigné")</f>
        <v>#REF!</v>
      </c>
      <c r="Y27" s="7" t="e">
        <f>IF(#REF!="NC","NC",IF(W27&lt;18.5,"&lt;18,5",IF(AND(W27&gt;=18.5,W27&lt;25),"entre 18,5 et 25",IF(AND(W27&gt;=25,W27&lt;30),"entre 25 et 30",IF(W27&gt;=30,"supérieur à 30")))))</f>
        <v>#REF!</v>
      </c>
      <c r="Z27" s="6">
        <v>0</v>
      </c>
      <c r="AA27" s="7">
        <f t="shared" si="3"/>
        <v>0</v>
      </c>
      <c r="AB27" s="7" t="str">
        <f>IF(AND(ISNUMBER(Table_2[[#This Row],[poids_entree]]),ISNUMBER(Table_2[[#This Row],[poids_sortie]])),Table_2[[#This Row],[poids_sortie]]-Table_2[[#This Row],[poids_entree]],"NC")</f>
        <v>NC</v>
      </c>
      <c r="AC27" s="7" t="str">
        <f>IF(AND(ISNUMBER(Table_2[[#This Row],[poids_init]]),ISNUMBER(Table_2[[#This Row],[poids_entree]])),Table_2[[#This Row],[poids_entree]]-Table_2[[#This Row],[poids_init]],"NC")</f>
        <v>NC</v>
      </c>
      <c r="AD27" s="6" t="str">
        <f t="shared" si="4"/>
        <v>NC</v>
      </c>
      <c r="AE27" s="6" t="str">
        <f t="shared" si="5"/>
        <v>NC</v>
      </c>
      <c r="AF27" s="6" t="str">
        <f t="shared" si="6"/>
        <v>NC</v>
      </c>
      <c r="AG27" s="6" t="str">
        <f t="shared" si="7"/>
        <v>NC</v>
      </c>
      <c r="AH27" s="6" t="str">
        <f>IF(ISNUMBER(Table_2[[#This Row],[% perte de poids DH]]),AG27*(-1),"NC")</f>
        <v>NC</v>
      </c>
      <c r="AI27" s="6" t="str">
        <f t="shared" si="8"/>
        <v>non renseigné</v>
      </c>
      <c r="AJ27" s="6" t="str">
        <f t="shared" si="9"/>
        <v>non renseigné</v>
      </c>
      <c r="AK27" s="7" t="str">
        <f>IF(OR(Table_2[[#This Row],[albumine]]="NC",Table_2[[#This Row],[albumine]]=0),"non renseigné","renseigné")</f>
        <v>non renseigné</v>
      </c>
      <c r="AL27" s="6" t="s">
        <v>98</v>
      </c>
      <c r="AM27" s="6" t="s">
        <v>128</v>
      </c>
      <c r="AN27" s="6" t="s">
        <v>98</v>
      </c>
      <c r="AO27" s="6">
        <v>0</v>
      </c>
      <c r="AP27" s="6">
        <v>0</v>
      </c>
      <c r="AQ27" s="6">
        <v>0</v>
      </c>
      <c r="AR27" s="8">
        <v>42896</v>
      </c>
      <c r="AS27" s="8">
        <v>42888</v>
      </c>
      <c r="AT27" s="6">
        <v>0</v>
      </c>
      <c r="AU27" s="6">
        <v>0</v>
      </c>
      <c r="AV27" s="6" t="s">
        <v>98</v>
      </c>
      <c r="AW27" s="6" t="s">
        <v>98</v>
      </c>
      <c r="AX27" s="6" t="s">
        <v>98</v>
      </c>
      <c r="AY27" s="6" t="s">
        <v>98</v>
      </c>
      <c r="AZ27" s="6" t="s">
        <v>100</v>
      </c>
      <c r="BA27" s="6" t="s">
        <v>100</v>
      </c>
      <c r="BB27" s="6" t="s">
        <v>101</v>
      </c>
      <c r="BC27" s="6" t="s">
        <v>98</v>
      </c>
      <c r="BD27" s="6" t="s">
        <v>98</v>
      </c>
      <c r="BE27" s="6" t="s">
        <v>101</v>
      </c>
      <c r="BF27" s="6" t="s">
        <v>102</v>
      </c>
      <c r="BG27" s="6" t="s">
        <v>98</v>
      </c>
      <c r="BH27" s="6" t="s">
        <v>98</v>
      </c>
      <c r="BI27" s="6" t="s">
        <v>98</v>
      </c>
      <c r="BJ27" s="6" t="s">
        <v>98</v>
      </c>
      <c r="BK27" s="6" t="s">
        <v>98</v>
      </c>
      <c r="BL27" s="6" t="s">
        <v>98</v>
      </c>
      <c r="BM27" s="6" t="s">
        <v>98</v>
      </c>
      <c r="BN27" s="6" t="s">
        <v>101</v>
      </c>
      <c r="BO27" s="6" t="s">
        <v>98</v>
      </c>
      <c r="BP27" s="6" t="s">
        <v>98</v>
      </c>
      <c r="BQ27" s="8" t="s">
        <v>98</v>
      </c>
      <c r="BR27" s="6" t="s">
        <v>98</v>
      </c>
      <c r="BS27" s="6" t="s">
        <v>101</v>
      </c>
      <c r="BT27" s="6" t="s">
        <v>100</v>
      </c>
      <c r="BU27" s="6" t="s">
        <v>111</v>
      </c>
      <c r="BV27" s="6" t="s">
        <v>101</v>
      </c>
      <c r="BW27" s="8" t="s">
        <v>98</v>
      </c>
      <c r="BX27" s="6" t="s">
        <v>98</v>
      </c>
      <c r="BY27" s="6" t="s">
        <v>98</v>
      </c>
      <c r="BZ27" s="6"/>
      <c r="CA27" s="6"/>
      <c r="CB27" s="6"/>
      <c r="CC27" s="6"/>
      <c r="CD27" s="6"/>
      <c r="CE27" s="6"/>
      <c r="CF27" s="6"/>
      <c r="CG27" s="6"/>
      <c r="CH27" s="6" t="s">
        <v>229</v>
      </c>
      <c r="CI27" s="6" t="s">
        <v>98</v>
      </c>
      <c r="CJ27" s="6"/>
      <c r="CK27" s="8"/>
      <c r="CL27" s="6"/>
      <c r="CM27" s="8"/>
      <c r="CN27" s="9" t="str">
        <f t="shared" si="10"/>
        <v/>
      </c>
      <c r="CO2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8" spans="1:93">
      <c r="A28" s="6">
        <v>43</v>
      </c>
      <c r="B28" s="6" t="str">
        <f t="shared" si="0"/>
        <v>A</v>
      </c>
      <c r="C28" s="7" t="str">
        <f t="shared" si="1"/>
        <v>201612</v>
      </c>
      <c r="D28" s="6" t="s">
        <v>90</v>
      </c>
      <c r="E28" s="6">
        <v>2016</v>
      </c>
      <c r="F28" s="6" t="s">
        <v>230</v>
      </c>
      <c r="G28" s="6" t="s">
        <v>231</v>
      </c>
      <c r="H28" s="6">
        <v>66</v>
      </c>
      <c r="I2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8" s="6" t="s">
        <v>93</v>
      </c>
      <c r="K28" s="8">
        <v>18282</v>
      </c>
      <c r="L28" s="8">
        <v>42707</v>
      </c>
      <c r="M28" s="8">
        <v>42709</v>
      </c>
      <c r="N28" s="6">
        <v>2</v>
      </c>
      <c r="O28" s="6" t="s">
        <v>136</v>
      </c>
      <c r="P28" s="6" t="str">
        <f t="shared" si="2"/>
        <v/>
      </c>
      <c r="Q28" s="6" t="s">
        <v>137</v>
      </c>
      <c r="R28" s="16" t="s">
        <v>563</v>
      </c>
      <c r="S28" s="6">
        <v>153</v>
      </c>
      <c r="T28" s="6" t="s">
        <v>98</v>
      </c>
      <c r="U28" s="6">
        <v>55</v>
      </c>
      <c r="V28" s="6" t="s">
        <v>98</v>
      </c>
      <c r="W28" s="6" t="e">
        <f>IF(#REF!="NC","NC",IF(#REF!="NC","NC",ROUND(#REF!/(#REF!*#REF!)*10000,0)))</f>
        <v>#REF!</v>
      </c>
      <c r="X28" s="7" t="e">
        <f>IF(OR(Table_2[[#This Row],[interval imc]]="NC",Table_2[[#This Row],[interval imc]]=0),"non renseigné","renseigné")</f>
        <v>#REF!</v>
      </c>
      <c r="Y28" s="7" t="e">
        <f>IF(#REF!="NC","NC",IF(W28&lt;18.5,"&lt;18,5",IF(AND(W28&gt;=18.5,W28&lt;25),"entre 18,5 et 25",IF(AND(W28&gt;=25,W28&lt;30),"entre 25 et 30",IF(W28&gt;=30,"supérieur à 30")))))</f>
        <v>#REF!</v>
      </c>
      <c r="Z28" s="6">
        <v>1</v>
      </c>
      <c r="AA28" s="7" t="str">
        <f t="shared" si="3"/>
        <v>entre 1 et 5</v>
      </c>
      <c r="AB28" s="7" t="str">
        <f>IF(AND(ISNUMBER(Table_2[[#This Row],[poids_entree]]),ISNUMBER(Table_2[[#This Row],[poids_sortie]])),Table_2[[#This Row],[poids_sortie]]-Table_2[[#This Row],[poids_entree]],"NC")</f>
        <v>NC</v>
      </c>
      <c r="AC28" s="7" t="str">
        <f>IF(AND(ISNUMBER(Table_2[[#This Row],[poids_init]]),ISNUMBER(Table_2[[#This Row],[poids_entree]])),Table_2[[#This Row],[poids_entree]]-Table_2[[#This Row],[poids_init]],"NC")</f>
        <v>NC</v>
      </c>
      <c r="AD28" s="6" t="str">
        <f t="shared" si="4"/>
        <v>NC</v>
      </c>
      <c r="AE28" s="6" t="str">
        <f t="shared" si="5"/>
        <v>NC</v>
      </c>
      <c r="AF28" s="6" t="str">
        <f t="shared" si="6"/>
        <v>NC</v>
      </c>
      <c r="AG28" s="6" t="str">
        <f t="shared" si="7"/>
        <v>NC</v>
      </c>
      <c r="AH28" s="6" t="str">
        <f>IF(ISNUMBER(Table_2[[#This Row],[% perte de poids DH]]),AG28*(-1),"NC")</f>
        <v>NC</v>
      </c>
      <c r="AI28" s="6" t="str">
        <f t="shared" si="8"/>
        <v>non renseigné</v>
      </c>
      <c r="AJ28" s="6" t="str">
        <f t="shared" si="9"/>
        <v>non renseigné</v>
      </c>
      <c r="AK28" s="7" t="str">
        <f>IF(OR(Table_2[[#This Row],[albumine]]="NC",Table_2[[#This Row],[albumine]]=0),"non renseigné","renseigné")</f>
        <v>non renseigné</v>
      </c>
      <c r="AL28" s="6" t="s">
        <v>98</v>
      </c>
      <c r="AM28" s="6" t="s">
        <v>97</v>
      </c>
      <c r="AN28" s="6" t="s">
        <v>98</v>
      </c>
      <c r="AO28" s="6">
        <v>0</v>
      </c>
      <c r="AP28" s="6">
        <v>0</v>
      </c>
      <c r="AQ28" s="6">
        <v>0</v>
      </c>
      <c r="AR28" s="8">
        <v>42928</v>
      </c>
      <c r="AS28" s="8">
        <v>42830</v>
      </c>
      <c r="AT28" s="6">
        <v>0</v>
      </c>
      <c r="AU28" s="6">
        <v>0</v>
      </c>
      <c r="AV28" s="6" t="s">
        <v>98</v>
      </c>
      <c r="AW28" s="6" t="s">
        <v>98</v>
      </c>
      <c r="AX28" s="6" t="s">
        <v>98</v>
      </c>
      <c r="AY28" s="6" t="s">
        <v>98</v>
      </c>
      <c r="AZ28" s="6" t="s">
        <v>100</v>
      </c>
      <c r="BA28" s="6" t="s">
        <v>101</v>
      </c>
      <c r="BB28" s="6" t="s">
        <v>101</v>
      </c>
      <c r="BC28" s="6" t="s">
        <v>98</v>
      </c>
      <c r="BD28" s="6" t="s">
        <v>98</v>
      </c>
      <c r="BE28" s="6" t="s">
        <v>101</v>
      </c>
      <c r="BF28" s="6" t="s">
        <v>102</v>
      </c>
      <c r="BG28" s="6" t="s">
        <v>98</v>
      </c>
      <c r="BH28" s="6" t="s">
        <v>98</v>
      </c>
      <c r="BI28" s="6" t="s">
        <v>98</v>
      </c>
      <c r="BJ28" s="6" t="s">
        <v>98</v>
      </c>
      <c r="BK28" s="6" t="s">
        <v>98</v>
      </c>
      <c r="BL28" s="6" t="s">
        <v>98</v>
      </c>
      <c r="BM28" s="6" t="s">
        <v>98</v>
      </c>
      <c r="BN28" s="6" t="s">
        <v>101</v>
      </c>
      <c r="BO28" s="6" t="s">
        <v>98</v>
      </c>
      <c r="BP28" s="6" t="s">
        <v>98</v>
      </c>
      <c r="BQ28" s="8" t="s">
        <v>98</v>
      </c>
      <c r="BR28" s="6">
        <v>0</v>
      </c>
      <c r="BS28" s="6" t="s">
        <v>101</v>
      </c>
      <c r="BT28" s="6" t="s">
        <v>100</v>
      </c>
      <c r="BU28" s="6" t="s">
        <v>111</v>
      </c>
      <c r="BV28" s="6" t="s">
        <v>101</v>
      </c>
      <c r="BW28" s="8" t="s">
        <v>98</v>
      </c>
      <c r="BX28" s="6" t="s">
        <v>98</v>
      </c>
      <c r="BY28" s="6" t="s">
        <v>232</v>
      </c>
      <c r="BZ28" s="6"/>
      <c r="CA28" s="6"/>
      <c r="CB28" s="6"/>
      <c r="CC28" s="6"/>
      <c r="CD28" s="6"/>
      <c r="CE28" s="6"/>
      <c r="CF28" s="6"/>
      <c r="CG28" s="6"/>
      <c r="CH28" s="6" t="s">
        <v>98</v>
      </c>
      <c r="CI28" s="6" t="s">
        <v>98</v>
      </c>
      <c r="CJ28" s="6"/>
      <c r="CK28" s="8"/>
      <c r="CL28" s="6"/>
      <c r="CM28" s="8"/>
      <c r="CN28" s="9" t="str">
        <f t="shared" si="10"/>
        <v/>
      </c>
      <c r="CO2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29" spans="1:93" hidden="1">
      <c r="A29" s="6">
        <v>93</v>
      </c>
      <c r="B29" s="6" t="str">
        <f t="shared" si="0"/>
        <v>D</v>
      </c>
      <c r="C29" s="7" t="str">
        <f t="shared" si="1"/>
        <v>201806</v>
      </c>
      <c r="D29" s="6" t="s">
        <v>106</v>
      </c>
      <c r="E29" s="6">
        <v>2018</v>
      </c>
      <c r="F29" s="6" t="s">
        <v>233</v>
      </c>
      <c r="G29" s="6" t="s">
        <v>234</v>
      </c>
      <c r="H29" s="6">
        <v>56</v>
      </c>
      <c r="I2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29" s="6" t="s">
        <v>93</v>
      </c>
      <c r="K29" s="8">
        <v>22783</v>
      </c>
      <c r="L29" s="8">
        <v>43255</v>
      </c>
      <c r="M29" s="8">
        <v>43262</v>
      </c>
      <c r="N29" s="6">
        <v>7</v>
      </c>
      <c r="O29" s="6" t="s">
        <v>95</v>
      </c>
      <c r="P29" s="6" t="str">
        <f t="shared" si="2"/>
        <v>Gynécologique</v>
      </c>
      <c r="Q29" s="6" t="s">
        <v>96</v>
      </c>
      <c r="R2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29" s="6">
        <v>165</v>
      </c>
      <c r="T29" s="6">
        <v>85</v>
      </c>
      <c r="U29" s="6">
        <v>82</v>
      </c>
      <c r="V29" s="6" t="s">
        <v>98</v>
      </c>
      <c r="W29" s="6" t="e">
        <f>IF(#REF!="NC","NC",IF(#REF!="NC","NC",ROUND(#REF!/(#REF!*#REF!)*10000,0)))</f>
        <v>#REF!</v>
      </c>
      <c r="X29" s="7" t="e">
        <f>IF(OR(Table_2[[#This Row],[interval imc]]="NC",Table_2[[#This Row],[interval imc]]=0),"non renseigné","renseigné")</f>
        <v>#REF!</v>
      </c>
      <c r="Y29" s="7" t="e">
        <f>IF(#REF!="NC","NC",IF(W29&lt;18.5,"&lt;18,5",IF(AND(W29&gt;=18.5,W29&lt;25),"entre 18,5 et 25",IF(AND(W29&gt;=25,W29&lt;30),"entre 25 et 30",IF(W29&gt;=30,"supérieur à 30")))))</f>
        <v>#REF!</v>
      </c>
      <c r="Z29" s="6">
        <v>1</v>
      </c>
      <c r="AA29" s="7" t="str">
        <f t="shared" si="3"/>
        <v>entre 1 et 5</v>
      </c>
      <c r="AB29" s="7" t="str">
        <f>IF(AND(ISNUMBER(Table_2[[#This Row],[poids_entree]]),ISNUMBER(Table_2[[#This Row],[poids_sortie]])),Table_2[[#This Row],[poids_sortie]]-Table_2[[#This Row],[poids_entree]],"NC")</f>
        <v>NC</v>
      </c>
      <c r="AC29" s="7">
        <f>IF(AND(ISNUMBER(Table_2[[#This Row],[poids_init]]),ISNUMBER(Table_2[[#This Row],[poids_entree]])),Table_2[[#This Row],[poids_entree]]-Table_2[[#This Row],[poids_init]],"NC")</f>
        <v>-3</v>
      </c>
      <c r="AD29" s="6">
        <f t="shared" si="4"/>
        <v>4</v>
      </c>
      <c r="AE29" s="6" t="str">
        <f t="shared" si="5"/>
        <v>NC</v>
      </c>
      <c r="AF29" s="6" t="str">
        <f t="shared" si="6"/>
        <v>gain</v>
      </c>
      <c r="AG29" s="6" t="str">
        <f t="shared" si="7"/>
        <v>NC</v>
      </c>
      <c r="AH29" s="6" t="str">
        <f>IF(ISNUMBER(Table_2[[#This Row],[% perte de poids DH]]),AG29*(-1),"NC")</f>
        <v>NC</v>
      </c>
      <c r="AI29" s="6" t="str">
        <f t="shared" si="8"/>
        <v>non renseigné</v>
      </c>
      <c r="AJ29" s="6" t="str">
        <f t="shared" si="9"/>
        <v>renseigné</v>
      </c>
      <c r="AK29" s="7" t="str">
        <f>IF(OR(Table_2[[#This Row],[albumine]]="NC",Table_2[[#This Row],[albumine]]=0),"non renseigné","renseigné")</f>
        <v>renseigné</v>
      </c>
      <c r="AL29" s="6">
        <v>36</v>
      </c>
      <c r="AM29" s="6" t="s">
        <v>97</v>
      </c>
      <c r="AN29" s="6" t="s">
        <v>98</v>
      </c>
      <c r="AO29" s="6">
        <v>83</v>
      </c>
      <c r="AP29" s="6" t="s">
        <v>98</v>
      </c>
      <c r="AQ29" s="6" t="s">
        <v>98</v>
      </c>
      <c r="AR29" s="8">
        <v>43262</v>
      </c>
      <c r="AS29" s="8" t="s">
        <v>98</v>
      </c>
      <c r="AT29" s="6">
        <v>0</v>
      </c>
      <c r="AU29" s="6">
        <v>0</v>
      </c>
      <c r="AV29" s="6" t="s">
        <v>98</v>
      </c>
      <c r="AW29" s="6" t="s">
        <v>101</v>
      </c>
      <c r="AX29" s="6" t="s">
        <v>98</v>
      </c>
      <c r="AY29" s="6" t="s">
        <v>98</v>
      </c>
      <c r="AZ29" s="6" t="s">
        <v>100</v>
      </c>
      <c r="BA29" s="6" t="s">
        <v>101</v>
      </c>
      <c r="BB29" s="6" t="s">
        <v>101</v>
      </c>
      <c r="BC29" s="6" t="s">
        <v>98</v>
      </c>
      <c r="BD29" s="6" t="s">
        <v>101</v>
      </c>
      <c r="BE29" s="6" t="s">
        <v>101</v>
      </c>
      <c r="BF29" s="6" t="s">
        <v>102</v>
      </c>
      <c r="BG29" s="6" t="s">
        <v>98</v>
      </c>
      <c r="BH29" s="6" t="s">
        <v>98</v>
      </c>
      <c r="BI29" s="6" t="s">
        <v>98</v>
      </c>
      <c r="BJ29" s="6" t="s">
        <v>98</v>
      </c>
      <c r="BK29" s="6" t="s">
        <v>98</v>
      </c>
      <c r="BL29" s="6" t="s">
        <v>98</v>
      </c>
      <c r="BM29" s="6" t="s">
        <v>98</v>
      </c>
      <c r="BN29" s="6" t="s">
        <v>101</v>
      </c>
      <c r="BO29" s="6" t="s">
        <v>98</v>
      </c>
      <c r="BP29" s="6" t="s">
        <v>98</v>
      </c>
      <c r="BQ29" s="8">
        <v>43191</v>
      </c>
      <c r="BR29" s="6" t="s">
        <v>98</v>
      </c>
      <c r="BS29" s="6" t="s">
        <v>101</v>
      </c>
      <c r="BT29" s="6" t="s">
        <v>101</v>
      </c>
      <c r="BU29" s="6" t="s">
        <v>122</v>
      </c>
      <c r="BV29" s="6" t="s">
        <v>101</v>
      </c>
      <c r="BW29" s="8" t="s">
        <v>98</v>
      </c>
      <c r="BX29" s="6" t="s">
        <v>98</v>
      </c>
      <c r="BY29" s="6" t="s">
        <v>98</v>
      </c>
      <c r="BZ29" s="6"/>
      <c r="CA29" s="6"/>
      <c r="CB29" s="6"/>
      <c r="CC29" s="6"/>
      <c r="CD29" s="6"/>
      <c r="CE29" s="6"/>
      <c r="CF29" s="6"/>
      <c r="CG29" s="6"/>
      <c r="CH29" s="6" t="s">
        <v>98</v>
      </c>
      <c r="CI29" s="6" t="s">
        <v>98</v>
      </c>
      <c r="CJ29" s="6"/>
      <c r="CK29" s="8"/>
      <c r="CL29" s="6"/>
      <c r="CM29" s="8"/>
      <c r="CN29" s="9" t="str">
        <f t="shared" si="10"/>
        <v/>
      </c>
      <c r="CO2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0" spans="1:93" ht="105">
      <c r="A30" s="6">
        <v>9</v>
      </c>
      <c r="B30" s="6" t="str">
        <f t="shared" si="0"/>
        <v>B</v>
      </c>
      <c r="C30" s="7" t="str">
        <f t="shared" si="1"/>
        <v>201706</v>
      </c>
      <c r="D30" s="6" t="s">
        <v>106</v>
      </c>
      <c r="E30" s="6">
        <v>2017</v>
      </c>
      <c r="F30" s="6" t="s">
        <v>235</v>
      </c>
      <c r="G30" s="6" t="s">
        <v>236</v>
      </c>
      <c r="H30" s="6">
        <v>74</v>
      </c>
      <c r="I3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0" s="6" t="s">
        <v>142</v>
      </c>
      <c r="K30" s="8">
        <v>15376</v>
      </c>
      <c r="L30" s="8">
        <v>42887</v>
      </c>
      <c r="M30" s="8">
        <v>42913</v>
      </c>
      <c r="N30" s="6">
        <v>26</v>
      </c>
      <c r="O30" s="6" t="s">
        <v>136</v>
      </c>
      <c r="P30" s="6" t="str">
        <f t="shared" si="2"/>
        <v/>
      </c>
      <c r="Q30" s="6" t="s">
        <v>196</v>
      </c>
      <c r="R30" s="16" t="s">
        <v>564</v>
      </c>
      <c r="S30" s="6">
        <v>178</v>
      </c>
      <c r="T30" s="6" t="s">
        <v>98</v>
      </c>
      <c r="U30" s="6">
        <v>94</v>
      </c>
      <c r="V30" s="6">
        <v>100</v>
      </c>
      <c r="W30" s="6" t="e">
        <f>IF(#REF!="NC","NC",IF(#REF!="NC","NC",ROUND(#REF!/(#REF!*#REF!)*10000,0)))</f>
        <v>#REF!</v>
      </c>
      <c r="X30" s="7" t="e">
        <f>IF(OR(Table_2[[#This Row],[interval imc]]="NC",Table_2[[#This Row],[interval imc]]=0),"non renseigné","renseigné")</f>
        <v>#REF!</v>
      </c>
      <c r="Y30" s="7" t="e">
        <f>IF(#REF!="NC","NC",IF(W30&lt;18.5,"&lt;18,5",IF(AND(W30&gt;=18.5,W30&lt;25),"entre 18,5 et 25",IF(AND(W30&gt;=25,W30&lt;30),"entre 25 et 30",IF(W30&gt;=30,"supérieur à 30")))))</f>
        <v>#REF!</v>
      </c>
      <c r="Z30" s="6">
        <v>5</v>
      </c>
      <c r="AA30" s="7" t="str">
        <f t="shared" si="3"/>
        <v>entre 5 et 10</v>
      </c>
      <c r="AB30" s="7">
        <f>IF(AND(ISNUMBER(Table_2[[#This Row],[poids_entree]]),ISNUMBER(Table_2[[#This Row],[poids_sortie]])),Table_2[[#This Row],[poids_sortie]]-Table_2[[#This Row],[poids_entree]],"NC")</f>
        <v>6</v>
      </c>
      <c r="AC30" s="7" t="str">
        <f>IF(AND(ISNUMBER(Table_2[[#This Row],[poids_init]]),ISNUMBER(Table_2[[#This Row],[poids_entree]])),Table_2[[#This Row],[poids_entree]]-Table_2[[#This Row],[poids_init]],"NC")</f>
        <v>NC</v>
      </c>
      <c r="AD30" s="6" t="str">
        <f t="shared" si="4"/>
        <v>NC</v>
      </c>
      <c r="AE30" s="6" t="str">
        <f t="shared" si="5"/>
        <v>perte</v>
      </c>
      <c r="AF30" s="6" t="str">
        <f t="shared" si="6"/>
        <v>NC</v>
      </c>
      <c r="AG30" s="6">
        <f t="shared" si="7"/>
        <v>-6</v>
      </c>
      <c r="AH30" s="6">
        <f>IF(ISNUMBER(Table_2[[#This Row],[% perte de poids DH]]),AG30*(-1),"NC")</f>
        <v>6</v>
      </c>
      <c r="AI30" s="6" t="str">
        <f t="shared" si="8"/>
        <v>renseigné</v>
      </c>
      <c r="AJ30" s="6" t="str">
        <f t="shared" si="9"/>
        <v>non renseigné</v>
      </c>
      <c r="AK30" s="7" t="str">
        <f>IF(OR(Table_2[[#This Row],[albumine]]="NC",Table_2[[#This Row],[albumine]]=0),"non renseigné","renseigné")</f>
        <v>non renseigné</v>
      </c>
      <c r="AL30" s="6" t="s">
        <v>98</v>
      </c>
      <c r="AM30" s="6" t="s">
        <v>128</v>
      </c>
      <c r="AN30" s="6" t="s">
        <v>98</v>
      </c>
      <c r="AO30" s="6">
        <v>0</v>
      </c>
      <c r="AP30" s="6">
        <v>0</v>
      </c>
      <c r="AQ30" s="6">
        <v>0</v>
      </c>
      <c r="AR30" s="8">
        <v>42919</v>
      </c>
      <c r="AS30" s="8" t="s">
        <v>98</v>
      </c>
      <c r="AT30" s="6">
        <v>0</v>
      </c>
      <c r="AU30" s="6">
        <v>0</v>
      </c>
      <c r="AV30" s="6" t="s">
        <v>98</v>
      </c>
      <c r="AW30" s="6" t="s">
        <v>98</v>
      </c>
      <c r="AX30" s="6" t="s">
        <v>98</v>
      </c>
      <c r="AY30" s="6" t="s">
        <v>98</v>
      </c>
      <c r="AZ30" s="6" t="s">
        <v>101</v>
      </c>
      <c r="BA30" s="6" t="s">
        <v>101</v>
      </c>
      <c r="BB30" s="6" t="s">
        <v>101</v>
      </c>
      <c r="BC30" s="6" t="s">
        <v>98</v>
      </c>
      <c r="BD30" s="6" t="s">
        <v>98</v>
      </c>
      <c r="BE30" s="6" t="s">
        <v>101</v>
      </c>
      <c r="BF30" s="6" t="s">
        <v>102</v>
      </c>
      <c r="BG30" s="6" t="s">
        <v>98</v>
      </c>
      <c r="BH30" s="6" t="s">
        <v>98</v>
      </c>
      <c r="BI30" s="6" t="s">
        <v>98</v>
      </c>
      <c r="BJ30" s="6" t="s">
        <v>98</v>
      </c>
      <c r="BK30" s="6" t="s">
        <v>98</v>
      </c>
      <c r="BL30" s="6" t="s">
        <v>98</v>
      </c>
      <c r="BM30" s="6" t="s">
        <v>98</v>
      </c>
      <c r="BN30" s="6" t="s">
        <v>101</v>
      </c>
      <c r="BO30" s="6" t="s">
        <v>98</v>
      </c>
      <c r="BP30" s="6" t="s">
        <v>98</v>
      </c>
      <c r="BQ30" s="8" t="s">
        <v>98</v>
      </c>
      <c r="BR30" s="6" t="s">
        <v>98</v>
      </c>
      <c r="BS30" s="6" t="s">
        <v>100</v>
      </c>
      <c r="BT30" s="6" t="s">
        <v>101</v>
      </c>
      <c r="BU30" s="6" t="s">
        <v>103</v>
      </c>
      <c r="BV30" s="6" t="s">
        <v>101</v>
      </c>
      <c r="BW30" s="8" t="s">
        <v>98</v>
      </c>
      <c r="BX30" s="6" t="s">
        <v>98</v>
      </c>
      <c r="BY30" s="6" t="s">
        <v>98</v>
      </c>
      <c r="BZ30" s="6"/>
      <c r="CA30" s="6"/>
      <c r="CB30" s="6"/>
      <c r="CC30" s="6"/>
      <c r="CD30" s="6"/>
      <c r="CE30" s="6"/>
      <c r="CF30" s="6"/>
      <c r="CG30" s="6"/>
      <c r="CH30" s="6" t="s">
        <v>237</v>
      </c>
      <c r="CI30" s="6" t="s">
        <v>98</v>
      </c>
      <c r="CJ30" s="6"/>
      <c r="CK30" s="8"/>
      <c r="CL30" s="6"/>
      <c r="CM30" s="8"/>
      <c r="CN30" s="9" t="str">
        <f t="shared" si="10"/>
        <v/>
      </c>
      <c r="CO3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1" spans="1:93" ht="30">
      <c r="A31" s="6">
        <v>10</v>
      </c>
      <c r="B31" s="6" t="str">
        <f t="shared" si="0"/>
        <v>B</v>
      </c>
      <c r="C31" s="7" t="str">
        <f t="shared" si="1"/>
        <v>201706</v>
      </c>
      <c r="D31" s="6" t="s">
        <v>106</v>
      </c>
      <c r="E31" s="6">
        <v>2017</v>
      </c>
      <c r="F31" s="6" t="s">
        <v>238</v>
      </c>
      <c r="G31" s="6" t="s">
        <v>132</v>
      </c>
      <c r="H31" s="6">
        <v>82</v>
      </c>
      <c r="I3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1" s="6" t="s">
        <v>93</v>
      </c>
      <c r="K31" s="8">
        <v>12250</v>
      </c>
      <c r="L31" s="8">
        <v>42887</v>
      </c>
      <c r="M31" s="8">
        <v>42894</v>
      </c>
      <c r="N31" s="6">
        <v>7</v>
      </c>
      <c r="O31" s="6" t="s">
        <v>136</v>
      </c>
      <c r="P31" s="6" t="str">
        <f t="shared" si="2"/>
        <v/>
      </c>
      <c r="Q31" s="6" t="s">
        <v>239</v>
      </c>
      <c r="R31" s="16" t="s">
        <v>563</v>
      </c>
      <c r="S31" s="6">
        <v>160</v>
      </c>
      <c r="T31" s="6">
        <v>52</v>
      </c>
      <c r="U31" s="6">
        <v>52</v>
      </c>
      <c r="V31" s="6">
        <v>55</v>
      </c>
      <c r="W31" s="6" t="e">
        <f>IF(#REF!="NC","NC",IF(#REF!="NC","NC",ROUND(#REF!/(#REF!*#REF!)*10000,0)))</f>
        <v>#REF!</v>
      </c>
      <c r="X31" s="7" t="e">
        <f>IF(OR(Table_2[[#This Row],[interval imc]]="NC",Table_2[[#This Row],[interval imc]]=0),"non renseigné","renseigné")</f>
        <v>#REF!</v>
      </c>
      <c r="Y31" s="7" t="e">
        <f>IF(#REF!="NC","NC",IF(W31&lt;18.5,"&lt;18,5",IF(AND(W31&gt;=18.5,W31&lt;25),"entre 18,5 et 25",IF(AND(W31&gt;=25,W31&lt;30),"entre 25 et 30",IF(W31&gt;=30,"supérieur à 30")))))</f>
        <v>#REF!</v>
      </c>
      <c r="Z31" s="6">
        <v>2</v>
      </c>
      <c r="AA31" s="7" t="str">
        <f t="shared" si="3"/>
        <v>entre 1 et 5</v>
      </c>
      <c r="AB31" s="7">
        <f>IF(AND(ISNUMBER(Table_2[[#This Row],[poids_entree]]),ISNUMBER(Table_2[[#This Row],[poids_sortie]])),Table_2[[#This Row],[poids_sortie]]-Table_2[[#This Row],[poids_entree]],"NC")</f>
        <v>3</v>
      </c>
      <c r="AC31" s="7">
        <f>IF(AND(ISNUMBER(Table_2[[#This Row],[poids_init]]),ISNUMBER(Table_2[[#This Row],[poids_entree]])),Table_2[[#This Row],[poids_entree]]-Table_2[[#This Row],[poids_init]],"NC")</f>
        <v>0</v>
      </c>
      <c r="AD31" s="6">
        <f t="shared" si="4"/>
        <v>0</v>
      </c>
      <c r="AE31" s="6" t="str">
        <f t="shared" si="5"/>
        <v>perte</v>
      </c>
      <c r="AF31" s="6" t="str">
        <f t="shared" si="6"/>
        <v>perte</v>
      </c>
      <c r="AG31" s="6">
        <f t="shared" si="7"/>
        <v>-6</v>
      </c>
      <c r="AH31" s="6">
        <f>IF(ISNUMBER(Table_2[[#This Row],[% perte de poids DH]]),AG31*(-1),"NC")</f>
        <v>6</v>
      </c>
      <c r="AI31" s="6" t="str">
        <f t="shared" si="8"/>
        <v>renseigné</v>
      </c>
      <c r="AJ31" s="6" t="str">
        <f t="shared" si="9"/>
        <v>renseigné</v>
      </c>
      <c r="AK31" s="7" t="str">
        <f>IF(OR(Table_2[[#This Row],[albumine]]="NC",Table_2[[#This Row],[albumine]]=0),"non renseigné","renseigné")</f>
        <v>non renseigné</v>
      </c>
      <c r="AL31" s="6" t="s">
        <v>98</v>
      </c>
      <c r="AM31" s="6" t="s">
        <v>115</v>
      </c>
      <c r="AN31" s="6" t="s">
        <v>98</v>
      </c>
      <c r="AO31" s="6">
        <v>0</v>
      </c>
      <c r="AP31" s="6">
        <v>0</v>
      </c>
      <c r="AQ31" s="6">
        <v>0</v>
      </c>
      <c r="AR31" s="8" t="s">
        <v>98</v>
      </c>
      <c r="AS31" s="8" t="s">
        <v>98</v>
      </c>
      <c r="AT31" s="6">
        <v>0</v>
      </c>
      <c r="AU31" s="6">
        <v>0</v>
      </c>
      <c r="AV31" s="6" t="s">
        <v>98</v>
      </c>
      <c r="AW31" s="6" t="s">
        <v>98</v>
      </c>
      <c r="AX31" s="6" t="s">
        <v>98</v>
      </c>
      <c r="AY31" s="6" t="s">
        <v>98</v>
      </c>
      <c r="AZ31" s="6" t="s">
        <v>100</v>
      </c>
      <c r="BA31" s="6" t="s">
        <v>101</v>
      </c>
      <c r="BB31" s="6" t="s">
        <v>98</v>
      </c>
      <c r="BC31" s="6" t="s">
        <v>98</v>
      </c>
      <c r="BD31" s="6" t="s">
        <v>98</v>
      </c>
      <c r="BE31" s="6" t="s">
        <v>101</v>
      </c>
      <c r="BF31" s="6" t="s">
        <v>102</v>
      </c>
      <c r="BG31" s="6" t="s">
        <v>98</v>
      </c>
      <c r="BH31" s="6" t="s">
        <v>98</v>
      </c>
      <c r="BI31" s="6" t="s">
        <v>98</v>
      </c>
      <c r="BJ31" s="6" t="s">
        <v>98</v>
      </c>
      <c r="BK31" s="6" t="s">
        <v>98</v>
      </c>
      <c r="BL31" s="6" t="s">
        <v>98</v>
      </c>
      <c r="BM31" s="6" t="s">
        <v>98</v>
      </c>
      <c r="BN31" s="6" t="s">
        <v>101</v>
      </c>
      <c r="BO31" s="6" t="s">
        <v>98</v>
      </c>
      <c r="BP31" s="6" t="s">
        <v>98</v>
      </c>
      <c r="BQ31" s="8" t="s">
        <v>98</v>
      </c>
      <c r="BR31" s="6" t="s">
        <v>98</v>
      </c>
      <c r="BS31" s="6" t="s">
        <v>100</v>
      </c>
      <c r="BT31" s="6" t="s">
        <v>101</v>
      </c>
      <c r="BU31" s="6" t="s">
        <v>103</v>
      </c>
      <c r="BV31" s="6" t="s">
        <v>101</v>
      </c>
      <c r="BW31" s="8" t="s">
        <v>98</v>
      </c>
      <c r="BX31" s="6" t="s">
        <v>98</v>
      </c>
      <c r="BY31" s="6" t="s">
        <v>98</v>
      </c>
      <c r="BZ31" s="6"/>
      <c r="CA31" s="6"/>
      <c r="CB31" s="6"/>
      <c r="CC31" s="6"/>
      <c r="CD31" s="6"/>
      <c r="CE31" s="6"/>
      <c r="CF31" s="6"/>
      <c r="CG31" s="6"/>
      <c r="CH31" s="6" t="s">
        <v>240</v>
      </c>
      <c r="CI31" s="6" t="s">
        <v>98</v>
      </c>
      <c r="CJ31" s="6"/>
      <c r="CK31" s="8"/>
      <c r="CL31" s="6"/>
      <c r="CM31" s="8"/>
      <c r="CN31" s="9" t="str">
        <f t="shared" si="10"/>
        <v/>
      </c>
      <c r="CO3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2" spans="1:93" ht="45">
      <c r="A32" s="6">
        <v>126</v>
      </c>
      <c r="B32" s="6" t="str">
        <f t="shared" si="0"/>
        <v>C</v>
      </c>
      <c r="C32" s="7" t="str">
        <f t="shared" si="1"/>
        <v>201712</v>
      </c>
      <c r="D32" s="6" t="s">
        <v>90</v>
      </c>
      <c r="E32" s="6">
        <v>2017</v>
      </c>
      <c r="F32" s="6" t="s">
        <v>241</v>
      </c>
      <c r="G32" s="6" t="s">
        <v>132</v>
      </c>
      <c r="H32" s="6">
        <v>84</v>
      </c>
      <c r="I32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2" s="6" t="s">
        <v>93</v>
      </c>
      <c r="K32" s="8">
        <v>12250</v>
      </c>
      <c r="L32" s="8">
        <v>43053</v>
      </c>
      <c r="M32" s="8">
        <v>43078</v>
      </c>
      <c r="N32" s="6">
        <v>25</v>
      </c>
      <c r="O32" s="6" t="s">
        <v>136</v>
      </c>
      <c r="P32" s="6" t="str">
        <f t="shared" si="2"/>
        <v/>
      </c>
      <c r="Q32" s="6" t="s">
        <v>242</v>
      </c>
      <c r="R32" s="16" t="s">
        <v>563</v>
      </c>
      <c r="S32" s="6">
        <v>163</v>
      </c>
      <c r="T32" s="6" t="s">
        <v>98</v>
      </c>
      <c r="U32" s="6">
        <v>45</v>
      </c>
      <c r="V32" s="6">
        <v>49</v>
      </c>
      <c r="W32" s="6" t="e">
        <f>IF(#REF!="NC","NC",IF(#REF!="NC","NC",ROUND(#REF!/(#REF!*#REF!)*10000,0)))</f>
        <v>#REF!</v>
      </c>
      <c r="X32" s="7" t="e">
        <f>IF(OR(Table_2[[#This Row],[interval imc]]="NC",Table_2[[#This Row],[interval imc]]=0),"non renseigné","renseigné")</f>
        <v>#REF!</v>
      </c>
      <c r="Y32" s="7" t="e">
        <f>IF(#REF!="NC","NC",IF(W32&lt;18.5,"&lt;18,5",IF(AND(W32&gt;=18.5,W32&lt;25),"entre 18,5 et 25",IF(AND(W32&gt;=25,W32&lt;30),"entre 25 et 30",IF(W32&gt;=30,"supérieur à 30")))))</f>
        <v>#REF!</v>
      </c>
      <c r="Z32" s="6">
        <v>2</v>
      </c>
      <c r="AA32" s="7" t="str">
        <f t="shared" si="3"/>
        <v>entre 1 et 5</v>
      </c>
      <c r="AB32" s="7">
        <f>IF(AND(ISNUMBER(Table_2[[#This Row],[poids_entree]]),ISNUMBER(Table_2[[#This Row],[poids_sortie]])),Table_2[[#This Row],[poids_sortie]]-Table_2[[#This Row],[poids_entree]],"NC")</f>
        <v>4</v>
      </c>
      <c r="AC32" s="7" t="str">
        <f>IF(AND(ISNUMBER(Table_2[[#This Row],[poids_init]]),ISNUMBER(Table_2[[#This Row],[poids_entree]])),Table_2[[#This Row],[poids_entree]]-Table_2[[#This Row],[poids_init]],"NC")</f>
        <v>NC</v>
      </c>
      <c r="AD32" s="6" t="str">
        <f t="shared" si="4"/>
        <v>NC</v>
      </c>
      <c r="AE32" s="6" t="str">
        <f t="shared" si="5"/>
        <v>perte</v>
      </c>
      <c r="AF32" s="6" t="str">
        <f t="shared" si="6"/>
        <v>NC</v>
      </c>
      <c r="AG32" s="6">
        <f t="shared" si="7"/>
        <v>-9</v>
      </c>
      <c r="AH32" s="6">
        <f>IF(ISNUMBER(Table_2[[#This Row],[% perte de poids DH]]),AG32*(-1),"NC")</f>
        <v>9</v>
      </c>
      <c r="AI32" s="6" t="str">
        <f t="shared" si="8"/>
        <v>renseigné</v>
      </c>
      <c r="AJ32" s="6" t="str">
        <f t="shared" si="9"/>
        <v>non renseigné</v>
      </c>
      <c r="AK32" s="7" t="str">
        <f>IF(OR(Table_2[[#This Row],[albumine]]="NC",Table_2[[#This Row],[albumine]]=0),"non renseigné","renseigné")</f>
        <v>renseigné</v>
      </c>
      <c r="AL32" s="6">
        <v>27</v>
      </c>
      <c r="AM32" s="6" t="s">
        <v>110</v>
      </c>
      <c r="AN32" s="6" t="s">
        <v>98</v>
      </c>
      <c r="AO32" s="6" t="s">
        <v>98</v>
      </c>
      <c r="AP32" s="6" t="s">
        <v>98</v>
      </c>
      <c r="AQ32" s="6" t="s">
        <v>98</v>
      </c>
      <c r="AR32" s="8">
        <v>43078</v>
      </c>
      <c r="AS32" s="8">
        <v>43068</v>
      </c>
      <c r="AT32" s="6">
        <v>1</v>
      </c>
      <c r="AU32" s="6">
        <v>0</v>
      </c>
      <c r="AV32" s="6" t="s">
        <v>156</v>
      </c>
      <c r="AW32" s="6" t="s">
        <v>98</v>
      </c>
      <c r="AX32" s="6" t="s">
        <v>98</v>
      </c>
      <c r="AY32" s="6" t="s">
        <v>157</v>
      </c>
      <c r="AZ32" s="6" t="s">
        <v>100</v>
      </c>
      <c r="BA32" s="6" t="s">
        <v>101</v>
      </c>
      <c r="BB32" s="6" t="s">
        <v>100</v>
      </c>
      <c r="BC32" s="6" t="s">
        <v>98</v>
      </c>
      <c r="BD32" s="6" t="s">
        <v>100</v>
      </c>
      <c r="BE32" s="6" t="s">
        <v>101</v>
      </c>
      <c r="BF32" s="6" t="s">
        <v>102</v>
      </c>
      <c r="BG32" s="6" t="s">
        <v>98</v>
      </c>
      <c r="BH32" s="6" t="s">
        <v>98</v>
      </c>
      <c r="BI32" s="6" t="s">
        <v>98</v>
      </c>
      <c r="BJ32" s="6" t="s">
        <v>98</v>
      </c>
      <c r="BK32" s="6" t="s">
        <v>98</v>
      </c>
      <c r="BL32" s="6" t="s">
        <v>98</v>
      </c>
      <c r="BM32" s="6" t="s">
        <v>98</v>
      </c>
      <c r="BN32" s="6" t="s">
        <v>101</v>
      </c>
      <c r="BO32" s="6" t="s">
        <v>98</v>
      </c>
      <c r="BP32" s="6" t="s">
        <v>98</v>
      </c>
      <c r="BQ32" s="8" t="s">
        <v>98</v>
      </c>
      <c r="BR32" s="6" t="s">
        <v>98</v>
      </c>
      <c r="BS32" s="6" t="s">
        <v>100</v>
      </c>
      <c r="BT32" s="6" t="s">
        <v>101</v>
      </c>
      <c r="BU32" s="6" t="s">
        <v>103</v>
      </c>
      <c r="BV32" s="6" t="s">
        <v>100</v>
      </c>
      <c r="BW32" s="8">
        <v>43054</v>
      </c>
      <c r="BX32" s="6" t="s">
        <v>77</v>
      </c>
      <c r="BY32" s="6" t="s">
        <v>243</v>
      </c>
      <c r="BZ32" s="6"/>
      <c r="CA32" s="6"/>
      <c r="CB32" s="6" t="s">
        <v>100</v>
      </c>
      <c r="CC32" s="6"/>
      <c r="CD32" s="6"/>
      <c r="CE32" s="6"/>
      <c r="CF32" s="6"/>
      <c r="CG32" s="6"/>
      <c r="CH32" s="6" t="s">
        <v>244</v>
      </c>
      <c r="CI32" s="6" t="s">
        <v>98</v>
      </c>
      <c r="CJ32" s="6" t="s">
        <v>100</v>
      </c>
      <c r="CK32" s="8">
        <v>43054</v>
      </c>
      <c r="CL32" s="6" t="s">
        <v>100</v>
      </c>
      <c r="CM32" s="8">
        <v>43078</v>
      </c>
      <c r="CN32" s="9">
        <f t="shared" si="10"/>
        <v>24</v>
      </c>
      <c r="CO3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33" spans="1:93" ht="30" hidden="1">
      <c r="A33" s="6">
        <v>127</v>
      </c>
      <c r="B33" s="6" t="str">
        <f t="shared" si="0"/>
        <v>C</v>
      </c>
      <c r="C33" s="7" t="str">
        <f t="shared" si="1"/>
        <v>201712</v>
      </c>
      <c r="D33" s="6" t="s">
        <v>90</v>
      </c>
      <c r="E33" s="6">
        <v>2017</v>
      </c>
      <c r="F33" s="6" t="s">
        <v>245</v>
      </c>
      <c r="G33" s="6" t="s">
        <v>246</v>
      </c>
      <c r="H33" s="6">
        <v>66</v>
      </c>
      <c r="I3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3" s="6" t="s">
        <v>142</v>
      </c>
      <c r="K33" s="8">
        <v>18637</v>
      </c>
      <c r="L33" s="8">
        <v>43072</v>
      </c>
      <c r="M33" s="8">
        <v>43082</v>
      </c>
      <c r="N33" s="6">
        <v>10</v>
      </c>
      <c r="O33" s="6" t="s">
        <v>95</v>
      </c>
      <c r="P33" s="6" t="str">
        <f t="shared" si="2"/>
        <v>Cérébral</v>
      </c>
      <c r="Q33" s="6" t="s">
        <v>247</v>
      </c>
      <c r="R3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33" s="6">
        <v>183</v>
      </c>
      <c r="T33" s="6">
        <v>74</v>
      </c>
      <c r="U33" s="6">
        <v>64</v>
      </c>
      <c r="V33" s="6" t="s">
        <v>98</v>
      </c>
      <c r="W33" s="6" t="e">
        <f>IF(#REF!="NC","NC",IF(#REF!="NC","NC",ROUND(#REF!/(#REF!*#REF!)*10000,0)))</f>
        <v>#REF!</v>
      </c>
      <c r="X33" s="7" t="e">
        <f>IF(OR(Table_2[[#This Row],[interval imc]]="NC",Table_2[[#This Row],[interval imc]]=0),"non renseigné","renseigné")</f>
        <v>#REF!</v>
      </c>
      <c r="Y33" s="7" t="e">
        <f>IF(#REF!="NC","NC",IF(W33&lt;18.5,"&lt;18,5",IF(AND(W33&gt;=18.5,W33&lt;25),"entre 18,5 et 25",IF(AND(W33&gt;=25,W33&lt;30),"entre 25 et 30",IF(W33&gt;=30,"supérieur à 30")))))</f>
        <v>#REF!</v>
      </c>
      <c r="Z33" s="6">
        <v>1</v>
      </c>
      <c r="AA33" s="7" t="str">
        <f t="shared" si="3"/>
        <v>entre 1 et 5</v>
      </c>
      <c r="AB33" s="7" t="str">
        <f>IF(AND(ISNUMBER(Table_2[[#This Row],[poids_entree]]),ISNUMBER(Table_2[[#This Row],[poids_sortie]])),Table_2[[#This Row],[poids_sortie]]-Table_2[[#This Row],[poids_entree]],"NC")</f>
        <v>NC</v>
      </c>
      <c r="AC33" s="7">
        <f>IF(AND(ISNUMBER(Table_2[[#This Row],[poids_init]]),ISNUMBER(Table_2[[#This Row],[poids_entree]])),Table_2[[#This Row],[poids_entree]]-Table_2[[#This Row],[poids_init]],"NC")</f>
        <v>-10</v>
      </c>
      <c r="AD33" s="6">
        <f t="shared" si="4"/>
        <v>14</v>
      </c>
      <c r="AE33" s="6" t="str">
        <f t="shared" si="5"/>
        <v>NC</v>
      </c>
      <c r="AF33" s="6" t="str">
        <f t="shared" si="6"/>
        <v>gain</v>
      </c>
      <c r="AG33" s="6" t="str">
        <f t="shared" si="7"/>
        <v>NC</v>
      </c>
      <c r="AH33" s="6" t="str">
        <f>IF(ISNUMBER(Table_2[[#This Row],[% perte de poids DH]]),AG33*(-1),"NC")</f>
        <v>NC</v>
      </c>
      <c r="AI33" s="6" t="str">
        <f t="shared" si="8"/>
        <v>non renseigné</v>
      </c>
      <c r="AJ33" s="6" t="str">
        <f t="shared" si="9"/>
        <v>renseigné</v>
      </c>
      <c r="AK33" s="7" t="str">
        <f>IF(OR(Table_2[[#This Row],[albumine]]="NC",Table_2[[#This Row],[albumine]]=0),"non renseigné","renseigné")</f>
        <v>renseigné</v>
      </c>
      <c r="AL33" s="6">
        <v>39</v>
      </c>
      <c r="AM33" s="6" t="s">
        <v>97</v>
      </c>
      <c r="AN33" s="6" t="s">
        <v>98</v>
      </c>
      <c r="AO33" s="6">
        <v>12</v>
      </c>
      <c r="AP33" s="6">
        <v>1.21</v>
      </c>
      <c r="AQ33" s="6">
        <v>0.87</v>
      </c>
      <c r="AR33" s="8">
        <v>42743</v>
      </c>
      <c r="AS33" s="8" t="s">
        <v>98</v>
      </c>
      <c r="AT33" s="6">
        <v>1</v>
      </c>
      <c r="AU33" s="6">
        <v>2</v>
      </c>
      <c r="AV33" s="6" t="s">
        <v>138</v>
      </c>
      <c r="AW33" s="6" t="s">
        <v>100</v>
      </c>
      <c r="AX33" s="6" t="s">
        <v>98</v>
      </c>
      <c r="AY33" s="6" t="s">
        <v>98</v>
      </c>
      <c r="AZ33" s="6" t="s">
        <v>100</v>
      </c>
      <c r="BA33" s="6" t="s">
        <v>100</v>
      </c>
      <c r="BB33" s="6" t="s">
        <v>100</v>
      </c>
      <c r="BC33" s="6" t="s">
        <v>100</v>
      </c>
      <c r="BD33" s="6" t="s">
        <v>100</v>
      </c>
      <c r="BE33" s="6" t="s">
        <v>100</v>
      </c>
      <c r="BF33" s="6" t="s">
        <v>102</v>
      </c>
      <c r="BG33" s="6" t="s">
        <v>98</v>
      </c>
      <c r="BH33" s="6" t="s">
        <v>98</v>
      </c>
      <c r="BI33" s="6" t="s">
        <v>98</v>
      </c>
      <c r="BJ33" s="6" t="s">
        <v>98</v>
      </c>
      <c r="BK33" s="6" t="s">
        <v>98</v>
      </c>
      <c r="BL33" s="6" t="s">
        <v>98</v>
      </c>
      <c r="BM33" s="6" t="s">
        <v>98</v>
      </c>
      <c r="BN33" s="6" t="s">
        <v>101</v>
      </c>
      <c r="BO33" s="6" t="s">
        <v>98</v>
      </c>
      <c r="BP33" s="6" t="s">
        <v>98</v>
      </c>
      <c r="BQ33" s="8" t="s">
        <v>98</v>
      </c>
      <c r="BR33" s="6" t="s">
        <v>98</v>
      </c>
      <c r="BS33" s="6" t="s">
        <v>101</v>
      </c>
      <c r="BT33" s="6" t="s">
        <v>101</v>
      </c>
      <c r="BU33" s="6" t="s">
        <v>122</v>
      </c>
      <c r="BV33" s="6" t="s">
        <v>101</v>
      </c>
      <c r="BW33" s="8" t="s">
        <v>98</v>
      </c>
      <c r="BX33" s="6" t="s">
        <v>98</v>
      </c>
      <c r="BY33" s="6" t="s">
        <v>98</v>
      </c>
      <c r="BZ33" s="6"/>
      <c r="CA33" s="6"/>
      <c r="CB33" s="6"/>
      <c r="CC33" s="6"/>
      <c r="CD33" s="6"/>
      <c r="CE33" s="6"/>
      <c r="CF33" s="6"/>
      <c r="CG33" s="6"/>
      <c r="CH33" s="6" t="s">
        <v>98</v>
      </c>
      <c r="CI33" s="6" t="s">
        <v>98</v>
      </c>
      <c r="CJ33" s="6"/>
      <c r="CK33" s="8"/>
      <c r="CL33" s="6"/>
      <c r="CM33" s="8"/>
      <c r="CN33" s="9" t="str">
        <f t="shared" si="10"/>
        <v/>
      </c>
      <c r="CO3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4" spans="1:93">
      <c r="A34" s="6">
        <v>128</v>
      </c>
      <c r="B34" s="6" t="str">
        <f t="shared" ref="B34:B65" si="11">IF(C34="201612","A",IF(C34="201706","B",IF(C34="201712","C",IF(C34="201806","D"))))</f>
        <v>C</v>
      </c>
      <c r="C34" s="7" t="str">
        <f t="shared" ref="C34:C65" si="12">CONCATENATE(E34,IF(D34="décembre","12","06"))</f>
        <v>201712</v>
      </c>
      <c r="D34" s="6" t="s">
        <v>90</v>
      </c>
      <c r="E34" s="6">
        <v>2017</v>
      </c>
      <c r="F34" s="6" t="s">
        <v>248</v>
      </c>
      <c r="G34" s="6" t="s">
        <v>249</v>
      </c>
      <c r="H34" s="6">
        <v>76</v>
      </c>
      <c r="I3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4" s="6" t="s">
        <v>142</v>
      </c>
      <c r="K34" s="8">
        <v>15161</v>
      </c>
      <c r="L34" s="8">
        <v>43070</v>
      </c>
      <c r="M34" s="8">
        <v>43084</v>
      </c>
      <c r="N34" s="6">
        <v>14</v>
      </c>
      <c r="O34" s="6" t="s">
        <v>136</v>
      </c>
      <c r="P34" s="6" t="str">
        <f t="shared" ref="P34:P65" si="13">IF(O34="Hemato","",IF(Q34="CHC","Digestif",IF(Q34="colon","Digestif",IF(Q34="cholangiocarcinome","Digestif",IF(Q34="corticosurrenalome","Surrenale",IF(Q34="ependymome du cervelet","Cérébral",IF(Q34="gastrique","Digestif",IF(Q34="melanome","Cutané",IF(Q34="oesophage","Digestif",IF(Q34="ovaire","Gynécologique",IF(Q34="pancreas","Digestif",IF(Q34="prostate","Prostate",IF(Q34="renal","Urinaire",IF(Q34="sein","Gynécologique",IF(Q34="TNE","TNE",IF(Q34="uterus","Gynécologique",IF(Q34="vessie","Urinaire",IF(Q34="ORL","ORL",IF(Q34="indeterminé","Indéterminé","")))))))))))))))))))</f>
        <v/>
      </c>
      <c r="Q34" s="6" t="s">
        <v>250</v>
      </c>
      <c r="R34" s="16" t="s">
        <v>564</v>
      </c>
      <c r="S34" s="6">
        <v>171</v>
      </c>
      <c r="T34" s="6">
        <v>74</v>
      </c>
      <c r="U34" s="6">
        <v>63</v>
      </c>
      <c r="V34" s="6" t="s">
        <v>98</v>
      </c>
      <c r="W34" s="6" t="e">
        <f>IF(#REF!="NC","NC",IF(#REF!="NC","NC",ROUND(#REF!/(#REF!*#REF!)*10000,0)))</f>
        <v>#REF!</v>
      </c>
      <c r="X34" s="7" t="e">
        <f>IF(OR(Table_2[[#This Row],[interval imc]]="NC",Table_2[[#This Row],[interval imc]]=0),"non renseigné","renseigné")</f>
        <v>#REF!</v>
      </c>
      <c r="Y34" s="7" t="e">
        <f>IF(#REF!="NC","NC",IF(W34&lt;18.5,"&lt;18,5",IF(AND(W34&gt;=18.5,W34&lt;25),"entre 18,5 et 25",IF(AND(W34&gt;=25,W34&lt;30),"entre 25 et 30",IF(W34&gt;=30,"supérieur à 30")))))</f>
        <v>#REF!</v>
      </c>
      <c r="Z34" s="6">
        <v>1</v>
      </c>
      <c r="AA34" s="7" t="str">
        <f t="shared" ref="AA34:AA65" si="14">IF(Z34=0,0,IF(AND(Z34&gt;0,Z34&lt;5),"entre 1 et 5",IF(AND(Z34&gt;=5,Z34&lt;=10),"entre 5 et 10",IF(Z34&gt;10,"supérieur à 10","????"))))</f>
        <v>entre 1 et 5</v>
      </c>
      <c r="AB34" s="7" t="str">
        <f>IF(AND(ISNUMBER(Table_2[[#This Row],[poids_entree]]),ISNUMBER(Table_2[[#This Row],[poids_sortie]])),Table_2[[#This Row],[poids_sortie]]-Table_2[[#This Row],[poids_entree]],"NC")</f>
        <v>NC</v>
      </c>
      <c r="AC34" s="7">
        <f>IF(AND(ISNUMBER(Table_2[[#This Row],[poids_init]]),ISNUMBER(Table_2[[#This Row],[poids_entree]])),Table_2[[#This Row],[poids_entree]]-Table_2[[#This Row],[poids_init]],"NC")</f>
        <v>-11</v>
      </c>
      <c r="AD34" s="6">
        <f t="shared" ref="AD34:AD65" si="15">IF(U34="NC","NC",IF(T34="NC","NC",ROUND(((T34-U34)/T34)*100,0)))</f>
        <v>15</v>
      </c>
      <c r="AE34" s="6" t="str">
        <f t="shared" ref="AE34:AE65" si="16">IF(AB34="NC","NC",IF(AB34&gt;=0,"perte","gain"))</f>
        <v>NC</v>
      </c>
      <c r="AF34" s="6" t="str">
        <f t="shared" ref="AF34:AF65" si="17">IF(AC34="NC","NC",IF(AC34&gt;=0,"perte","gain"))</f>
        <v>gain</v>
      </c>
      <c r="AG34" s="6" t="str">
        <f t="shared" ref="AG34:AG65" si="18">IF(V34="NC","NC",IF(U34="NC","NC",ROUND(((U34-V34)/U34)*100,0)))</f>
        <v>NC</v>
      </c>
      <c r="AH34" s="6" t="str">
        <f>IF(ISNUMBER(Table_2[[#This Row],[% perte de poids DH]]),AG34*(-1),"NC")</f>
        <v>NC</v>
      </c>
      <c r="AI34" s="6" t="str">
        <f t="shared" ref="AI34:AI65" si="19">IF(AG34="NC","non renseigné","renseigné")</f>
        <v>non renseigné</v>
      </c>
      <c r="AJ34" s="6" t="str">
        <f t="shared" ref="AJ34:AJ65" si="20">IF(AD34="NC","non renseigné","renseigné")</f>
        <v>renseigné</v>
      </c>
      <c r="AK34" s="7" t="str">
        <f>IF(OR(Table_2[[#This Row],[albumine]]="NC",Table_2[[#This Row],[albumine]]=0),"non renseigné","renseigné")</f>
        <v>renseigné</v>
      </c>
      <c r="AL34" s="6">
        <v>26</v>
      </c>
      <c r="AM34" s="6" t="s">
        <v>110</v>
      </c>
      <c r="AN34" s="6" t="s">
        <v>98</v>
      </c>
      <c r="AO34" s="6">
        <v>48</v>
      </c>
      <c r="AP34" s="6" t="s">
        <v>98</v>
      </c>
      <c r="AQ34" s="6" t="s">
        <v>98</v>
      </c>
      <c r="AR34" s="8">
        <v>43002</v>
      </c>
      <c r="AS34" s="8" t="s">
        <v>98</v>
      </c>
      <c r="AT34" s="6">
        <v>0</v>
      </c>
      <c r="AU34" s="6">
        <v>2</v>
      </c>
      <c r="AV34" s="6" t="s">
        <v>156</v>
      </c>
      <c r="AW34" s="6" t="s">
        <v>101</v>
      </c>
      <c r="AX34" s="6" t="s">
        <v>98</v>
      </c>
      <c r="AY34" s="6" t="s">
        <v>98</v>
      </c>
      <c r="AZ34" s="6" t="s">
        <v>101</v>
      </c>
      <c r="BA34" s="6" t="s">
        <v>101</v>
      </c>
      <c r="BB34" s="6" t="s">
        <v>101</v>
      </c>
      <c r="BC34" s="6" t="s">
        <v>98</v>
      </c>
      <c r="BD34" s="6" t="s">
        <v>100</v>
      </c>
      <c r="BE34" s="6" t="s">
        <v>100</v>
      </c>
      <c r="BF34" s="6" t="s">
        <v>102</v>
      </c>
      <c r="BG34" s="6" t="s">
        <v>98</v>
      </c>
      <c r="BH34" s="6" t="s">
        <v>98</v>
      </c>
      <c r="BI34" s="6" t="s">
        <v>98</v>
      </c>
      <c r="BJ34" s="6" t="s">
        <v>98</v>
      </c>
      <c r="BK34" s="6" t="s">
        <v>98</v>
      </c>
      <c r="BL34" s="6" t="s">
        <v>98</v>
      </c>
      <c r="BM34" s="6" t="s">
        <v>98</v>
      </c>
      <c r="BN34" s="6" t="s">
        <v>100</v>
      </c>
      <c r="BO34" s="6" t="s">
        <v>98</v>
      </c>
      <c r="BP34" s="6" t="s">
        <v>98</v>
      </c>
      <c r="BQ34" s="8" t="s">
        <v>98</v>
      </c>
      <c r="BR34" s="6" t="s">
        <v>98</v>
      </c>
      <c r="BS34" s="6" t="s">
        <v>101</v>
      </c>
      <c r="BT34" s="6" t="s">
        <v>100</v>
      </c>
      <c r="BU34" s="6" t="s">
        <v>111</v>
      </c>
      <c r="BV34" s="6" t="s">
        <v>101</v>
      </c>
      <c r="BW34" s="8" t="s">
        <v>98</v>
      </c>
      <c r="BX34" s="6" t="s">
        <v>98</v>
      </c>
      <c r="BY34" s="6" t="s">
        <v>98</v>
      </c>
      <c r="BZ34" s="6"/>
      <c r="CA34" s="6"/>
      <c r="CB34" s="6"/>
      <c r="CC34" s="6"/>
      <c r="CD34" s="6"/>
      <c r="CE34" s="6"/>
      <c r="CF34" s="6"/>
      <c r="CG34" s="6"/>
      <c r="CH34" s="6" t="s">
        <v>251</v>
      </c>
      <c r="CI34" s="6" t="s">
        <v>98</v>
      </c>
      <c r="CJ34" s="6"/>
      <c r="CK34" s="8"/>
      <c r="CL34" s="6"/>
      <c r="CM34" s="8"/>
      <c r="CN34" s="9" t="str">
        <f t="shared" ref="CN34:CN65" si="21">IF( AND(ISNUMBER(CK34),ISNUMBER(CM34)),DATEDIF(CK34,CM34,"D"),"")</f>
        <v/>
      </c>
      <c r="CO3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5" spans="1:93" ht="45" hidden="1">
      <c r="A35" s="6">
        <v>68</v>
      </c>
      <c r="B35" s="6" t="str">
        <f t="shared" si="11"/>
        <v>A</v>
      </c>
      <c r="C35" s="7" t="str">
        <f t="shared" si="12"/>
        <v>201612</v>
      </c>
      <c r="D35" s="6" t="s">
        <v>90</v>
      </c>
      <c r="E35" s="6">
        <v>2016</v>
      </c>
      <c r="F35" s="6" t="s">
        <v>252</v>
      </c>
      <c r="G35" s="6" t="s">
        <v>253</v>
      </c>
      <c r="H35" s="6">
        <v>56</v>
      </c>
      <c r="I3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5" s="6" t="s">
        <v>93</v>
      </c>
      <c r="K35" s="8">
        <v>22236</v>
      </c>
      <c r="L35" s="8">
        <v>42710</v>
      </c>
      <c r="M35" s="8">
        <v>42712</v>
      </c>
      <c r="N35" s="6">
        <v>1</v>
      </c>
      <c r="O35" s="6" t="s">
        <v>95</v>
      </c>
      <c r="P35" s="6" t="str">
        <f t="shared" si="13"/>
        <v>ORL</v>
      </c>
      <c r="Q35" s="6" t="s">
        <v>180</v>
      </c>
      <c r="R3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35" s="6">
        <v>170</v>
      </c>
      <c r="T35" s="6" t="s">
        <v>98</v>
      </c>
      <c r="U35" s="6">
        <v>44</v>
      </c>
      <c r="V35" s="6" t="s">
        <v>98</v>
      </c>
      <c r="W35" s="6" t="e">
        <f>IF(#REF!="NC","NC",IF(#REF!="NC","NC",ROUND(#REF!/(#REF!*#REF!)*10000,0)))</f>
        <v>#REF!</v>
      </c>
      <c r="X35" s="7" t="e">
        <f>IF(OR(Table_2[[#This Row],[interval imc]]="NC",Table_2[[#This Row],[interval imc]]=0),"non renseigné","renseigné")</f>
        <v>#REF!</v>
      </c>
      <c r="Y35" s="7" t="e">
        <f>IF(#REF!="NC","NC",IF(W35&lt;18.5,"&lt;18,5",IF(AND(W35&gt;=18.5,W35&lt;25),"entre 18,5 et 25",IF(AND(W35&gt;=25,W35&lt;30),"entre 25 et 30",IF(W35&gt;=30,"supérieur à 30")))))</f>
        <v>#REF!</v>
      </c>
      <c r="Z35" s="6">
        <v>1</v>
      </c>
      <c r="AA35" s="7" t="str">
        <f t="shared" si="14"/>
        <v>entre 1 et 5</v>
      </c>
      <c r="AB35" s="7" t="str">
        <f>IF(AND(ISNUMBER(Table_2[[#This Row],[poids_entree]]),ISNUMBER(Table_2[[#This Row],[poids_sortie]])),Table_2[[#This Row],[poids_sortie]]-Table_2[[#This Row],[poids_entree]],"NC")</f>
        <v>NC</v>
      </c>
      <c r="AC35" s="7" t="str">
        <f>IF(AND(ISNUMBER(Table_2[[#This Row],[poids_init]]),ISNUMBER(Table_2[[#This Row],[poids_entree]])),Table_2[[#This Row],[poids_entree]]-Table_2[[#This Row],[poids_init]],"NC")</f>
        <v>NC</v>
      </c>
      <c r="AD35" s="6" t="str">
        <f t="shared" si="15"/>
        <v>NC</v>
      </c>
      <c r="AE35" s="6" t="str">
        <f t="shared" si="16"/>
        <v>NC</v>
      </c>
      <c r="AF35" s="6" t="str">
        <f t="shared" si="17"/>
        <v>NC</v>
      </c>
      <c r="AG35" s="6" t="str">
        <f t="shared" si="18"/>
        <v>NC</v>
      </c>
      <c r="AH35" s="6" t="str">
        <f>IF(ISNUMBER(Table_2[[#This Row],[% perte de poids DH]]),AG35*(-1),"NC")</f>
        <v>NC</v>
      </c>
      <c r="AI35" s="6" t="str">
        <f t="shared" si="19"/>
        <v>non renseigné</v>
      </c>
      <c r="AJ35" s="6" t="str">
        <f t="shared" si="20"/>
        <v>non renseigné</v>
      </c>
      <c r="AK35" s="7" t="str">
        <f>IF(OR(Table_2[[#This Row],[albumine]]="NC",Table_2[[#This Row],[albumine]]=0),"non renseigné","renseigné")</f>
        <v>non renseigné</v>
      </c>
      <c r="AL35" s="6" t="s">
        <v>98</v>
      </c>
      <c r="AM35" s="6" t="s">
        <v>110</v>
      </c>
      <c r="AN35" s="6" t="s">
        <v>98</v>
      </c>
      <c r="AO35" s="6">
        <v>0</v>
      </c>
      <c r="AP35" s="6">
        <v>0</v>
      </c>
      <c r="AQ35" s="6">
        <v>0</v>
      </c>
      <c r="AR35" s="8">
        <v>43326</v>
      </c>
      <c r="AS35" s="8">
        <v>42760</v>
      </c>
      <c r="AT35" s="6">
        <v>0</v>
      </c>
      <c r="AU35" s="6">
        <v>0</v>
      </c>
      <c r="AV35" s="6" t="s">
        <v>98</v>
      </c>
      <c r="AW35" s="6" t="s">
        <v>98</v>
      </c>
      <c r="AX35" s="6" t="s">
        <v>98</v>
      </c>
      <c r="AY35" s="6" t="s">
        <v>98</v>
      </c>
      <c r="AZ35" s="6" t="s">
        <v>101</v>
      </c>
      <c r="BA35" s="6" t="s">
        <v>101</v>
      </c>
      <c r="BB35" s="6" t="s">
        <v>101</v>
      </c>
      <c r="BC35" s="6" t="s">
        <v>101</v>
      </c>
      <c r="BD35" s="6" t="s">
        <v>98</v>
      </c>
      <c r="BE35" s="6" t="s">
        <v>101</v>
      </c>
      <c r="BF35" s="6" t="s">
        <v>102</v>
      </c>
      <c r="BG35" s="6" t="s">
        <v>98</v>
      </c>
      <c r="BH35" s="6" t="s">
        <v>98</v>
      </c>
      <c r="BI35" s="6" t="s">
        <v>98</v>
      </c>
      <c r="BJ35" s="6" t="s">
        <v>98</v>
      </c>
      <c r="BK35" s="6" t="s">
        <v>98</v>
      </c>
      <c r="BL35" s="6" t="s">
        <v>98</v>
      </c>
      <c r="BM35" s="6" t="s">
        <v>98</v>
      </c>
      <c r="BN35" s="6" t="s">
        <v>100</v>
      </c>
      <c r="BO35" s="6" t="s">
        <v>98</v>
      </c>
      <c r="BP35" s="6" t="s">
        <v>98</v>
      </c>
      <c r="BQ35" s="8" t="s">
        <v>98</v>
      </c>
      <c r="BR35" s="6">
        <v>0</v>
      </c>
      <c r="BS35" s="6" t="s">
        <v>101</v>
      </c>
      <c r="BT35" s="6" t="s">
        <v>100</v>
      </c>
      <c r="BU35" s="6" t="s">
        <v>111</v>
      </c>
      <c r="BV35" s="6" t="s">
        <v>101</v>
      </c>
      <c r="BW35" s="8" t="s">
        <v>98</v>
      </c>
      <c r="BX35" s="6" t="s">
        <v>98</v>
      </c>
      <c r="BY35" s="6" t="s">
        <v>98</v>
      </c>
      <c r="BZ35" s="6"/>
      <c r="CA35" s="6"/>
      <c r="CB35" s="6"/>
      <c r="CC35" s="6"/>
      <c r="CD35" s="6"/>
      <c r="CE35" s="6"/>
      <c r="CF35" s="6"/>
      <c r="CG35" s="6"/>
      <c r="CH35" s="6" t="s">
        <v>254</v>
      </c>
      <c r="CI35" s="6" t="s">
        <v>98</v>
      </c>
      <c r="CJ35" s="6"/>
      <c r="CK35" s="8"/>
      <c r="CL35" s="6"/>
      <c r="CM35" s="8"/>
      <c r="CN35" s="9" t="str">
        <f t="shared" si="21"/>
        <v/>
      </c>
      <c r="CO3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6" spans="1:93">
      <c r="A36" s="6">
        <v>129</v>
      </c>
      <c r="B36" s="6" t="str">
        <f t="shared" si="11"/>
        <v>C</v>
      </c>
      <c r="C36" s="7" t="str">
        <f t="shared" si="12"/>
        <v>201712</v>
      </c>
      <c r="D36" s="6" t="s">
        <v>90</v>
      </c>
      <c r="E36" s="6">
        <v>2017</v>
      </c>
      <c r="F36" s="6" t="s">
        <v>255</v>
      </c>
      <c r="G36" s="6" t="s">
        <v>256</v>
      </c>
      <c r="H36" s="6">
        <v>82</v>
      </c>
      <c r="I3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36" s="6" t="s">
        <v>93</v>
      </c>
      <c r="K36" s="8">
        <v>12971</v>
      </c>
      <c r="L36" s="8">
        <v>43048</v>
      </c>
      <c r="M36" s="8">
        <v>43077</v>
      </c>
      <c r="N36" s="6">
        <v>29</v>
      </c>
      <c r="O36" s="6" t="s">
        <v>136</v>
      </c>
      <c r="P36" s="6" t="str">
        <f t="shared" si="13"/>
        <v/>
      </c>
      <c r="Q36" s="6" t="s">
        <v>196</v>
      </c>
      <c r="R36" s="16" t="s">
        <v>564</v>
      </c>
      <c r="S36" s="6">
        <v>160</v>
      </c>
      <c r="T36" s="6">
        <v>84</v>
      </c>
      <c r="U36" s="6">
        <v>73</v>
      </c>
      <c r="V36" s="6">
        <v>69.400000000000006</v>
      </c>
      <c r="W36" s="6" t="e">
        <f>IF(#REF!="NC","NC",IF(#REF!="NC","NC",ROUND(#REF!/(#REF!*#REF!)*10000,0)))</f>
        <v>#REF!</v>
      </c>
      <c r="X36" s="7" t="e">
        <f>IF(OR(Table_2[[#This Row],[interval imc]]="NC",Table_2[[#This Row],[interval imc]]=0),"non renseigné","renseigné")</f>
        <v>#REF!</v>
      </c>
      <c r="Y36" s="7" t="e">
        <f>IF(#REF!="NC","NC",IF(W36&lt;18.5,"&lt;18,5",IF(AND(W36&gt;=18.5,W36&lt;25),"entre 18,5 et 25",IF(AND(W36&gt;=25,W36&lt;30),"entre 25 et 30",IF(W36&gt;=30,"supérieur à 30")))))</f>
        <v>#REF!</v>
      </c>
      <c r="Z36" s="6">
        <v>13</v>
      </c>
      <c r="AA36" s="7" t="str">
        <f t="shared" si="14"/>
        <v>supérieur à 10</v>
      </c>
      <c r="AB36" s="7">
        <f>IF(AND(ISNUMBER(Table_2[[#This Row],[poids_entree]]),ISNUMBER(Table_2[[#This Row],[poids_sortie]])),Table_2[[#This Row],[poids_sortie]]-Table_2[[#This Row],[poids_entree]],"NC")</f>
        <v>-3.5999999999999943</v>
      </c>
      <c r="AC36" s="7">
        <f>IF(AND(ISNUMBER(Table_2[[#This Row],[poids_init]]),ISNUMBER(Table_2[[#This Row],[poids_entree]])),Table_2[[#This Row],[poids_entree]]-Table_2[[#This Row],[poids_init]],"NC")</f>
        <v>-11</v>
      </c>
      <c r="AD36" s="6">
        <f t="shared" si="15"/>
        <v>13</v>
      </c>
      <c r="AE36" s="6" t="str">
        <f t="shared" si="16"/>
        <v>gain</v>
      </c>
      <c r="AF36" s="6" t="str">
        <f t="shared" si="17"/>
        <v>gain</v>
      </c>
      <c r="AG36" s="6">
        <f t="shared" si="18"/>
        <v>5</v>
      </c>
      <c r="AH36" s="6">
        <f>IF(ISNUMBER(Table_2[[#This Row],[% perte de poids DH]]),AG36*(-1),"NC")</f>
        <v>-5</v>
      </c>
      <c r="AI36" s="6" t="str">
        <f t="shared" si="19"/>
        <v>renseigné</v>
      </c>
      <c r="AJ36" s="6" t="str">
        <f t="shared" si="20"/>
        <v>renseigné</v>
      </c>
      <c r="AK36" s="7" t="str">
        <f>IF(OR(Table_2[[#This Row],[albumine]]="NC",Table_2[[#This Row],[albumine]]=0),"non renseigné","renseigné")</f>
        <v>renseigné</v>
      </c>
      <c r="AL36" s="6">
        <v>27</v>
      </c>
      <c r="AM36" s="6" t="s">
        <v>110</v>
      </c>
      <c r="AN36" s="6" t="s">
        <v>98</v>
      </c>
      <c r="AO36" s="6" t="s">
        <v>98</v>
      </c>
      <c r="AP36" s="6" t="s">
        <v>98</v>
      </c>
      <c r="AQ36" s="6" t="s">
        <v>98</v>
      </c>
      <c r="AR36" s="8">
        <v>43077</v>
      </c>
      <c r="AS36" s="8">
        <v>43070</v>
      </c>
      <c r="AT36" s="6">
        <v>0</v>
      </c>
      <c r="AU36" s="6">
        <v>0</v>
      </c>
      <c r="AV36" s="6" t="s">
        <v>156</v>
      </c>
      <c r="AW36" s="6" t="s">
        <v>98</v>
      </c>
      <c r="AX36" s="6" t="s">
        <v>98</v>
      </c>
      <c r="AY36" s="6" t="s">
        <v>157</v>
      </c>
      <c r="AZ36" s="6" t="s">
        <v>100</v>
      </c>
      <c r="BA36" s="6" t="s">
        <v>101</v>
      </c>
      <c r="BB36" s="6" t="s">
        <v>101</v>
      </c>
      <c r="BC36" s="6" t="s">
        <v>98</v>
      </c>
      <c r="BD36" s="6" t="s">
        <v>98</v>
      </c>
      <c r="BE36" s="6" t="s">
        <v>101</v>
      </c>
      <c r="BF36" s="6" t="s">
        <v>102</v>
      </c>
      <c r="BG36" s="6" t="s">
        <v>98</v>
      </c>
      <c r="BH36" s="6" t="s">
        <v>98</v>
      </c>
      <c r="BI36" s="6" t="s">
        <v>98</v>
      </c>
      <c r="BJ36" s="6" t="s">
        <v>98</v>
      </c>
      <c r="BK36" s="6" t="s">
        <v>98</v>
      </c>
      <c r="BL36" s="6" t="s">
        <v>98</v>
      </c>
      <c r="BM36" s="6" t="s">
        <v>98</v>
      </c>
      <c r="BN36" s="6" t="s">
        <v>100</v>
      </c>
      <c r="BO36" s="6" t="s">
        <v>98</v>
      </c>
      <c r="BP36" s="6" t="s">
        <v>98</v>
      </c>
      <c r="BQ36" s="8" t="s">
        <v>98</v>
      </c>
      <c r="BR36" s="6" t="s">
        <v>98</v>
      </c>
      <c r="BS36" s="6" t="s">
        <v>100</v>
      </c>
      <c r="BT36" s="6" t="s">
        <v>101</v>
      </c>
      <c r="BU36" s="6" t="s">
        <v>103</v>
      </c>
      <c r="BV36" s="6" t="s">
        <v>101</v>
      </c>
      <c r="BW36" s="8" t="s">
        <v>98</v>
      </c>
      <c r="BX36" s="6" t="s">
        <v>98</v>
      </c>
      <c r="BY36" s="6" t="s">
        <v>98</v>
      </c>
      <c r="BZ36" s="6"/>
      <c r="CA36" s="6"/>
      <c r="CB36" s="6"/>
      <c r="CC36" s="6"/>
      <c r="CD36" s="6"/>
      <c r="CE36" s="6"/>
      <c r="CF36" s="6"/>
      <c r="CG36" s="6"/>
      <c r="CH36" s="6" t="s">
        <v>98</v>
      </c>
      <c r="CI36" s="6" t="s">
        <v>98</v>
      </c>
      <c r="CJ36" s="6"/>
      <c r="CK36" s="8"/>
      <c r="CL36" s="6"/>
      <c r="CM36" s="8"/>
      <c r="CN36" s="9" t="str">
        <f t="shared" si="21"/>
        <v/>
      </c>
      <c r="CO3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7" spans="1:93" hidden="1">
      <c r="A37" s="6">
        <v>154</v>
      </c>
      <c r="B37" s="6" t="str">
        <f t="shared" si="11"/>
        <v>D</v>
      </c>
      <c r="C37" s="7" t="str">
        <f t="shared" si="12"/>
        <v>201806</v>
      </c>
      <c r="D37" s="6" t="s">
        <v>106</v>
      </c>
      <c r="E37" s="6">
        <v>2018</v>
      </c>
      <c r="F37" s="6" t="s">
        <v>257</v>
      </c>
      <c r="G37" s="6" t="s">
        <v>258</v>
      </c>
      <c r="H37" s="6">
        <v>68</v>
      </c>
      <c r="I3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7" s="6" t="s">
        <v>93</v>
      </c>
      <c r="K37" s="8">
        <v>18131</v>
      </c>
      <c r="L37" s="8">
        <v>43257</v>
      </c>
      <c r="M37" s="8">
        <v>43259</v>
      </c>
      <c r="N37" s="6">
        <v>2</v>
      </c>
      <c r="O37" s="6" t="s">
        <v>95</v>
      </c>
      <c r="P37" s="6" t="str">
        <f t="shared" si="13"/>
        <v>Digestif</v>
      </c>
      <c r="Q37" s="6" t="s">
        <v>109</v>
      </c>
      <c r="R3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37" s="6">
        <v>160</v>
      </c>
      <c r="T37" s="6">
        <v>70</v>
      </c>
      <c r="U37" s="6">
        <v>66</v>
      </c>
      <c r="V37" s="6" t="s">
        <v>98</v>
      </c>
      <c r="W37" s="6" t="e">
        <f>IF(#REF!="NC","NC",IF(#REF!="NC","NC",ROUND(#REF!/(#REF!*#REF!)*10000,0)))</f>
        <v>#REF!</v>
      </c>
      <c r="X37" s="7" t="e">
        <f>IF(OR(Table_2[[#This Row],[interval imc]]="NC",Table_2[[#This Row],[interval imc]]=0),"non renseigné","renseigné")</f>
        <v>#REF!</v>
      </c>
      <c r="Y37" s="7" t="e">
        <f>IF(#REF!="NC","NC",IF(W37&lt;18.5,"&lt;18,5",IF(AND(W37&gt;=18.5,W37&lt;25),"entre 18,5 et 25",IF(AND(W37&gt;=25,W37&lt;30),"entre 25 et 30",IF(W37&gt;=30,"supérieur à 30")))))</f>
        <v>#REF!</v>
      </c>
      <c r="Z37" s="6">
        <v>1</v>
      </c>
      <c r="AA37" s="7" t="str">
        <f t="shared" si="14"/>
        <v>entre 1 et 5</v>
      </c>
      <c r="AB37" s="7" t="str">
        <f>IF(AND(ISNUMBER(Table_2[[#This Row],[poids_entree]]),ISNUMBER(Table_2[[#This Row],[poids_sortie]])),Table_2[[#This Row],[poids_sortie]]-Table_2[[#This Row],[poids_entree]],"NC")</f>
        <v>NC</v>
      </c>
      <c r="AC37" s="7">
        <f>IF(AND(ISNUMBER(Table_2[[#This Row],[poids_init]]),ISNUMBER(Table_2[[#This Row],[poids_entree]])),Table_2[[#This Row],[poids_entree]]-Table_2[[#This Row],[poids_init]],"NC")</f>
        <v>-4</v>
      </c>
      <c r="AD37" s="6">
        <f t="shared" si="15"/>
        <v>6</v>
      </c>
      <c r="AE37" s="6" t="str">
        <f t="shared" si="16"/>
        <v>NC</v>
      </c>
      <c r="AF37" s="6" t="str">
        <f t="shared" si="17"/>
        <v>gain</v>
      </c>
      <c r="AG37" s="6" t="str">
        <f t="shared" si="18"/>
        <v>NC</v>
      </c>
      <c r="AH37" s="6" t="str">
        <f>IF(ISNUMBER(Table_2[[#This Row],[% perte de poids DH]]),AG37*(-1),"NC")</f>
        <v>NC</v>
      </c>
      <c r="AI37" s="6" t="str">
        <f t="shared" si="19"/>
        <v>non renseigné</v>
      </c>
      <c r="AJ37" s="6" t="str">
        <f t="shared" si="20"/>
        <v>renseigné</v>
      </c>
      <c r="AK37" s="7" t="str">
        <f>IF(OR(Table_2[[#This Row],[albumine]]="NC",Table_2[[#This Row],[albumine]]=0),"non renseigné","renseigné")</f>
        <v>renseigné</v>
      </c>
      <c r="AL37" s="6">
        <v>31</v>
      </c>
      <c r="AM37" s="6" t="s">
        <v>97</v>
      </c>
      <c r="AN37" s="6" t="s">
        <v>98</v>
      </c>
      <c r="AO37" s="6">
        <v>40</v>
      </c>
      <c r="AP37" s="6" t="s">
        <v>98</v>
      </c>
      <c r="AQ37" s="6" t="s">
        <v>98</v>
      </c>
      <c r="AR37" s="8" t="s">
        <v>98</v>
      </c>
      <c r="AS37" s="8" t="s">
        <v>98</v>
      </c>
      <c r="AT37" s="6">
        <v>2</v>
      </c>
      <c r="AU37" s="6">
        <v>0</v>
      </c>
      <c r="AV37" s="6" t="s">
        <v>138</v>
      </c>
      <c r="AW37" s="6" t="s">
        <v>101</v>
      </c>
      <c r="AX37" s="6" t="s">
        <v>98</v>
      </c>
      <c r="AY37" s="6" t="s">
        <v>98</v>
      </c>
      <c r="AZ37" s="6" t="s">
        <v>101</v>
      </c>
      <c r="BA37" s="6" t="s">
        <v>101</v>
      </c>
      <c r="BB37" s="6" t="s">
        <v>101</v>
      </c>
      <c r="BC37" s="6" t="s">
        <v>98</v>
      </c>
      <c r="BD37" s="6" t="s">
        <v>259</v>
      </c>
      <c r="BE37" s="6" t="s">
        <v>101</v>
      </c>
      <c r="BF37" s="6" t="s">
        <v>102</v>
      </c>
      <c r="BG37" s="6" t="s">
        <v>98</v>
      </c>
      <c r="BH37" s="6" t="s">
        <v>98</v>
      </c>
      <c r="BI37" s="6" t="s">
        <v>98</v>
      </c>
      <c r="BJ37" s="6" t="s">
        <v>98</v>
      </c>
      <c r="BK37" s="6" t="s">
        <v>98</v>
      </c>
      <c r="BL37" s="6" t="s">
        <v>98</v>
      </c>
      <c r="BM37" s="6" t="s">
        <v>98</v>
      </c>
      <c r="BN37" s="6" t="s">
        <v>100</v>
      </c>
      <c r="BO37" s="6" t="s">
        <v>98</v>
      </c>
      <c r="BP37" s="6" t="s">
        <v>98</v>
      </c>
      <c r="BQ37" s="8" t="s">
        <v>98</v>
      </c>
      <c r="BR37" s="6" t="s">
        <v>98</v>
      </c>
      <c r="BS37" s="6" t="s">
        <v>101</v>
      </c>
      <c r="BT37" s="6" t="s">
        <v>100</v>
      </c>
      <c r="BU37" s="6" t="s">
        <v>111</v>
      </c>
      <c r="BV37" s="6" t="s">
        <v>101</v>
      </c>
      <c r="BW37" s="8" t="s">
        <v>98</v>
      </c>
      <c r="BX37" s="6" t="s">
        <v>98</v>
      </c>
      <c r="BY37" s="6" t="s">
        <v>98</v>
      </c>
      <c r="BZ37" s="6"/>
      <c r="CA37" s="6"/>
      <c r="CB37" s="6"/>
      <c r="CC37" s="6"/>
      <c r="CD37" s="6"/>
      <c r="CE37" s="6"/>
      <c r="CF37" s="6"/>
      <c r="CG37" s="6"/>
      <c r="CH37" s="6" t="s">
        <v>98</v>
      </c>
      <c r="CI37" s="6" t="s">
        <v>98</v>
      </c>
      <c r="CJ37" s="6"/>
      <c r="CK37" s="8"/>
      <c r="CL37" s="6"/>
      <c r="CM37" s="8"/>
      <c r="CN37" s="9" t="str">
        <f t="shared" si="21"/>
        <v/>
      </c>
      <c r="CO3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8" spans="1:93" ht="75" hidden="1">
      <c r="A38" s="6">
        <v>113</v>
      </c>
      <c r="B38" s="6" t="str">
        <f t="shared" si="11"/>
        <v>D</v>
      </c>
      <c r="C38" s="7" t="str">
        <f t="shared" si="12"/>
        <v>201806</v>
      </c>
      <c r="D38" s="6" t="s">
        <v>106</v>
      </c>
      <c r="E38" s="6">
        <v>2018</v>
      </c>
      <c r="F38" s="6" t="s">
        <v>260</v>
      </c>
      <c r="G38" s="6" t="s">
        <v>261</v>
      </c>
      <c r="H38" s="6">
        <v>69</v>
      </c>
      <c r="I3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8" s="6" t="s">
        <v>142</v>
      </c>
      <c r="K38" s="8">
        <v>16657</v>
      </c>
      <c r="L38" s="8">
        <v>43256</v>
      </c>
      <c r="M38" s="8">
        <v>43280</v>
      </c>
      <c r="N38" s="6">
        <v>24</v>
      </c>
      <c r="O38" s="6" t="s">
        <v>95</v>
      </c>
      <c r="P38" s="6" t="str">
        <f t="shared" si="13"/>
        <v>Digestif</v>
      </c>
      <c r="Q38" s="6" t="s">
        <v>167</v>
      </c>
      <c r="R3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38" s="6">
        <v>174</v>
      </c>
      <c r="T38" s="6" t="s">
        <v>98</v>
      </c>
      <c r="U38" s="6">
        <v>52</v>
      </c>
      <c r="V38" s="6" t="s">
        <v>98</v>
      </c>
      <c r="W38" s="6" t="e">
        <f>IF(#REF!="NC","NC",IF(#REF!="NC","NC",ROUND(#REF!/(#REF!*#REF!)*10000,0)))</f>
        <v>#REF!</v>
      </c>
      <c r="X38" s="7" t="e">
        <f>IF(OR(Table_2[[#This Row],[interval imc]]="NC",Table_2[[#This Row],[interval imc]]=0),"non renseigné","renseigné")</f>
        <v>#REF!</v>
      </c>
      <c r="Y38" s="7" t="e">
        <f>IF(#REF!="NC","NC",IF(W38&lt;18.5,"&lt;18,5",IF(AND(W38&gt;=18.5,W38&lt;25),"entre 18,5 et 25",IF(AND(W38&gt;=25,W38&lt;30),"entre 25 et 30",IF(W38&gt;=30,"supérieur à 30")))))</f>
        <v>#REF!</v>
      </c>
      <c r="Z38" s="6">
        <v>1</v>
      </c>
      <c r="AA38" s="7" t="str">
        <f t="shared" si="14"/>
        <v>entre 1 et 5</v>
      </c>
      <c r="AB38" s="7" t="str">
        <f>IF(AND(ISNUMBER(Table_2[[#This Row],[poids_entree]]),ISNUMBER(Table_2[[#This Row],[poids_sortie]])),Table_2[[#This Row],[poids_sortie]]-Table_2[[#This Row],[poids_entree]],"NC")</f>
        <v>NC</v>
      </c>
      <c r="AC38" s="7" t="str">
        <f>IF(AND(ISNUMBER(Table_2[[#This Row],[poids_init]]),ISNUMBER(Table_2[[#This Row],[poids_entree]])),Table_2[[#This Row],[poids_entree]]-Table_2[[#This Row],[poids_init]],"NC")</f>
        <v>NC</v>
      </c>
      <c r="AD38" s="6" t="str">
        <f t="shared" si="15"/>
        <v>NC</v>
      </c>
      <c r="AE38" s="6" t="str">
        <f t="shared" si="16"/>
        <v>NC</v>
      </c>
      <c r="AF38" s="6" t="str">
        <f t="shared" si="17"/>
        <v>NC</v>
      </c>
      <c r="AG38" s="6" t="str">
        <f t="shared" si="18"/>
        <v>NC</v>
      </c>
      <c r="AH38" s="6" t="str">
        <f>IF(ISNUMBER(Table_2[[#This Row],[% perte de poids DH]]),AG38*(-1),"NC")</f>
        <v>NC</v>
      </c>
      <c r="AI38" s="6" t="str">
        <f t="shared" si="19"/>
        <v>non renseigné</v>
      </c>
      <c r="AJ38" s="6" t="str">
        <f t="shared" si="20"/>
        <v>non renseigné</v>
      </c>
      <c r="AK38" s="7" t="str">
        <f>IF(OR(Table_2[[#This Row],[albumine]]="NC",Table_2[[#This Row],[albumine]]=0),"non renseigné","renseigné")</f>
        <v>renseigné</v>
      </c>
      <c r="AL38" s="6">
        <v>27</v>
      </c>
      <c r="AM38" s="6" t="s">
        <v>115</v>
      </c>
      <c r="AN38" s="6" t="s">
        <v>98</v>
      </c>
      <c r="AO38" s="6">
        <v>80</v>
      </c>
      <c r="AP38" s="6">
        <v>1.02</v>
      </c>
      <c r="AQ38" s="6">
        <v>0.85</v>
      </c>
      <c r="AR38" s="8">
        <v>43288</v>
      </c>
      <c r="AS38" s="8" t="s">
        <v>98</v>
      </c>
      <c r="AT38" s="6">
        <v>1</v>
      </c>
      <c r="AU38" s="6">
        <v>2</v>
      </c>
      <c r="AV38" s="6" t="s">
        <v>98</v>
      </c>
      <c r="AW38" s="6" t="s">
        <v>100</v>
      </c>
      <c r="AX38" s="6" t="s">
        <v>101</v>
      </c>
      <c r="AY38" s="6" t="s">
        <v>98</v>
      </c>
      <c r="AZ38" s="6" t="s">
        <v>100</v>
      </c>
      <c r="BA38" s="6" t="s">
        <v>100</v>
      </c>
      <c r="BB38" s="6" t="s">
        <v>100</v>
      </c>
      <c r="BC38" s="6" t="s">
        <v>98</v>
      </c>
      <c r="BD38" s="6" t="s">
        <v>101</v>
      </c>
      <c r="BE38" s="6" t="s">
        <v>100</v>
      </c>
      <c r="BF38" s="6" t="s">
        <v>102</v>
      </c>
      <c r="BG38" s="6" t="s">
        <v>98</v>
      </c>
      <c r="BH38" s="6" t="s">
        <v>98</v>
      </c>
      <c r="BI38" s="6" t="s">
        <v>98</v>
      </c>
      <c r="BJ38" s="6" t="s">
        <v>98</v>
      </c>
      <c r="BK38" s="6" t="s">
        <v>98</v>
      </c>
      <c r="BL38" s="6" t="s">
        <v>98</v>
      </c>
      <c r="BM38" s="6" t="s">
        <v>98</v>
      </c>
      <c r="BN38" s="6" t="s">
        <v>101</v>
      </c>
      <c r="BO38" s="6" t="s">
        <v>98</v>
      </c>
      <c r="BP38" s="6" t="s">
        <v>98</v>
      </c>
      <c r="BQ38" s="8" t="s">
        <v>98</v>
      </c>
      <c r="BR38" s="6" t="s">
        <v>98</v>
      </c>
      <c r="BS38" s="6" t="s">
        <v>101</v>
      </c>
      <c r="BT38" s="6" t="s">
        <v>101</v>
      </c>
      <c r="BU38" s="6" t="s">
        <v>122</v>
      </c>
      <c r="BV38" s="6" t="s">
        <v>101</v>
      </c>
      <c r="BW38" s="8" t="s">
        <v>98</v>
      </c>
      <c r="BX38" s="6" t="s">
        <v>98</v>
      </c>
      <c r="BY38" s="6" t="s">
        <v>98</v>
      </c>
      <c r="BZ38" s="6"/>
      <c r="CA38" s="6"/>
      <c r="CB38" s="6"/>
      <c r="CC38" s="6"/>
      <c r="CD38" s="6"/>
      <c r="CE38" s="6"/>
      <c r="CF38" s="6"/>
      <c r="CG38" s="6"/>
      <c r="CH38" s="6" t="s">
        <v>262</v>
      </c>
      <c r="CI38" s="6" t="s">
        <v>98</v>
      </c>
      <c r="CJ38" s="6"/>
      <c r="CK38" s="8"/>
      <c r="CL38" s="6"/>
      <c r="CM38" s="8"/>
      <c r="CN38" s="9" t="str">
        <f t="shared" si="21"/>
        <v/>
      </c>
      <c r="CO3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39" spans="1:93" ht="105" hidden="1">
      <c r="A39" s="6">
        <v>28</v>
      </c>
      <c r="B39" s="6" t="str">
        <f t="shared" si="11"/>
        <v>B</v>
      </c>
      <c r="C39" s="7" t="str">
        <f t="shared" si="12"/>
        <v>201706</v>
      </c>
      <c r="D39" s="6" t="s">
        <v>106</v>
      </c>
      <c r="E39" s="6">
        <v>2017</v>
      </c>
      <c r="F39" s="6" t="s">
        <v>263</v>
      </c>
      <c r="G39" s="6" t="s">
        <v>264</v>
      </c>
      <c r="H39" s="6">
        <v>62</v>
      </c>
      <c r="I3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39" s="6" t="s">
        <v>142</v>
      </c>
      <c r="K39" s="8">
        <v>19734</v>
      </c>
      <c r="L39" s="8">
        <v>42893</v>
      </c>
      <c r="M39" s="8">
        <v>42894</v>
      </c>
      <c r="N39" s="6">
        <v>1</v>
      </c>
      <c r="O39" s="6" t="s">
        <v>95</v>
      </c>
      <c r="P39" s="6" t="str">
        <f t="shared" si="13"/>
        <v>Digestif</v>
      </c>
      <c r="Q39" s="6" t="s">
        <v>143</v>
      </c>
      <c r="R3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39" s="6">
        <v>175</v>
      </c>
      <c r="T39" s="6">
        <v>50</v>
      </c>
      <c r="U39" s="6" t="s">
        <v>98</v>
      </c>
      <c r="V39" s="6" t="s">
        <v>98</v>
      </c>
      <c r="W39" s="6" t="e">
        <f>IF(#REF!="NC","NC",IF(#REF!="NC","NC",ROUND(#REF!/(#REF!*#REF!)*10000,0)))</f>
        <v>#REF!</v>
      </c>
      <c r="X39" s="7" t="e">
        <f>IF(OR(Table_2[[#This Row],[interval imc]]="NC",Table_2[[#This Row],[interval imc]]=0),"non renseigné","renseigné")</f>
        <v>#REF!</v>
      </c>
      <c r="Y39" s="7" t="e">
        <f>IF(#REF!="NC","NC",IF(W39&lt;18.5,"&lt;18,5",IF(AND(W39&gt;=18.5,W39&lt;25),"entre 18,5 et 25",IF(AND(W39&gt;=25,W39&lt;30),"entre 25 et 30",IF(W39&gt;=30,"supérieur à 30")))))</f>
        <v>#REF!</v>
      </c>
      <c r="Z39" s="6">
        <v>0</v>
      </c>
      <c r="AA39" s="7">
        <f t="shared" si="14"/>
        <v>0</v>
      </c>
      <c r="AB39" s="7" t="str">
        <f>IF(AND(ISNUMBER(Table_2[[#This Row],[poids_entree]]),ISNUMBER(Table_2[[#This Row],[poids_sortie]])),Table_2[[#This Row],[poids_sortie]]-Table_2[[#This Row],[poids_entree]],"NC")</f>
        <v>NC</v>
      </c>
      <c r="AC39" s="7" t="str">
        <f>IF(AND(ISNUMBER(Table_2[[#This Row],[poids_init]]),ISNUMBER(Table_2[[#This Row],[poids_entree]])),Table_2[[#This Row],[poids_entree]]-Table_2[[#This Row],[poids_init]],"NC")</f>
        <v>NC</v>
      </c>
      <c r="AD39" s="6" t="str">
        <f t="shared" si="15"/>
        <v>NC</v>
      </c>
      <c r="AE39" s="6" t="str">
        <f t="shared" si="16"/>
        <v>NC</v>
      </c>
      <c r="AF39" s="6" t="str">
        <f t="shared" si="17"/>
        <v>NC</v>
      </c>
      <c r="AG39" s="6" t="str">
        <f t="shared" si="18"/>
        <v>NC</v>
      </c>
      <c r="AH39" s="6" t="str">
        <f>IF(ISNUMBER(Table_2[[#This Row],[% perte de poids DH]]),AG39*(-1),"NC")</f>
        <v>NC</v>
      </c>
      <c r="AI39" s="6" t="str">
        <f t="shared" si="19"/>
        <v>non renseigné</v>
      </c>
      <c r="AJ39" s="6" t="str">
        <f t="shared" si="20"/>
        <v>non renseigné</v>
      </c>
      <c r="AK39" s="7" t="str">
        <f>IF(OR(Table_2[[#This Row],[albumine]]="NC",Table_2[[#This Row],[albumine]]=0),"non renseigné","renseigné")</f>
        <v>non renseigné</v>
      </c>
      <c r="AL39" s="6" t="s">
        <v>98</v>
      </c>
      <c r="AM39" s="6" t="s">
        <v>128</v>
      </c>
      <c r="AN39" s="6" t="s">
        <v>98</v>
      </c>
      <c r="AO39" s="6">
        <v>0</v>
      </c>
      <c r="AP39" s="6">
        <v>0</v>
      </c>
      <c r="AQ39" s="6">
        <v>0</v>
      </c>
      <c r="AR39" s="8">
        <v>42894</v>
      </c>
      <c r="AS39" s="8">
        <v>42871</v>
      </c>
      <c r="AT39" s="6">
        <v>0</v>
      </c>
      <c r="AU39" s="6">
        <v>0</v>
      </c>
      <c r="AV39" s="6" t="s">
        <v>98</v>
      </c>
      <c r="AW39" s="6" t="s">
        <v>98</v>
      </c>
      <c r="AX39" s="6" t="s">
        <v>98</v>
      </c>
      <c r="AY39" s="6" t="s">
        <v>98</v>
      </c>
      <c r="AZ39" s="6" t="s">
        <v>100</v>
      </c>
      <c r="BA39" s="6" t="s">
        <v>101</v>
      </c>
      <c r="BB39" s="6" t="s">
        <v>101</v>
      </c>
      <c r="BC39" s="6" t="s">
        <v>98</v>
      </c>
      <c r="BD39" s="6" t="s">
        <v>98</v>
      </c>
      <c r="BE39" s="6" t="s">
        <v>101</v>
      </c>
      <c r="BF39" s="6" t="s">
        <v>102</v>
      </c>
      <c r="BG39" s="6" t="s">
        <v>98</v>
      </c>
      <c r="BH39" s="6" t="s">
        <v>98</v>
      </c>
      <c r="BI39" s="6" t="s">
        <v>98</v>
      </c>
      <c r="BJ39" s="6" t="s">
        <v>98</v>
      </c>
      <c r="BK39" s="6" t="s">
        <v>98</v>
      </c>
      <c r="BL39" s="6" t="s">
        <v>98</v>
      </c>
      <c r="BM39" s="6" t="s">
        <v>98</v>
      </c>
      <c r="BN39" s="6" t="s">
        <v>101</v>
      </c>
      <c r="BO39" s="6" t="s">
        <v>98</v>
      </c>
      <c r="BP39" s="6" t="s">
        <v>98</v>
      </c>
      <c r="BQ39" s="8" t="s">
        <v>98</v>
      </c>
      <c r="BR39" s="6" t="s">
        <v>98</v>
      </c>
      <c r="BS39" s="6" t="s">
        <v>101</v>
      </c>
      <c r="BT39" s="6" t="s">
        <v>100</v>
      </c>
      <c r="BU39" s="6" t="s">
        <v>111</v>
      </c>
      <c r="BV39" s="6" t="s">
        <v>101</v>
      </c>
      <c r="BW39" s="8" t="s">
        <v>98</v>
      </c>
      <c r="BX39" s="6" t="s">
        <v>98</v>
      </c>
      <c r="BY39" s="6" t="s">
        <v>98</v>
      </c>
      <c r="BZ39" s="6"/>
      <c r="CA39" s="6"/>
      <c r="CB39" s="6"/>
      <c r="CC39" s="6"/>
      <c r="CD39" s="6"/>
      <c r="CE39" s="6"/>
      <c r="CF39" s="6"/>
      <c r="CG39" s="6"/>
      <c r="CH39" s="6" t="s">
        <v>265</v>
      </c>
      <c r="CI39" s="6" t="s">
        <v>98</v>
      </c>
      <c r="CJ39" s="6"/>
      <c r="CK39" s="8"/>
      <c r="CL39" s="6"/>
      <c r="CM39" s="8"/>
      <c r="CN39" s="9" t="str">
        <f t="shared" si="21"/>
        <v/>
      </c>
      <c r="CO3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0" spans="1:93" ht="30" hidden="1">
      <c r="A40" s="6">
        <v>116</v>
      </c>
      <c r="B40" s="6" t="str">
        <f t="shared" si="11"/>
        <v>D</v>
      </c>
      <c r="C40" s="7" t="str">
        <f t="shared" si="12"/>
        <v>201806</v>
      </c>
      <c r="D40" s="6" t="s">
        <v>106</v>
      </c>
      <c r="E40" s="6">
        <v>2018</v>
      </c>
      <c r="F40" s="6" t="s">
        <v>266</v>
      </c>
      <c r="G40" s="6" t="s">
        <v>267</v>
      </c>
      <c r="H40" s="6">
        <v>73</v>
      </c>
      <c r="I4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0" s="6" t="s">
        <v>93</v>
      </c>
      <c r="K40" s="8">
        <v>16454</v>
      </c>
      <c r="L40" s="8">
        <v>43258</v>
      </c>
      <c r="M40" s="8">
        <v>43284</v>
      </c>
      <c r="N40" s="6">
        <v>26</v>
      </c>
      <c r="O40" s="6" t="s">
        <v>95</v>
      </c>
      <c r="P40" s="6" t="str">
        <f t="shared" si="13"/>
        <v>Digestif</v>
      </c>
      <c r="Q40" s="6" t="s">
        <v>268</v>
      </c>
      <c r="R4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0" s="6">
        <v>151</v>
      </c>
      <c r="T40" s="6">
        <v>86</v>
      </c>
      <c r="U40" s="6">
        <v>74</v>
      </c>
      <c r="V40" s="6">
        <v>80</v>
      </c>
      <c r="W40" s="6" t="e">
        <f>IF(#REF!="NC","NC",IF(#REF!="NC","NC",ROUND(#REF!/(#REF!*#REF!)*10000,0)))</f>
        <v>#REF!</v>
      </c>
      <c r="X40" s="7" t="e">
        <f>IF(OR(Table_2[[#This Row],[interval imc]]="NC",Table_2[[#This Row],[interval imc]]=0),"non renseigné","renseigné")</f>
        <v>#REF!</v>
      </c>
      <c r="Y40" s="7" t="e">
        <f>IF(#REF!="NC","NC",IF(W40&lt;18.5,"&lt;18,5",IF(AND(W40&gt;=18.5,W40&lt;25),"entre 18,5 et 25",IF(AND(W40&gt;=25,W40&lt;30),"entre 25 et 30",IF(W40&gt;=30,"supérieur à 30")))))</f>
        <v>#REF!</v>
      </c>
      <c r="Z40" s="6">
        <v>3</v>
      </c>
      <c r="AA40" s="7" t="str">
        <f t="shared" si="14"/>
        <v>entre 1 et 5</v>
      </c>
      <c r="AB40" s="7">
        <f>IF(AND(ISNUMBER(Table_2[[#This Row],[poids_entree]]),ISNUMBER(Table_2[[#This Row],[poids_sortie]])),Table_2[[#This Row],[poids_sortie]]-Table_2[[#This Row],[poids_entree]],"NC")</f>
        <v>6</v>
      </c>
      <c r="AC40" s="7">
        <f>IF(AND(ISNUMBER(Table_2[[#This Row],[poids_init]]),ISNUMBER(Table_2[[#This Row],[poids_entree]])),Table_2[[#This Row],[poids_entree]]-Table_2[[#This Row],[poids_init]],"NC")</f>
        <v>-12</v>
      </c>
      <c r="AD40" s="6">
        <f t="shared" si="15"/>
        <v>14</v>
      </c>
      <c r="AE40" s="6" t="str">
        <f t="shared" si="16"/>
        <v>perte</v>
      </c>
      <c r="AF40" s="6" t="str">
        <f t="shared" si="17"/>
        <v>gain</v>
      </c>
      <c r="AG40" s="6">
        <f t="shared" si="18"/>
        <v>-8</v>
      </c>
      <c r="AH40" s="6">
        <f>IF(ISNUMBER(Table_2[[#This Row],[% perte de poids DH]]),AG40*(-1),"NC")</f>
        <v>8</v>
      </c>
      <c r="AI40" s="6" t="str">
        <f t="shared" si="19"/>
        <v>renseigné</v>
      </c>
      <c r="AJ40" s="6" t="str">
        <f t="shared" si="20"/>
        <v>renseigné</v>
      </c>
      <c r="AK40" s="7" t="str">
        <f>IF(OR(Table_2[[#This Row],[albumine]]="NC",Table_2[[#This Row],[albumine]]=0),"non renseigné","renseigné")</f>
        <v>renseigné</v>
      </c>
      <c r="AL40" s="6">
        <v>30</v>
      </c>
      <c r="AM40" s="6" t="s">
        <v>110</v>
      </c>
      <c r="AN40" s="6" t="s">
        <v>98</v>
      </c>
      <c r="AO40" s="6">
        <v>40</v>
      </c>
      <c r="AP40" s="6" t="s">
        <v>98</v>
      </c>
      <c r="AQ40" s="6" t="s">
        <v>98</v>
      </c>
      <c r="AR40" s="8">
        <v>43293</v>
      </c>
      <c r="AS40" s="8" t="s">
        <v>98</v>
      </c>
      <c r="AT40" s="6">
        <v>0</v>
      </c>
      <c r="AU40" s="6">
        <v>0</v>
      </c>
      <c r="AV40" s="6" t="s">
        <v>138</v>
      </c>
      <c r="AW40" s="6" t="s">
        <v>101</v>
      </c>
      <c r="AX40" s="6" t="s">
        <v>98</v>
      </c>
      <c r="AY40" s="6" t="s">
        <v>157</v>
      </c>
      <c r="AZ40" s="6" t="s">
        <v>100</v>
      </c>
      <c r="BA40" s="6" t="s">
        <v>100</v>
      </c>
      <c r="BB40" s="6" t="s">
        <v>101</v>
      </c>
      <c r="BC40" s="6" t="s">
        <v>98</v>
      </c>
      <c r="BD40" s="6" t="s">
        <v>98</v>
      </c>
      <c r="BE40" s="6" t="s">
        <v>101</v>
      </c>
      <c r="BF40" s="6" t="s">
        <v>102</v>
      </c>
      <c r="BG40" s="6" t="s">
        <v>98</v>
      </c>
      <c r="BH40" s="6" t="s">
        <v>98</v>
      </c>
      <c r="BI40" s="6" t="s">
        <v>98</v>
      </c>
      <c r="BJ40" s="6" t="s">
        <v>98</v>
      </c>
      <c r="BK40" s="6" t="s">
        <v>98</v>
      </c>
      <c r="BL40" s="6" t="s">
        <v>98</v>
      </c>
      <c r="BM40" s="6" t="s">
        <v>98</v>
      </c>
      <c r="BN40" s="6" t="s">
        <v>100</v>
      </c>
      <c r="BO40" s="6" t="s">
        <v>98</v>
      </c>
      <c r="BP40" s="6" t="s">
        <v>98</v>
      </c>
      <c r="BQ40" s="8">
        <v>43040</v>
      </c>
      <c r="BR40" s="6" t="s">
        <v>98</v>
      </c>
      <c r="BS40" s="6" t="s">
        <v>101</v>
      </c>
      <c r="BT40" s="6" t="s">
        <v>101</v>
      </c>
      <c r="BU40" s="6" t="s">
        <v>122</v>
      </c>
      <c r="BV40" s="6" t="s">
        <v>101</v>
      </c>
      <c r="BW40" s="8" t="s">
        <v>98</v>
      </c>
      <c r="BX40" s="6" t="s">
        <v>98</v>
      </c>
      <c r="BY40" s="6" t="s">
        <v>98</v>
      </c>
      <c r="BZ40" s="6"/>
      <c r="CA40" s="6"/>
      <c r="CB40" s="6"/>
      <c r="CC40" s="6"/>
      <c r="CD40" s="6"/>
      <c r="CE40" s="6"/>
      <c r="CF40" s="6"/>
      <c r="CG40" s="6"/>
      <c r="CH40" s="6" t="s">
        <v>269</v>
      </c>
      <c r="CI40" s="6" t="s">
        <v>98</v>
      </c>
      <c r="CJ40" s="6"/>
      <c r="CK40" s="8"/>
      <c r="CL40" s="6"/>
      <c r="CM40" s="8"/>
      <c r="CN40" s="9" t="str">
        <f t="shared" si="21"/>
        <v/>
      </c>
      <c r="CO4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1" spans="1:93" hidden="1">
      <c r="A41" s="6">
        <v>130</v>
      </c>
      <c r="B41" s="6" t="str">
        <f t="shared" si="11"/>
        <v>C</v>
      </c>
      <c r="C41" s="7" t="str">
        <f t="shared" si="12"/>
        <v>201712</v>
      </c>
      <c r="D41" s="6" t="s">
        <v>90</v>
      </c>
      <c r="E41" s="6">
        <v>2017</v>
      </c>
      <c r="F41" s="6" t="s">
        <v>270</v>
      </c>
      <c r="G41" s="6" t="s">
        <v>271</v>
      </c>
      <c r="H41" s="6">
        <v>58</v>
      </c>
      <c r="I4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1" s="6" t="s">
        <v>142</v>
      </c>
      <c r="K41" s="8">
        <v>21729</v>
      </c>
      <c r="L41" s="8">
        <v>43035</v>
      </c>
      <c r="M41" s="8">
        <v>43080</v>
      </c>
      <c r="N41" s="6">
        <v>45</v>
      </c>
      <c r="O41" s="6" t="s">
        <v>95</v>
      </c>
      <c r="P41" s="6" t="str">
        <f t="shared" si="13"/>
        <v>Prostate</v>
      </c>
      <c r="Q41" s="6" t="s">
        <v>215</v>
      </c>
      <c r="R4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1" s="6">
        <v>184</v>
      </c>
      <c r="T41" s="6">
        <v>77</v>
      </c>
      <c r="U41" s="6">
        <v>69</v>
      </c>
      <c r="V41" s="6">
        <v>66</v>
      </c>
      <c r="W41" s="6" t="e">
        <f>IF(#REF!="NC","NC",IF(#REF!="NC","NC",ROUND(#REF!/(#REF!*#REF!)*10000,0)))</f>
        <v>#REF!</v>
      </c>
      <c r="X41" s="7" t="e">
        <f>IF(OR(Table_2[[#This Row],[interval imc]]="NC",Table_2[[#This Row],[interval imc]]=0),"non renseigné","renseigné")</f>
        <v>#REF!</v>
      </c>
      <c r="Y41" s="7" t="e">
        <f>IF(#REF!="NC","NC",IF(W41&lt;18.5,"&lt;18,5",IF(AND(W41&gt;=18.5,W41&lt;25),"entre 18,5 et 25",IF(AND(W41&gt;=25,W41&lt;30),"entre 25 et 30",IF(W41&gt;=30,"supérieur à 30")))))</f>
        <v>#REF!</v>
      </c>
      <c r="Z41" s="6">
        <v>7</v>
      </c>
      <c r="AA41" s="7" t="str">
        <f t="shared" si="14"/>
        <v>entre 5 et 10</v>
      </c>
      <c r="AB41" s="7">
        <f>IF(AND(ISNUMBER(Table_2[[#This Row],[poids_entree]]),ISNUMBER(Table_2[[#This Row],[poids_sortie]])),Table_2[[#This Row],[poids_sortie]]-Table_2[[#This Row],[poids_entree]],"NC")</f>
        <v>-3</v>
      </c>
      <c r="AC41" s="7">
        <f>IF(AND(ISNUMBER(Table_2[[#This Row],[poids_init]]),ISNUMBER(Table_2[[#This Row],[poids_entree]])),Table_2[[#This Row],[poids_entree]]-Table_2[[#This Row],[poids_init]],"NC")</f>
        <v>-8</v>
      </c>
      <c r="AD41" s="6">
        <f t="shared" si="15"/>
        <v>10</v>
      </c>
      <c r="AE41" s="6" t="str">
        <f t="shared" si="16"/>
        <v>gain</v>
      </c>
      <c r="AF41" s="6" t="str">
        <f t="shared" si="17"/>
        <v>gain</v>
      </c>
      <c r="AG41" s="6">
        <f t="shared" si="18"/>
        <v>4</v>
      </c>
      <c r="AH41" s="6">
        <f>IF(ISNUMBER(Table_2[[#This Row],[% perte de poids DH]]),AG41*(-1),"NC")</f>
        <v>-4</v>
      </c>
      <c r="AI41" s="6" t="str">
        <f t="shared" si="19"/>
        <v>renseigné</v>
      </c>
      <c r="AJ41" s="6" t="str">
        <f t="shared" si="20"/>
        <v>renseigné</v>
      </c>
      <c r="AK41" s="7" t="str">
        <f>IF(OR(Table_2[[#This Row],[albumine]]="NC",Table_2[[#This Row],[albumine]]=0),"non renseigné","renseigné")</f>
        <v>renseigné</v>
      </c>
      <c r="AL41" s="6">
        <v>30</v>
      </c>
      <c r="AM41" s="6" t="s">
        <v>115</v>
      </c>
      <c r="AN41" s="6" t="s">
        <v>98</v>
      </c>
      <c r="AO41" s="6">
        <v>20</v>
      </c>
      <c r="AP41" s="6" t="s">
        <v>98</v>
      </c>
      <c r="AQ41" s="6" t="s">
        <v>98</v>
      </c>
      <c r="AR41" s="8">
        <v>43089</v>
      </c>
      <c r="AS41" s="8">
        <v>43080</v>
      </c>
      <c r="AT41" s="6">
        <v>0</v>
      </c>
      <c r="AU41" s="6">
        <v>0</v>
      </c>
      <c r="AV41" s="6" t="s">
        <v>156</v>
      </c>
      <c r="AW41" s="6" t="s">
        <v>98</v>
      </c>
      <c r="AX41" s="6" t="s">
        <v>98</v>
      </c>
      <c r="AY41" s="6" t="s">
        <v>172</v>
      </c>
      <c r="AZ41" s="6" t="s">
        <v>100</v>
      </c>
      <c r="BA41" s="6" t="s">
        <v>101</v>
      </c>
      <c r="BB41" s="6" t="s">
        <v>101</v>
      </c>
      <c r="BC41" s="6" t="s">
        <v>98</v>
      </c>
      <c r="BD41" s="6" t="s">
        <v>98</v>
      </c>
      <c r="BE41" s="6" t="s">
        <v>101</v>
      </c>
      <c r="BF41" s="6" t="s">
        <v>102</v>
      </c>
      <c r="BG41" s="6" t="s">
        <v>98</v>
      </c>
      <c r="BH41" s="6" t="s">
        <v>98</v>
      </c>
      <c r="BI41" s="6" t="s">
        <v>98</v>
      </c>
      <c r="BJ41" s="6" t="s">
        <v>98</v>
      </c>
      <c r="BK41" s="6" t="s">
        <v>98</v>
      </c>
      <c r="BL41" s="6" t="s">
        <v>98</v>
      </c>
      <c r="BM41" s="6" t="s">
        <v>98</v>
      </c>
      <c r="BN41" s="6" t="s">
        <v>101</v>
      </c>
      <c r="BO41" s="6" t="s">
        <v>98</v>
      </c>
      <c r="BP41" s="6" t="s">
        <v>98</v>
      </c>
      <c r="BQ41" s="8" t="s">
        <v>98</v>
      </c>
      <c r="BR41" s="6" t="s">
        <v>98</v>
      </c>
      <c r="BS41" s="6" t="s">
        <v>100</v>
      </c>
      <c r="BT41" s="6" t="s">
        <v>101</v>
      </c>
      <c r="BU41" s="6" t="s">
        <v>103</v>
      </c>
      <c r="BV41" s="6" t="s">
        <v>101</v>
      </c>
      <c r="BW41" s="8" t="s">
        <v>98</v>
      </c>
      <c r="BX41" s="6" t="s">
        <v>98</v>
      </c>
      <c r="BY41" s="6" t="s">
        <v>98</v>
      </c>
      <c r="BZ41" s="6"/>
      <c r="CA41" s="6"/>
      <c r="CB41" s="6"/>
      <c r="CC41" s="6"/>
      <c r="CD41" s="6"/>
      <c r="CE41" s="6"/>
      <c r="CF41" s="6"/>
      <c r="CG41" s="6"/>
      <c r="CH41" s="6" t="s">
        <v>98</v>
      </c>
      <c r="CI41" s="6" t="s">
        <v>272</v>
      </c>
      <c r="CJ41" s="6"/>
      <c r="CK41" s="8"/>
      <c r="CL41" s="6"/>
      <c r="CM41" s="8"/>
      <c r="CN41" s="9" t="str">
        <f t="shared" si="21"/>
        <v/>
      </c>
      <c r="CO4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2" spans="1:93" ht="45" hidden="1">
      <c r="A42" s="6">
        <v>131</v>
      </c>
      <c r="B42" s="6" t="str">
        <f t="shared" si="11"/>
        <v>C</v>
      </c>
      <c r="C42" s="7" t="str">
        <f t="shared" si="12"/>
        <v>201712</v>
      </c>
      <c r="D42" s="6" t="s">
        <v>90</v>
      </c>
      <c r="E42" s="6">
        <v>2017</v>
      </c>
      <c r="F42" s="6" t="s">
        <v>273</v>
      </c>
      <c r="G42" s="6" t="s">
        <v>274</v>
      </c>
      <c r="H42" s="6">
        <v>67</v>
      </c>
      <c r="I4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2" s="6" t="s">
        <v>93</v>
      </c>
      <c r="K42" s="8">
        <v>18292</v>
      </c>
      <c r="L42" s="8">
        <v>43066</v>
      </c>
      <c r="M42" s="8">
        <v>43089</v>
      </c>
      <c r="N42" s="6">
        <v>23</v>
      </c>
      <c r="O42" s="6" t="s">
        <v>95</v>
      </c>
      <c r="P42" s="6" t="str">
        <f t="shared" si="13"/>
        <v>ORL</v>
      </c>
      <c r="Q42" s="6" t="s">
        <v>180</v>
      </c>
      <c r="R4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2" s="6">
        <v>162</v>
      </c>
      <c r="T42" s="6">
        <v>55</v>
      </c>
      <c r="U42" s="6">
        <v>53</v>
      </c>
      <c r="V42" s="6">
        <v>57</v>
      </c>
      <c r="W42" s="6" t="e">
        <f>IF(#REF!="NC","NC",IF(#REF!="NC","NC",ROUND(#REF!/(#REF!*#REF!)*10000,0)))</f>
        <v>#REF!</v>
      </c>
      <c r="X42" s="7" t="e">
        <f>IF(OR(Table_2[[#This Row],[interval imc]]="NC",Table_2[[#This Row],[interval imc]]=0),"non renseigné","renseigné")</f>
        <v>#REF!</v>
      </c>
      <c r="Y42" s="7" t="e">
        <f>IF(#REF!="NC","NC",IF(W42&lt;18.5,"&lt;18,5",IF(AND(W42&gt;=18.5,W42&lt;25),"entre 18,5 et 25",IF(AND(W42&gt;=25,W42&lt;30),"entre 25 et 30",IF(W42&gt;=30,"supérieur à 30")))))</f>
        <v>#REF!</v>
      </c>
      <c r="Z42" s="6">
        <v>3</v>
      </c>
      <c r="AA42" s="7" t="str">
        <f t="shared" si="14"/>
        <v>entre 1 et 5</v>
      </c>
      <c r="AB42" s="7">
        <f>IF(AND(ISNUMBER(Table_2[[#This Row],[poids_entree]]),ISNUMBER(Table_2[[#This Row],[poids_sortie]])),Table_2[[#This Row],[poids_sortie]]-Table_2[[#This Row],[poids_entree]],"NC")</f>
        <v>4</v>
      </c>
      <c r="AC42" s="7">
        <f>IF(AND(ISNUMBER(Table_2[[#This Row],[poids_init]]),ISNUMBER(Table_2[[#This Row],[poids_entree]])),Table_2[[#This Row],[poids_entree]]-Table_2[[#This Row],[poids_init]],"NC")</f>
        <v>-2</v>
      </c>
      <c r="AD42" s="6">
        <f t="shared" si="15"/>
        <v>4</v>
      </c>
      <c r="AE42" s="6" t="str">
        <f t="shared" si="16"/>
        <v>perte</v>
      </c>
      <c r="AF42" s="6" t="str">
        <f t="shared" si="17"/>
        <v>gain</v>
      </c>
      <c r="AG42" s="6">
        <f t="shared" si="18"/>
        <v>-8</v>
      </c>
      <c r="AH42" s="6">
        <f>IF(ISNUMBER(Table_2[[#This Row],[% perte de poids DH]]),AG42*(-1),"NC")</f>
        <v>8</v>
      </c>
      <c r="AI42" s="6" t="str">
        <f t="shared" si="19"/>
        <v>renseigné</v>
      </c>
      <c r="AJ42" s="6" t="str">
        <f t="shared" si="20"/>
        <v>renseigné</v>
      </c>
      <c r="AK42" s="7" t="str">
        <f>IF(OR(Table_2[[#This Row],[albumine]]="NC",Table_2[[#This Row],[albumine]]=0),"non renseigné","renseigné")</f>
        <v>renseigné</v>
      </c>
      <c r="AL42" s="6">
        <v>22</v>
      </c>
      <c r="AM42" s="6" t="s">
        <v>115</v>
      </c>
      <c r="AN42" s="6" t="s">
        <v>98</v>
      </c>
      <c r="AO42" s="6">
        <v>54</v>
      </c>
      <c r="AP42" s="6" t="s">
        <v>98</v>
      </c>
      <c r="AQ42" s="6" t="s">
        <v>98</v>
      </c>
      <c r="AR42" s="8">
        <v>43194</v>
      </c>
      <c r="AS42" s="8" t="s">
        <v>98</v>
      </c>
      <c r="AT42" s="6">
        <v>0</v>
      </c>
      <c r="AU42" s="6">
        <v>0</v>
      </c>
      <c r="AV42" s="6" t="s">
        <v>138</v>
      </c>
      <c r="AW42" s="6" t="s">
        <v>101</v>
      </c>
      <c r="AX42" s="6" t="s">
        <v>98</v>
      </c>
      <c r="AY42" s="6" t="s">
        <v>98</v>
      </c>
      <c r="AZ42" s="6" t="s">
        <v>101</v>
      </c>
      <c r="BA42" s="6" t="s">
        <v>100</v>
      </c>
      <c r="BB42" s="6" t="s">
        <v>101</v>
      </c>
      <c r="BC42" s="6" t="s">
        <v>98</v>
      </c>
      <c r="BD42" s="6" t="s">
        <v>98</v>
      </c>
      <c r="BE42" s="6" t="s">
        <v>101</v>
      </c>
      <c r="BF42" s="6" t="s">
        <v>181</v>
      </c>
      <c r="BG42" s="6" t="s">
        <v>182</v>
      </c>
      <c r="BH42" s="6" t="s">
        <v>98</v>
      </c>
      <c r="BI42" s="6" t="s">
        <v>98</v>
      </c>
      <c r="BJ42" s="6" t="s">
        <v>98</v>
      </c>
      <c r="BK42" s="6" t="s">
        <v>98</v>
      </c>
      <c r="BL42" s="6" t="s">
        <v>98</v>
      </c>
      <c r="BM42" s="6" t="s">
        <v>98</v>
      </c>
      <c r="BN42" s="6" t="s">
        <v>101</v>
      </c>
      <c r="BO42" s="6" t="s">
        <v>98</v>
      </c>
      <c r="BP42" s="6" t="s">
        <v>98</v>
      </c>
      <c r="BQ42" s="8" t="s">
        <v>98</v>
      </c>
      <c r="BR42" s="6" t="s">
        <v>98</v>
      </c>
      <c r="BS42" s="6" t="s">
        <v>101</v>
      </c>
      <c r="BT42" s="6" t="s">
        <v>100</v>
      </c>
      <c r="BU42" s="6" t="s">
        <v>111</v>
      </c>
      <c r="BV42" s="6" t="s">
        <v>101</v>
      </c>
      <c r="BW42" s="8" t="s">
        <v>98</v>
      </c>
      <c r="BX42" s="6" t="s">
        <v>98</v>
      </c>
      <c r="BY42" s="6" t="s">
        <v>98</v>
      </c>
      <c r="BZ42" s="6"/>
      <c r="CA42" s="6"/>
      <c r="CB42" s="6"/>
      <c r="CC42" s="6"/>
      <c r="CD42" s="6"/>
      <c r="CE42" s="6"/>
      <c r="CF42" s="6"/>
      <c r="CG42" s="6"/>
      <c r="CH42" s="6" t="s">
        <v>98</v>
      </c>
      <c r="CI42" s="6" t="s">
        <v>275</v>
      </c>
      <c r="CJ42" s="6"/>
      <c r="CK42" s="8"/>
      <c r="CL42" s="6"/>
      <c r="CM42" s="8"/>
      <c r="CN42" s="9" t="str">
        <f t="shared" si="21"/>
        <v/>
      </c>
      <c r="CO4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3" spans="1:93" hidden="1">
      <c r="A43" s="6">
        <v>94</v>
      </c>
      <c r="B43" s="6" t="str">
        <f t="shared" si="11"/>
        <v>D</v>
      </c>
      <c r="C43" s="7" t="str">
        <f t="shared" si="12"/>
        <v>201806</v>
      </c>
      <c r="D43" s="6" t="s">
        <v>106</v>
      </c>
      <c r="E43" s="6">
        <v>2018</v>
      </c>
      <c r="F43" s="6" t="s">
        <v>276</v>
      </c>
      <c r="G43" s="6" t="s">
        <v>201</v>
      </c>
      <c r="H43" s="6">
        <v>84</v>
      </c>
      <c r="I4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43" s="6" t="s">
        <v>142</v>
      </c>
      <c r="K43" s="8">
        <v>12539</v>
      </c>
      <c r="L43" s="8">
        <v>43251</v>
      </c>
      <c r="M43" s="8">
        <v>43258</v>
      </c>
      <c r="N43" s="6">
        <v>7</v>
      </c>
      <c r="O43" s="6" t="s">
        <v>95</v>
      </c>
      <c r="P43" s="6" t="str">
        <f t="shared" si="13"/>
        <v>Urinaire</v>
      </c>
      <c r="Q43" s="6" t="s">
        <v>155</v>
      </c>
      <c r="R4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3" s="6">
        <v>176</v>
      </c>
      <c r="T43" s="6">
        <v>97</v>
      </c>
      <c r="U43" s="6">
        <v>78</v>
      </c>
      <c r="V43" s="6">
        <v>81</v>
      </c>
      <c r="W43" s="6" t="e">
        <f>IF(#REF!="NC","NC",IF(#REF!="NC","NC",ROUND(#REF!/(#REF!*#REF!)*10000,0)))</f>
        <v>#REF!</v>
      </c>
      <c r="X43" s="7" t="e">
        <f>IF(OR(Table_2[[#This Row],[interval imc]]="NC",Table_2[[#This Row],[interval imc]]=0),"non renseigné","renseigné")</f>
        <v>#REF!</v>
      </c>
      <c r="Y43" s="7" t="e">
        <f>IF(#REF!="NC","NC",IF(W43&lt;18.5,"&lt;18,5",IF(AND(W43&gt;=18.5,W43&lt;25),"entre 18,5 et 25",IF(AND(W43&gt;=25,W43&lt;30),"entre 25 et 30",IF(W43&gt;=30,"supérieur à 30")))))</f>
        <v>#REF!</v>
      </c>
      <c r="Z43" s="6">
        <v>1</v>
      </c>
      <c r="AA43" s="7" t="str">
        <f t="shared" si="14"/>
        <v>entre 1 et 5</v>
      </c>
      <c r="AB43" s="7">
        <f>IF(AND(ISNUMBER(Table_2[[#This Row],[poids_entree]]),ISNUMBER(Table_2[[#This Row],[poids_sortie]])),Table_2[[#This Row],[poids_sortie]]-Table_2[[#This Row],[poids_entree]],"NC")</f>
        <v>3</v>
      </c>
      <c r="AC43" s="7">
        <f>IF(AND(ISNUMBER(Table_2[[#This Row],[poids_init]]),ISNUMBER(Table_2[[#This Row],[poids_entree]])),Table_2[[#This Row],[poids_entree]]-Table_2[[#This Row],[poids_init]],"NC")</f>
        <v>-19</v>
      </c>
      <c r="AD43" s="6">
        <f t="shared" si="15"/>
        <v>20</v>
      </c>
      <c r="AE43" s="6" t="str">
        <f t="shared" si="16"/>
        <v>perte</v>
      </c>
      <c r="AF43" s="6" t="str">
        <f t="shared" si="17"/>
        <v>gain</v>
      </c>
      <c r="AG43" s="6">
        <f t="shared" si="18"/>
        <v>-4</v>
      </c>
      <c r="AH43" s="6">
        <f>IF(ISNUMBER(Table_2[[#This Row],[% perte de poids DH]]),AG43*(-1),"NC")</f>
        <v>4</v>
      </c>
      <c r="AI43" s="6" t="str">
        <f t="shared" si="19"/>
        <v>renseigné</v>
      </c>
      <c r="AJ43" s="6" t="str">
        <f t="shared" si="20"/>
        <v>renseigné</v>
      </c>
      <c r="AK43" s="7" t="str">
        <f>IF(OR(Table_2[[#This Row],[albumine]]="NC",Table_2[[#This Row],[albumine]]=0),"non renseigné","renseigné")</f>
        <v>non renseigné</v>
      </c>
      <c r="AL43" s="6" t="s">
        <v>98</v>
      </c>
      <c r="AM43" s="6" t="s">
        <v>128</v>
      </c>
      <c r="AN43" s="6" t="s">
        <v>98</v>
      </c>
      <c r="AO43" s="6" t="s">
        <v>98</v>
      </c>
      <c r="AP43" s="6" t="s">
        <v>98</v>
      </c>
      <c r="AQ43" s="6" t="s">
        <v>98</v>
      </c>
      <c r="AR43" s="8">
        <v>43314</v>
      </c>
      <c r="AS43" s="8" t="s">
        <v>98</v>
      </c>
      <c r="AT43" s="6">
        <v>1</v>
      </c>
      <c r="AU43" s="6">
        <v>2</v>
      </c>
      <c r="AV43" s="6" t="s">
        <v>156</v>
      </c>
      <c r="AW43" s="6" t="s">
        <v>98</v>
      </c>
      <c r="AX43" s="6" t="s">
        <v>98</v>
      </c>
      <c r="AY43" s="6" t="s">
        <v>98</v>
      </c>
      <c r="AZ43" s="6" t="s">
        <v>101</v>
      </c>
      <c r="BA43" s="6" t="s">
        <v>101</v>
      </c>
      <c r="BB43" s="6" t="s">
        <v>101</v>
      </c>
      <c r="BC43" s="6" t="s">
        <v>98</v>
      </c>
      <c r="BD43" s="6" t="s">
        <v>101</v>
      </c>
      <c r="BE43" s="6" t="s">
        <v>100</v>
      </c>
      <c r="BF43" s="6" t="s">
        <v>102</v>
      </c>
      <c r="BG43" s="6" t="s">
        <v>98</v>
      </c>
      <c r="BH43" s="6" t="s">
        <v>98</v>
      </c>
      <c r="BI43" s="6" t="s">
        <v>98</v>
      </c>
      <c r="BJ43" s="6" t="s">
        <v>98</v>
      </c>
      <c r="BK43" s="6" t="s">
        <v>98</v>
      </c>
      <c r="BL43" s="6" t="s">
        <v>98</v>
      </c>
      <c r="BM43" s="6" t="s">
        <v>98</v>
      </c>
      <c r="BN43" s="6" t="s">
        <v>100</v>
      </c>
      <c r="BO43" s="6" t="s">
        <v>98</v>
      </c>
      <c r="BP43" s="6" t="s">
        <v>98</v>
      </c>
      <c r="BQ43" s="8">
        <v>43132</v>
      </c>
      <c r="BR43" s="6" t="s">
        <v>98</v>
      </c>
      <c r="BS43" s="6" t="s">
        <v>101</v>
      </c>
      <c r="BT43" s="6" t="s">
        <v>101</v>
      </c>
      <c r="BU43" s="6" t="s">
        <v>122</v>
      </c>
      <c r="BV43" s="6" t="s">
        <v>101</v>
      </c>
      <c r="BW43" s="8" t="s">
        <v>98</v>
      </c>
      <c r="BX43" s="6" t="s">
        <v>98</v>
      </c>
      <c r="BY43" s="6" t="s">
        <v>98</v>
      </c>
      <c r="BZ43" s="6"/>
      <c r="CA43" s="6"/>
      <c r="CB43" s="6"/>
      <c r="CC43" s="6"/>
      <c r="CD43" s="6"/>
      <c r="CE43" s="6"/>
      <c r="CF43" s="6"/>
      <c r="CG43" s="6"/>
      <c r="CH43" s="6" t="s">
        <v>98</v>
      </c>
      <c r="CI43" s="6" t="s">
        <v>277</v>
      </c>
      <c r="CJ43" s="6"/>
      <c r="CK43" s="8"/>
      <c r="CL43" s="6"/>
      <c r="CM43" s="8"/>
      <c r="CN43" s="9" t="str">
        <f t="shared" si="21"/>
        <v/>
      </c>
      <c r="CO4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4" spans="1:93" ht="75" hidden="1">
      <c r="A44" s="6">
        <v>132</v>
      </c>
      <c r="B44" s="6" t="str">
        <f t="shared" si="11"/>
        <v>C</v>
      </c>
      <c r="C44" s="7" t="str">
        <f t="shared" si="12"/>
        <v>201712</v>
      </c>
      <c r="D44" s="6" t="s">
        <v>90</v>
      </c>
      <c r="E44" s="6">
        <v>2017</v>
      </c>
      <c r="F44" s="6" t="s">
        <v>278</v>
      </c>
      <c r="G44" s="6" t="s">
        <v>279</v>
      </c>
      <c r="H44" s="6">
        <v>71</v>
      </c>
      <c r="I4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4" s="6" t="s">
        <v>142</v>
      </c>
      <c r="K44" s="8">
        <v>16890</v>
      </c>
      <c r="L44" s="8">
        <v>43052</v>
      </c>
      <c r="M44" s="8">
        <v>43083</v>
      </c>
      <c r="N44" s="6">
        <v>31</v>
      </c>
      <c r="O44" s="6" t="s">
        <v>95</v>
      </c>
      <c r="P44" s="6" t="str">
        <f t="shared" si="13"/>
        <v>ORL</v>
      </c>
      <c r="Q44" s="6" t="s">
        <v>180</v>
      </c>
      <c r="R4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4" s="6">
        <v>174</v>
      </c>
      <c r="T44" s="6" t="s">
        <v>98</v>
      </c>
      <c r="U44" s="6">
        <v>72</v>
      </c>
      <c r="V44" s="6">
        <v>70</v>
      </c>
      <c r="W44" s="6" t="e">
        <f>IF(#REF!="NC","NC",IF(#REF!="NC","NC",ROUND(#REF!/(#REF!*#REF!)*10000,0)))</f>
        <v>#REF!</v>
      </c>
      <c r="X44" s="7" t="e">
        <f>IF(OR(Table_2[[#This Row],[interval imc]]="NC",Table_2[[#This Row],[interval imc]]=0),"non renseigné","renseigné")</f>
        <v>#REF!</v>
      </c>
      <c r="Y44" s="7" t="e">
        <f>IF(#REF!="NC","NC",IF(W44&lt;18.5,"&lt;18,5",IF(AND(W44&gt;=18.5,W44&lt;25),"entre 18,5 et 25",IF(AND(W44&gt;=25,W44&lt;30),"entre 25 et 30",IF(W44&gt;=30,"supérieur à 30")))))</f>
        <v>#REF!</v>
      </c>
      <c r="Z44" s="6">
        <v>3</v>
      </c>
      <c r="AA44" s="7" t="str">
        <f t="shared" si="14"/>
        <v>entre 1 et 5</v>
      </c>
      <c r="AB44" s="7">
        <f>IF(AND(ISNUMBER(Table_2[[#This Row],[poids_entree]]),ISNUMBER(Table_2[[#This Row],[poids_sortie]])),Table_2[[#This Row],[poids_sortie]]-Table_2[[#This Row],[poids_entree]],"NC")</f>
        <v>-2</v>
      </c>
      <c r="AC44" s="7" t="str">
        <f>IF(AND(ISNUMBER(Table_2[[#This Row],[poids_init]]),ISNUMBER(Table_2[[#This Row],[poids_entree]])),Table_2[[#This Row],[poids_entree]]-Table_2[[#This Row],[poids_init]],"NC")</f>
        <v>NC</v>
      </c>
      <c r="AD44" s="6" t="str">
        <f t="shared" si="15"/>
        <v>NC</v>
      </c>
      <c r="AE44" s="6" t="str">
        <f t="shared" si="16"/>
        <v>gain</v>
      </c>
      <c r="AF44" s="6" t="str">
        <f t="shared" si="17"/>
        <v>NC</v>
      </c>
      <c r="AG44" s="6">
        <f t="shared" si="18"/>
        <v>3</v>
      </c>
      <c r="AH44" s="6">
        <f>IF(ISNUMBER(Table_2[[#This Row],[% perte de poids DH]]),AG44*(-1),"NC")</f>
        <v>-3</v>
      </c>
      <c r="AI44" s="6" t="str">
        <f t="shared" si="19"/>
        <v>renseigné</v>
      </c>
      <c r="AJ44" s="6" t="str">
        <f t="shared" si="20"/>
        <v>non renseigné</v>
      </c>
      <c r="AK44" s="7" t="str">
        <f>IF(OR(Table_2[[#This Row],[albumine]]="NC",Table_2[[#This Row],[albumine]]=0),"non renseigné","renseigné")</f>
        <v>renseigné</v>
      </c>
      <c r="AL44" s="6">
        <v>19</v>
      </c>
      <c r="AM44" s="6" t="s">
        <v>110</v>
      </c>
      <c r="AN44" s="6" t="s">
        <v>98</v>
      </c>
      <c r="AO44" s="6" t="s">
        <v>98</v>
      </c>
      <c r="AP44" s="6" t="s">
        <v>98</v>
      </c>
      <c r="AQ44" s="6" t="s">
        <v>98</v>
      </c>
      <c r="AR44" s="8">
        <v>43277</v>
      </c>
      <c r="AS44" s="8">
        <v>43250</v>
      </c>
      <c r="AT44" s="6">
        <v>0</v>
      </c>
      <c r="AU44" s="6">
        <v>0</v>
      </c>
      <c r="AV44" s="6" t="s">
        <v>98</v>
      </c>
      <c r="AW44" s="6" t="s">
        <v>101</v>
      </c>
      <c r="AX44" s="6" t="s">
        <v>98</v>
      </c>
      <c r="AY44" s="6" t="s">
        <v>157</v>
      </c>
      <c r="AZ44" s="6" t="s">
        <v>100</v>
      </c>
      <c r="BA44" s="6" t="s">
        <v>100</v>
      </c>
      <c r="BB44" s="6" t="s">
        <v>100</v>
      </c>
      <c r="BC44" s="6" t="s">
        <v>98</v>
      </c>
      <c r="BD44" s="6" t="s">
        <v>100</v>
      </c>
      <c r="BE44" s="6" t="s">
        <v>100</v>
      </c>
      <c r="BF44" s="6" t="s">
        <v>119</v>
      </c>
      <c r="BG44" s="6" t="s">
        <v>98</v>
      </c>
      <c r="BH44" s="6" t="s">
        <v>100</v>
      </c>
      <c r="BI44" s="6" t="s">
        <v>101</v>
      </c>
      <c r="BJ44" s="6" t="s">
        <v>98</v>
      </c>
      <c r="BK44" s="6" t="s">
        <v>98</v>
      </c>
      <c r="BL44" s="6" t="s">
        <v>98</v>
      </c>
      <c r="BM44" s="6" t="s">
        <v>98</v>
      </c>
      <c r="BN44" s="6" t="s">
        <v>100</v>
      </c>
      <c r="BO44" s="6" t="s">
        <v>98</v>
      </c>
      <c r="BP44" s="6" t="s">
        <v>121</v>
      </c>
      <c r="BQ44" s="8" t="s">
        <v>98</v>
      </c>
      <c r="BR44" s="6" t="s">
        <v>98</v>
      </c>
      <c r="BS44" s="6" t="s">
        <v>101</v>
      </c>
      <c r="BT44" s="6" t="s">
        <v>100</v>
      </c>
      <c r="BU44" s="6" t="s">
        <v>111</v>
      </c>
      <c r="BV44" s="6" t="s">
        <v>100</v>
      </c>
      <c r="BW44" s="8">
        <v>43060</v>
      </c>
      <c r="BX44" s="6" t="s">
        <v>77</v>
      </c>
      <c r="BY44" s="6" t="s">
        <v>280</v>
      </c>
      <c r="BZ44" s="6"/>
      <c r="CA44" s="6"/>
      <c r="CB44" s="6" t="s">
        <v>100</v>
      </c>
      <c r="CC44" s="6"/>
      <c r="CD44" s="6"/>
      <c r="CE44" s="6"/>
      <c r="CF44" s="6"/>
      <c r="CG44" s="6"/>
      <c r="CH44" s="6" t="s">
        <v>281</v>
      </c>
      <c r="CI44" s="6" t="s">
        <v>282</v>
      </c>
      <c r="CJ44" s="6" t="s">
        <v>101</v>
      </c>
      <c r="CK44" s="8">
        <v>43054</v>
      </c>
      <c r="CL44" s="6" t="s">
        <v>100</v>
      </c>
      <c r="CM44" s="8">
        <v>43271</v>
      </c>
      <c r="CN44" s="9">
        <f t="shared" si="21"/>
        <v>217</v>
      </c>
      <c r="CO4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5" spans="1:93" ht="30" hidden="1">
      <c r="A45" s="6">
        <v>146</v>
      </c>
      <c r="B45" s="6" t="str">
        <f t="shared" si="11"/>
        <v>C</v>
      </c>
      <c r="C45" s="7" t="str">
        <f t="shared" si="12"/>
        <v>201712</v>
      </c>
      <c r="D45" s="6" t="s">
        <v>90</v>
      </c>
      <c r="E45" s="6">
        <v>2017</v>
      </c>
      <c r="F45" s="6" t="s">
        <v>283</v>
      </c>
      <c r="G45" s="6" t="s">
        <v>284</v>
      </c>
      <c r="H45" s="6">
        <v>54</v>
      </c>
      <c r="I4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5" s="6" t="s">
        <v>142</v>
      </c>
      <c r="K45" s="8">
        <v>23230</v>
      </c>
      <c r="L45" s="8">
        <v>43075</v>
      </c>
      <c r="M45" s="8">
        <v>43090</v>
      </c>
      <c r="N45" s="6">
        <v>15</v>
      </c>
      <c r="O45" s="6" t="s">
        <v>95</v>
      </c>
      <c r="P45" s="6" t="str">
        <f t="shared" si="13"/>
        <v>Digestif</v>
      </c>
      <c r="Q45" s="6" t="s">
        <v>167</v>
      </c>
      <c r="R4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5" s="6">
        <v>183</v>
      </c>
      <c r="T45" s="6">
        <v>61</v>
      </c>
      <c r="U45" s="6">
        <v>51</v>
      </c>
      <c r="V45" s="6">
        <v>49</v>
      </c>
      <c r="W45" s="6" t="e">
        <f>IF(#REF!="NC","NC",IF(#REF!="NC","NC",ROUND(#REF!/(#REF!*#REF!)*10000,0)))</f>
        <v>#REF!</v>
      </c>
      <c r="X45" s="7" t="e">
        <f>IF(OR(Table_2[[#This Row],[interval imc]]="NC",Table_2[[#This Row],[interval imc]]=0),"non renseigné","renseigné")</f>
        <v>#REF!</v>
      </c>
      <c r="Y45" s="7" t="e">
        <f>IF(#REF!="NC","NC",IF(W45&lt;18.5,"&lt;18,5",IF(AND(W45&gt;=18.5,W45&lt;25),"entre 18,5 et 25",IF(AND(W45&gt;=25,W45&lt;30),"entre 25 et 30",IF(W45&gt;=30,"supérieur à 30")))))</f>
        <v>#REF!</v>
      </c>
      <c r="Z45" s="6">
        <v>2</v>
      </c>
      <c r="AA45" s="7" t="str">
        <f t="shared" si="14"/>
        <v>entre 1 et 5</v>
      </c>
      <c r="AB45" s="7">
        <f>IF(AND(ISNUMBER(Table_2[[#This Row],[poids_entree]]),ISNUMBER(Table_2[[#This Row],[poids_sortie]])),Table_2[[#This Row],[poids_sortie]]-Table_2[[#This Row],[poids_entree]],"NC")</f>
        <v>-2</v>
      </c>
      <c r="AC45" s="7">
        <f>IF(AND(ISNUMBER(Table_2[[#This Row],[poids_init]]),ISNUMBER(Table_2[[#This Row],[poids_entree]])),Table_2[[#This Row],[poids_entree]]-Table_2[[#This Row],[poids_init]],"NC")</f>
        <v>-10</v>
      </c>
      <c r="AD45" s="6">
        <f t="shared" si="15"/>
        <v>16</v>
      </c>
      <c r="AE45" s="6" t="str">
        <f t="shared" si="16"/>
        <v>gain</v>
      </c>
      <c r="AF45" s="6" t="str">
        <f t="shared" si="17"/>
        <v>gain</v>
      </c>
      <c r="AG45" s="6">
        <f t="shared" si="18"/>
        <v>4</v>
      </c>
      <c r="AH45" s="6">
        <f>IF(ISNUMBER(Table_2[[#This Row],[% perte de poids DH]]),AG45*(-1),"NC")</f>
        <v>-4</v>
      </c>
      <c r="AI45" s="6" t="str">
        <f t="shared" si="19"/>
        <v>renseigné</v>
      </c>
      <c r="AJ45" s="6" t="str">
        <f t="shared" si="20"/>
        <v>renseigné</v>
      </c>
      <c r="AK45" s="7" t="str">
        <f>IF(OR(Table_2[[#This Row],[albumine]]="NC",Table_2[[#This Row],[albumine]]=0),"non renseigné","renseigné")</f>
        <v>non renseigné</v>
      </c>
      <c r="AL45" s="6" t="s">
        <v>98</v>
      </c>
      <c r="AM45" s="6" t="s">
        <v>110</v>
      </c>
      <c r="AN45" s="6" t="s">
        <v>98</v>
      </c>
      <c r="AO45" s="6" t="s">
        <v>98</v>
      </c>
      <c r="AP45" s="6" t="s">
        <v>98</v>
      </c>
      <c r="AQ45" s="6" t="s">
        <v>98</v>
      </c>
      <c r="AR45" s="8">
        <v>43162</v>
      </c>
      <c r="AS45" s="8">
        <v>43158</v>
      </c>
      <c r="AT45" s="6">
        <v>3</v>
      </c>
      <c r="AU45" s="6">
        <v>2</v>
      </c>
      <c r="AV45" s="6" t="s">
        <v>138</v>
      </c>
      <c r="AW45" s="6" t="s">
        <v>98</v>
      </c>
      <c r="AX45" s="6" t="s">
        <v>98</v>
      </c>
      <c r="AY45" s="6" t="s">
        <v>157</v>
      </c>
      <c r="AZ45" s="6" t="s">
        <v>100</v>
      </c>
      <c r="BA45" s="6" t="s">
        <v>101</v>
      </c>
      <c r="BB45" s="6" t="s">
        <v>100</v>
      </c>
      <c r="BC45" s="6" t="s">
        <v>100</v>
      </c>
      <c r="BD45" s="6" t="s">
        <v>100</v>
      </c>
      <c r="BE45" s="6" t="s">
        <v>100</v>
      </c>
      <c r="BF45" s="6" t="s">
        <v>119</v>
      </c>
      <c r="BG45" s="6" t="s">
        <v>120</v>
      </c>
      <c r="BH45" s="6" t="s">
        <v>98</v>
      </c>
      <c r="BI45" s="6" t="s">
        <v>101</v>
      </c>
      <c r="BJ45" s="6" t="s">
        <v>101</v>
      </c>
      <c r="BK45" s="6" t="s">
        <v>98</v>
      </c>
      <c r="BL45" s="6" t="s">
        <v>98</v>
      </c>
      <c r="BM45" s="6" t="s">
        <v>98</v>
      </c>
      <c r="BN45" s="6" t="s">
        <v>98</v>
      </c>
      <c r="BO45" s="6" t="s">
        <v>98</v>
      </c>
      <c r="BP45" s="6" t="s">
        <v>121</v>
      </c>
      <c r="BQ45" s="8" t="s">
        <v>98</v>
      </c>
      <c r="BR45" s="6" t="s">
        <v>98</v>
      </c>
      <c r="BS45" s="6" t="s">
        <v>101</v>
      </c>
      <c r="BT45" s="6" t="s">
        <v>100</v>
      </c>
      <c r="BU45" s="6" t="s">
        <v>111</v>
      </c>
      <c r="BV45" s="6" t="s">
        <v>101</v>
      </c>
      <c r="BW45" s="8" t="s">
        <v>98</v>
      </c>
      <c r="BX45" s="6" t="s">
        <v>98</v>
      </c>
      <c r="BY45" s="6" t="s">
        <v>98</v>
      </c>
      <c r="BZ45" s="6"/>
      <c r="CA45" s="6"/>
      <c r="CB45" s="6"/>
      <c r="CC45" s="6"/>
      <c r="CD45" s="6"/>
      <c r="CE45" s="6"/>
      <c r="CF45" s="6"/>
      <c r="CG45" s="6"/>
      <c r="CH45" s="6" t="s">
        <v>98</v>
      </c>
      <c r="CI45" s="6" t="s">
        <v>285</v>
      </c>
      <c r="CJ45" s="6"/>
      <c r="CK45" s="8"/>
      <c r="CL45" s="6"/>
      <c r="CM45" s="8"/>
      <c r="CN45" s="9" t="str">
        <f t="shared" si="21"/>
        <v/>
      </c>
      <c r="CO4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6" spans="1:93" ht="135" hidden="1">
      <c r="A46" s="6">
        <v>69</v>
      </c>
      <c r="B46" s="6" t="str">
        <f t="shared" si="11"/>
        <v>A</v>
      </c>
      <c r="C46" s="7" t="str">
        <f t="shared" si="12"/>
        <v>201612</v>
      </c>
      <c r="D46" s="6" t="s">
        <v>90</v>
      </c>
      <c r="E46" s="6">
        <v>2016</v>
      </c>
      <c r="F46" s="6" t="s">
        <v>286</v>
      </c>
      <c r="G46" s="6" t="s">
        <v>190</v>
      </c>
      <c r="H46" s="6">
        <v>62</v>
      </c>
      <c r="I4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6" s="6" t="s">
        <v>142</v>
      </c>
      <c r="K46" s="8">
        <v>19974</v>
      </c>
      <c r="L46" s="8">
        <v>43076</v>
      </c>
      <c r="M46" s="8">
        <v>43084</v>
      </c>
      <c r="N46" s="6">
        <v>8</v>
      </c>
      <c r="O46" s="6" t="s">
        <v>95</v>
      </c>
      <c r="P46" s="6" t="str">
        <f t="shared" si="13"/>
        <v>Digestif</v>
      </c>
      <c r="Q46" s="6" t="s">
        <v>268</v>
      </c>
      <c r="R4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6" s="6">
        <v>170</v>
      </c>
      <c r="T46" s="6">
        <v>65</v>
      </c>
      <c r="U46" s="6">
        <v>70</v>
      </c>
      <c r="V46" s="6">
        <v>72</v>
      </c>
      <c r="W46" s="6" t="e">
        <f>IF(#REF!="NC","NC",IF(#REF!="NC","NC",ROUND(#REF!/(#REF!*#REF!)*10000,0)))</f>
        <v>#REF!</v>
      </c>
      <c r="X46" s="7" t="e">
        <f>IF(OR(Table_2[[#This Row],[interval imc]]="NC",Table_2[[#This Row],[interval imc]]=0),"non renseigné","renseigné")</f>
        <v>#REF!</v>
      </c>
      <c r="Y46" s="7" t="e">
        <f>IF(#REF!="NC","NC",IF(W46&lt;18.5,"&lt;18,5",IF(AND(W46&gt;=18.5,W46&lt;25),"entre 18,5 et 25",IF(AND(W46&gt;=25,W46&lt;30),"entre 25 et 30",IF(W46&gt;=30,"supérieur à 30")))))</f>
        <v>#REF!</v>
      </c>
      <c r="Z46" s="6">
        <v>2</v>
      </c>
      <c r="AA46" s="7" t="str">
        <f t="shared" si="14"/>
        <v>entre 1 et 5</v>
      </c>
      <c r="AB46" s="7">
        <f>IF(AND(ISNUMBER(Table_2[[#This Row],[poids_entree]]),ISNUMBER(Table_2[[#This Row],[poids_sortie]])),Table_2[[#This Row],[poids_sortie]]-Table_2[[#This Row],[poids_entree]],"NC")</f>
        <v>2</v>
      </c>
      <c r="AC46" s="7">
        <f>IF(AND(ISNUMBER(Table_2[[#This Row],[poids_init]]),ISNUMBER(Table_2[[#This Row],[poids_entree]])),Table_2[[#This Row],[poids_entree]]-Table_2[[#This Row],[poids_init]],"NC")</f>
        <v>5</v>
      </c>
      <c r="AD46" s="6">
        <f t="shared" si="15"/>
        <v>-8</v>
      </c>
      <c r="AE46" s="6" t="str">
        <f t="shared" si="16"/>
        <v>perte</v>
      </c>
      <c r="AF46" s="6" t="str">
        <f t="shared" si="17"/>
        <v>perte</v>
      </c>
      <c r="AG46" s="6">
        <f t="shared" si="18"/>
        <v>-3</v>
      </c>
      <c r="AH46" s="6">
        <f>IF(ISNUMBER(Table_2[[#This Row],[% perte de poids DH]]),AG46*(-1),"NC")</f>
        <v>3</v>
      </c>
      <c r="AI46" s="6" t="str">
        <f t="shared" si="19"/>
        <v>renseigné</v>
      </c>
      <c r="AJ46" s="6" t="str">
        <f t="shared" si="20"/>
        <v>renseigné</v>
      </c>
      <c r="AK46" s="7" t="str">
        <f>IF(OR(Table_2[[#This Row],[albumine]]="NC",Table_2[[#This Row],[albumine]]=0),"non renseigné","renseigné")</f>
        <v>renseigné</v>
      </c>
      <c r="AL46" s="6">
        <v>13</v>
      </c>
      <c r="AM46" s="6" t="s">
        <v>110</v>
      </c>
      <c r="AN46" s="6" t="s">
        <v>98</v>
      </c>
      <c r="AO46" s="6">
        <v>0</v>
      </c>
      <c r="AP46" s="6">
        <v>0</v>
      </c>
      <c r="AQ46" s="6">
        <v>0</v>
      </c>
      <c r="AR46" s="8">
        <v>42736</v>
      </c>
      <c r="AS46" s="8" t="s">
        <v>98</v>
      </c>
      <c r="AT46" s="6">
        <v>0</v>
      </c>
      <c r="AU46" s="6">
        <v>3</v>
      </c>
      <c r="AV46" s="6" t="s">
        <v>98</v>
      </c>
      <c r="AW46" s="6" t="s">
        <v>98</v>
      </c>
      <c r="AX46" s="6" t="s">
        <v>98</v>
      </c>
      <c r="AY46" s="6" t="s">
        <v>98</v>
      </c>
      <c r="AZ46" s="6" t="s">
        <v>100</v>
      </c>
      <c r="BA46" s="6" t="s">
        <v>101</v>
      </c>
      <c r="BB46" s="6" t="s">
        <v>101</v>
      </c>
      <c r="BC46" s="6" t="s">
        <v>98</v>
      </c>
      <c r="BD46" s="6" t="s">
        <v>98</v>
      </c>
      <c r="BE46" s="6" t="s">
        <v>100</v>
      </c>
      <c r="BF46" s="6" t="s">
        <v>119</v>
      </c>
      <c r="BG46" s="6" t="s">
        <v>120</v>
      </c>
      <c r="BH46" s="6" t="s">
        <v>100</v>
      </c>
      <c r="BI46" s="6" t="s">
        <v>98</v>
      </c>
      <c r="BJ46" s="6" t="s">
        <v>98</v>
      </c>
      <c r="BK46" s="6" t="s">
        <v>98</v>
      </c>
      <c r="BL46" s="6" t="s">
        <v>98</v>
      </c>
      <c r="BM46" s="6" t="s">
        <v>98</v>
      </c>
      <c r="BN46" s="6" t="s">
        <v>98</v>
      </c>
      <c r="BO46" s="6" t="s">
        <v>98</v>
      </c>
      <c r="BP46" s="6" t="s">
        <v>98</v>
      </c>
      <c r="BQ46" s="8">
        <v>42675</v>
      </c>
      <c r="BR46" s="6">
        <v>0</v>
      </c>
      <c r="BS46" s="6" t="s">
        <v>100</v>
      </c>
      <c r="BT46" s="6" t="s">
        <v>101</v>
      </c>
      <c r="BU46" s="6" t="s">
        <v>103</v>
      </c>
      <c r="BV46" s="6" t="s">
        <v>100</v>
      </c>
      <c r="BW46" s="8">
        <v>42720</v>
      </c>
      <c r="BX46" s="6" t="s">
        <v>77</v>
      </c>
      <c r="BY46" s="6" t="s">
        <v>287</v>
      </c>
      <c r="BZ46" s="6"/>
      <c r="CA46" s="6"/>
      <c r="CB46" s="6" t="s">
        <v>100</v>
      </c>
      <c r="CC46" s="6"/>
      <c r="CD46" s="6"/>
      <c r="CE46" s="6"/>
      <c r="CF46" s="6"/>
      <c r="CG46" s="6"/>
      <c r="CH46" s="6" t="s">
        <v>288</v>
      </c>
      <c r="CI46" s="6" t="s">
        <v>289</v>
      </c>
      <c r="CJ46" s="6" t="s">
        <v>101</v>
      </c>
      <c r="CK46" s="8"/>
      <c r="CL46" s="6" t="s">
        <v>223</v>
      </c>
      <c r="CM46" s="8"/>
      <c r="CN46" s="9" t="str">
        <f t="shared" si="21"/>
        <v/>
      </c>
      <c r="CO4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7" spans="1:93" ht="30" hidden="1">
      <c r="A47" s="6">
        <v>121</v>
      </c>
      <c r="B47" s="6" t="str">
        <f t="shared" si="11"/>
        <v>D</v>
      </c>
      <c r="C47" s="7" t="str">
        <f t="shared" si="12"/>
        <v>201806</v>
      </c>
      <c r="D47" s="6" t="s">
        <v>106</v>
      </c>
      <c r="E47" s="6">
        <v>2018</v>
      </c>
      <c r="F47" s="6" t="s">
        <v>290</v>
      </c>
      <c r="G47" s="6" t="s">
        <v>291</v>
      </c>
      <c r="H47" s="6">
        <v>66</v>
      </c>
      <c r="I4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7" s="6" t="s">
        <v>93</v>
      </c>
      <c r="K47" s="8">
        <v>18512</v>
      </c>
      <c r="L47" s="8">
        <v>43257</v>
      </c>
      <c r="M47" s="8">
        <v>43264</v>
      </c>
      <c r="N47" s="6">
        <v>7</v>
      </c>
      <c r="O47" s="6" t="s">
        <v>95</v>
      </c>
      <c r="P47" s="6" t="str">
        <f t="shared" si="13"/>
        <v>Gynécologique</v>
      </c>
      <c r="Q47" s="6" t="s">
        <v>186</v>
      </c>
      <c r="R4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7" s="6">
        <v>162</v>
      </c>
      <c r="T47" s="6">
        <v>70</v>
      </c>
      <c r="U47" s="6">
        <v>69</v>
      </c>
      <c r="V47" s="6" t="s">
        <v>98</v>
      </c>
      <c r="W47" s="6" t="e">
        <f>IF(#REF!="NC","NC",IF(#REF!="NC","NC",ROUND(#REF!/(#REF!*#REF!)*10000,0)))</f>
        <v>#REF!</v>
      </c>
      <c r="X47" s="7" t="e">
        <f>IF(OR(Table_2[[#This Row],[interval imc]]="NC",Table_2[[#This Row],[interval imc]]=0),"non renseigné","renseigné")</f>
        <v>#REF!</v>
      </c>
      <c r="Y47" s="7" t="e">
        <f>IF(#REF!="NC","NC",IF(W47&lt;18.5,"&lt;18,5",IF(AND(W47&gt;=18.5,W47&lt;25),"entre 18,5 et 25",IF(AND(W47&gt;=25,W47&lt;30),"entre 25 et 30",IF(W47&gt;=30,"supérieur à 30")))))</f>
        <v>#REF!</v>
      </c>
      <c r="Z47" s="6">
        <v>1</v>
      </c>
      <c r="AA47" s="7" t="str">
        <f t="shared" si="14"/>
        <v>entre 1 et 5</v>
      </c>
      <c r="AB47" s="7" t="str">
        <f>IF(AND(ISNUMBER(Table_2[[#This Row],[poids_entree]]),ISNUMBER(Table_2[[#This Row],[poids_sortie]])),Table_2[[#This Row],[poids_sortie]]-Table_2[[#This Row],[poids_entree]],"NC")</f>
        <v>NC</v>
      </c>
      <c r="AC47" s="7">
        <f>IF(AND(ISNUMBER(Table_2[[#This Row],[poids_init]]),ISNUMBER(Table_2[[#This Row],[poids_entree]])),Table_2[[#This Row],[poids_entree]]-Table_2[[#This Row],[poids_init]],"NC")</f>
        <v>-1</v>
      </c>
      <c r="AD47" s="6">
        <f t="shared" si="15"/>
        <v>1</v>
      </c>
      <c r="AE47" s="6" t="str">
        <f t="shared" si="16"/>
        <v>NC</v>
      </c>
      <c r="AF47" s="6" t="str">
        <f t="shared" si="17"/>
        <v>gain</v>
      </c>
      <c r="AG47" s="6" t="str">
        <f t="shared" si="18"/>
        <v>NC</v>
      </c>
      <c r="AH47" s="6" t="str">
        <f>IF(ISNUMBER(Table_2[[#This Row],[% perte de poids DH]]),AG47*(-1),"NC")</f>
        <v>NC</v>
      </c>
      <c r="AI47" s="6" t="str">
        <f t="shared" si="19"/>
        <v>non renseigné</v>
      </c>
      <c r="AJ47" s="6" t="str">
        <f t="shared" si="20"/>
        <v>renseigné</v>
      </c>
      <c r="AK47" s="7" t="str">
        <f>IF(OR(Table_2[[#This Row],[albumine]]="NC",Table_2[[#This Row],[albumine]]=0),"non renseigné","renseigné")</f>
        <v>renseigné</v>
      </c>
      <c r="AL47" s="6">
        <v>25</v>
      </c>
      <c r="AM47" s="6" t="s">
        <v>115</v>
      </c>
      <c r="AN47" s="6" t="s">
        <v>98</v>
      </c>
      <c r="AO47" s="6">
        <v>83</v>
      </c>
      <c r="AP47" s="6" t="s">
        <v>98</v>
      </c>
      <c r="AQ47" s="6" t="s">
        <v>98</v>
      </c>
      <c r="AR47" s="8" t="s">
        <v>98</v>
      </c>
      <c r="AS47" s="8" t="s">
        <v>98</v>
      </c>
      <c r="AT47" s="6">
        <v>0</v>
      </c>
      <c r="AU47" s="6">
        <v>0</v>
      </c>
      <c r="AV47" s="6" t="s">
        <v>98</v>
      </c>
      <c r="AW47" s="6" t="s">
        <v>101</v>
      </c>
      <c r="AX47" s="6" t="s">
        <v>98</v>
      </c>
      <c r="AY47" s="6" t="s">
        <v>98</v>
      </c>
      <c r="AZ47" s="6" t="s">
        <v>98</v>
      </c>
      <c r="BA47" s="6" t="s">
        <v>100</v>
      </c>
      <c r="BB47" s="6" t="s">
        <v>101</v>
      </c>
      <c r="BC47" s="6" t="s">
        <v>98</v>
      </c>
      <c r="BD47" s="6" t="s">
        <v>101</v>
      </c>
      <c r="BE47" s="6" t="s">
        <v>101</v>
      </c>
      <c r="BF47" s="6" t="s">
        <v>102</v>
      </c>
      <c r="BG47" s="6" t="s">
        <v>98</v>
      </c>
      <c r="BH47" s="6" t="s">
        <v>98</v>
      </c>
      <c r="BI47" s="6" t="s">
        <v>98</v>
      </c>
      <c r="BJ47" s="6" t="s">
        <v>98</v>
      </c>
      <c r="BK47" s="6" t="s">
        <v>98</v>
      </c>
      <c r="BL47" s="6" t="s">
        <v>98</v>
      </c>
      <c r="BM47" s="6" t="s">
        <v>98</v>
      </c>
      <c r="BN47" s="6" t="s">
        <v>101</v>
      </c>
      <c r="BO47" s="6" t="s">
        <v>98</v>
      </c>
      <c r="BP47" s="6" t="s">
        <v>98</v>
      </c>
      <c r="BQ47" s="8">
        <v>43191</v>
      </c>
      <c r="BR47" s="6" t="s">
        <v>98</v>
      </c>
      <c r="BS47" s="6" t="s">
        <v>101</v>
      </c>
      <c r="BT47" s="6" t="s">
        <v>100</v>
      </c>
      <c r="BU47" s="6" t="s">
        <v>111</v>
      </c>
      <c r="BV47" s="6" t="s">
        <v>101</v>
      </c>
      <c r="BW47" s="8" t="s">
        <v>98</v>
      </c>
      <c r="BX47" s="6" t="s">
        <v>98</v>
      </c>
      <c r="BY47" s="6" t="s">
        <v>98</v>
      </c>
      <c r="BZ47" s="6"/>
      <c r="CA47" s="6"/>
      <c r="CB47" s="6"/>
      <c r="CC47" s="6"/>
      <c r="CD47" s="6"/>
      <c r="CE47" s="6"/>
      <c r="CF47" s="6"/>
      <c r="CG47" s="6"/>
      <c r="CH47" s="6" t="s">
        <v>98</v>
      </c>
      <c r="CI47" s="6" t="s">
        <v>292</v>
      </c>
      <c r="CJ47" s="6"/>
      <c r="CK47" s="8"/>
      <c r="CL47" s="6"/>
      <c r="CM47" s="8"/>
      <c r="CN47" s="9" t="str">
        <f t="shared" si="21"/>
        <v/>
      </c>
      <c r="CO4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8" spans="1:93" ht="30" hidden="1">
      <c r="A48" s="6">
        <v>147</v>
      </c>
      <c r="B48" s="6" t="str">
        <f t="shared" si="11"/>
        <v>C</v>
      </c>
      <c r="C48" s="7" t="str">
        <f t="shared" si="12"/>
        <v>201712</v>
      </c>
      <c r="D48" s="6" t="s">
        <v>90</v>
      </c>
      <c r="E48" s="6">
        <v>2017</v>
      </c>
      <c r="F48" s="6" t="s">
        <v>293</v>
      </c>
      <c r="G48" s="6" t="s">
        <v>294</v>
      </c>
      <c r="H48" s="6">
        <v>74</v>
      </c>
      <c r="I4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48" s="6" t="s">
        <v>93</v>
      </c>
      <c r="K48" s="8">
        <v>15833</v>
      </c>
      <c r="L48" s="8">
        <v>43075</v>
      </c>
      <c r="M48" s="8">
        <v>43090</v>
      </c>
      <c r="N48" s="6">
        <v>15</v>
      </c>
      <c r="O48" s="6" t="s">
        <v>95</v>
      </c>
      <c r="P48" s="6" t="str">
        <f t="shared" si="13"/>
        <v>Gynécologique</v>
      </c>
      <c r="Q48" s="6" t="s">
        <v>96</v>
      </c>
      <c r="R4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8" s="6">
        <v>160</v>
      </c>
      <c r="T48" s="6">
        <v>44</v>
      </c>
      <c r="U48" s="6">
        <v>40</v>
      </c>
      <c r="V48" s="6">
        <v>42</v>
      </c>
      <c r="W48" s="6" t="e">
        <f>IF(#REF!="NC","NC",IF(#REF!="NC","NC",ROUND(#REF!/(#REF!*#REF!)*10000,0)))</f>
        <v>#REF!</v>
      </c>
      <c r="X48" s="7" t="e">
        <f>IF(OR(Table_2[[#This Row],[interval imc]]="NC",Table_2[[#This Row],[interval imc]]=0),"non renseigné","renseigné")</f>
        <v>#REF!</v>
      </c>
      <c r="Y48" s="7" t="e">
        <f>IF(#REF!="NC","NC",IF(W48&lt;18.5,"&lt;18,5",IF(AND(W48&gt;=18.5,W48&lt;25),"entre 18,5 et 25",IF(AND(W48&gt;=25,W48&lt;30),"entre 25 et 30",IF(W48&gt;=30,"supérieur à 30")))))</f>
        <v>#REF!</v>
      </c>
      <c r="Z48" s="6">
        <v>2</v>
      </c>
      <c r="AA48" s="7" t="str">
        <f t="shared" si="14"/>
        <v>entre 1 et 5</v>
      </c>
      <c r="AB48" s="7">
        <f>IF(AND(ISNUMBER(Table_2[[#This Row],[poids_entree]]),ISNUMBER(Table_2[[#This Row],[poids_sortie]])),Table_2[[#This Row],[poids_sortie]]-Table_2[[#This Row],[poids_entree]],"NC")</f>
        <v>2</v>
      </c>
      <c r="AC48" s="7">
        <f>IF(AND(ISNUMBER(Table_2[[#This Row],[poids_init]]),ISNUMBER(Table_2[[#This Row],[poids_entree]])),Table_2[[#This Row],[poids_entree]]-Table_2[[#This Row],[poids_init]],"NC")</f>
        <v>-4</v>
      </c>
      <c r="AD48" s="6">
        <f t="shared" si="15"/>
        <v>9</v>
      </c>
      <c r="AE48" s="6" t="str">
        <f t="shared" si="16"/>
        <v>perte</v>
      </c>
      <c r="AF48" s="6" t="str">
        <f t="shared" si="17"/>
        <v>gain</v>
      </c>
      <c r="AG48" s="6">
        <f t="shared" si="18"/>
        <v>-5</v>
      </c>
      <c r="AH48" s="6">
        <f>IF(ISNUMBER(Table_2[[#This Row],[% perte de poids DH]]),AG48*(-1),"NC")</f>
        <v>5</v>
      </c>
      <c r="AI48" s="6" t="str">
        <f t="shared" si="19"/>
        <v>renseigné</v>
      </c>
      <c r="AJ48" s="6" t="str">
        <f t="shared" si="20"/>
        <v>renseigné</v>
      </c>
      <c r="AK48" s="7" t="str">
        <f>IF(OR(Table_2[[#This Row],[albumine]]="NC",Table_2[[#This Row],[albumine]]=0),"non renseigné","renseigné")</f>
        <v>non renseigné</v>
      </c>
      <c r="AL48" s="6" t="s">
        <v>98</v>
      </c>
      <c r="AM48" s="6" t="s">
        <v>110</v>
      </c>
      <c r="AN48" s="6" t="s">
        <v>98</v>
      </c>
      <c r="AO48" s="6" t="s">
        <v>98</v>
      </c>
      <c r="AP48" s="6" t="s">
        <v>98</v>
      </c>
      <c r="AQ48" s="6" t="s">
        <v>98</v>
      </c>
      <c r="AR48" s="8">
        <v>43332</v>
      </c>
      <c r="AS48" s="8">
        <v>43208</v>
      </c>
      <c r="AT48" s="6">
        <v>1</v>
      </c>
      <c r="AU48" s="6">
        <v>2</v>
      </c>
      <c r="AV48" s="6" t="s">
        <v>295</v>
      </c>
      <c r="AW48" s="6" t="s">
        <v>101</v>
      </c>
      <c r="AX48" s="6" t="s">
        <v>98</v>
      </c>
      <c r="AY48" s="6" t="s">
        <v>98</v>
      </c>
      <c r="AZ48" s="6" t="s">
        <v>100</v>
      </c>
      <c r="BA48" s="6" t="s">
        <v>100</v>
      </c>
      <c r="BB48" s="6" t="s">
        <v>100</v>
      </c>
      <c r="BC48" s="6" t="s">
        <v>100</v>
      </c>
      <c r="BD48" s="6" t="s">
        <v>98</v>
      </c>
      <c r="BE48" s="6" t="s">
        <v>100</v>
      </c>
      <c r="BF48" s="6" t="s">
        <v>119</v>
      </c>
      <c r="BG48" s="6" t="s">
        <v>120</v>
      </c>
      <c r="BH48" s="6" t="s">
        <v>98</v>
      </c>
      <c r="BI48" s="6" t="s">
        <v>98</v>
      </c>
      <c r="BJ48" s="6" t="s">
        <v>98</v>
      </c>
      <c r="BK48" s="6" t="s">
        <v>98</v>
      </c>
      <c r="BL48" s="6" t="s">
        <v>98</v>
      </c>
      <c r="BM48" s="6" t="s">
        <v>98</v>
      </c>
      <c r="BN48" s="6" t="s">
        <v>101</v>
      </c>
      <c r="BO48" s="6" t="s">
        <v>98</v>
      </c>
      <c r="BP48" s="6" t="s">
        <v>98</v>
      </c>
      <c r="BQ48" s="8" t="s">
        <v>98</v>
      </c>
      <c r="BR48" s="6" t="s">
        <v>98</v>
      </c>
      <c r="BS48" s="6" t="s">
        <v>101</v>
      </c>
      <c r="BT48" s="6" t="s">
        <v>100</v>
      </c>
      <c r="BU48" s="6" t="s">
        <v>111</v>
      </c>
      <c r="BV48" s="6" t="s">
        <v>100</v>
      </c>
      <c r="BW48" s="8">
        <v>43073</v>
      </c>
      <c r="BX48" s="6" t="s">
        <v>296</v>
      </c>
      <c r="BY48" s="6" t="s">
        <v>297</v>
      </c>
      <c r="BZ48" s="6"/>
      <c r="CA48" s="6"/>
      <c r="CB48" s="6"/>
      <c r="CC48" s="6"/>
      <c r="CD48" s="6"/>
      <c r="CE48" s="6" t="s">
        <v>100</v>
      </c>
      <c r="CF48" s="6"/>
      <c r="CG48" s="6"/>
      <c r="CH48" s="6" t="s">
        <v>98</v>
      </c>
      <c r="CI48" s="6" t="s">
        <v>272</v>
      </c>
      <c r="CJ48" s="6" t="s">
        <v>101</v>
      </c>
      <c r="CK48" s="8">
        <v>43073</v>
      </c>
      <c r="CL48" s="6" t="s">
        <v>100</v>
      </c>
      <c r="CM48" s="8">
        <v>43332</v>
      </c>
      <c r="CN48" s="9">
        <f t="shared" si="21"/>
        <v>259</v>
      </c>
      <c r="CO4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49" spans="1:93" ht="120" hidden="1">
      <c r="A49" s="6">
        <v>11</v>
      </c>
      <c r="B49" s="6" t="str">
        <f t="shared" si="11"/>
        <v>B</v>
      </c>
      <c r="C49" s="7" t="str">
        <f t="shared" si="12"/>
        <v>201706</v>
      </c>
      <c r="D49" s="6" t="s">
        <v>106</v>
      </c>
      <c r="E49" s="6">
        <v>2017</v>
      </c>
      <c r="F49" s="6" t="s">
        <v>298</v>
      </c>
      <c r="G49" s="6" t="s">
        <v>299</v>
      </c>
      <c r="H49" s="6">
        <v>81</v>
      </c>
      <c r="I4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49" s="6" t="s">
        <v>93</v>
      </c>
      <c r="K49" s="8">
        <v>12846</v>
      </c>
      <c r="L49" s="8">
        <v>42885</v>
      </c>
      <c r="M49" s="8">
        <v>42895</v>
      </c>
      <c r="N49" s="6">
        <v>10</v>
      </c>
      <c r="O49" s="6" t="s">
        <v>95</v>
      </c>
      <c r="P49" s="6" t="str">
        <f t="shared" si="13"/>
        <v>Digestif</v>
      </c>
      <c r="Q49" s="6" t="s">
        <v>109</v>
      </c>
      <c r="R4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49" s="6" t="s">
        <v>98</v>
      </c>
      <c r="T49" s="6" t="s">
        <v>98</v>
      </c>
      <c r="U49" s="6" t="s">
        <v>98</v>
      </c>
      <c r="V49" s="6" t="s">
        <v>98</v>
      </c>
      <c r="W49" s="6" t="e">
        <f>IF(#REF!="NC","NC",IF(#REF!="NC","NC",ROUND(#REF!/(#REF!*#REF!)*10000,0)))</f>
        <v>#REF!</v>
      </c>
      <c r="X49" s="7" t="e">
        <f>IF(OR(Table_2[[#This Row],[interval imc]]="NC",Table_2[[#This Row],[interval imc]]=0),"non renseigné","renseigné")</f>
        <v>#REF!</v>
      </c>
      <c r="Y49" s="7" t="e">
        <f>IF(#REF!="NC","NC",IF(W49&lt;18.5,"&lt;18,5",IF(AND(W49&gt;=18.5,W49&lt;25),"entre 18,5 et 25",IF(AND(W49&gt;=25,W49&lt;30),"entre 25 et 30",IF(W49&gt;=30,"supérieur à 30")))))</f>
        <v>#REF!</v>
      </c>
      <c r="Z49" s="6">
        <v>0</v>
      </c>
      <c r="AA49" s="7">
        <f t="shared" si="14"/>
        <v>0</v>
      </c>
      <c r="AB49" s="7" t="str">
        <f>IF(AND(ISNUMBER(Table_2[[#This Row],[poids_entree]]),ISNUMBER(Table_2[[#This Row],[poids_sortie]])),Table_2[[#This Row],[poids_sortie]]-Table_2[[#This Row],[poids_entree]],"NC")</f>
        <v>NC</v>
      </c>
      <c r="AC49" s="7" t="str">
        <f>IF(AND(ISNUMBER(Table_2[[#This Row],[poids_init]]),ISNUMBER(Table_2[[#This Row],[poids_entree]])),Table_2[[#This Row],[poids_entree]]-Table_2[[#This Row],[poids_init]],"NC")</f>
        <v>NC</v>
      </c>
      <c r="AD49" s="6" t="str">
        <f t="shared" si="15"/>
        <v>NC</v>
      </c>
      <c r="AE49" s="6" t="str">
        <f t="shared" si="16"/>
        <v>NC</v>
      </c>
      <c r="AF49" s="6" t="str">
        <f t="shared" si="17"/>
        <v>NC</v>
      </c>
      <c r="AG49" s="6" t="str">
        <f t="shared" si="18"/>
        <v>NC</v>
      </c>
      <c r="AH49" s="6" t="str">
        <f>IF(ISNUMBER(Table_2[[#This Row],[% perte de poids DH]]),AG49*(-1),"NC")</f>
        <v>NC</v>
      </c>
      <c r="AI49" s="6" t="str">
        <f t="shared" si="19"/>
        <v>non renseigné</v>
      </c>
      <c r="AJ49" s="6" t="str">
        <f t="shared" si="20"/>
        <v>non renseigné</v>
      </c>
      <c r="AK49" s="7" t="str">
        <f>IF(OR(Table_2[[#This Row],[albumine]]="NC",Table_2[[#This Row],[albumine]]=0),"non renseigné","renseigné")</f>
        <v>non renseigné</v>
      </c>
      <c r="AL49" s="6" t="s">
        <v>98</v>
      </c>
      <c r="AM49" s="6" t="s">
        <v>128</v>
      </c>
      <c r="AN49" s="6" t="s">
        <v>98</v>
      </c>
      <c r="AO49" s="6">
        <v>0</v>
      </c>
      <c r="AP49" s="6">
        <v>0</v>
      </c>
      <c r="AQ49" s="6">
        <v>0</v>
      </c>
      <c r="AR49" s="8">
        <v>42921</v>
      </c>
      <c r="AS49" s="8">
        <v>42898</v>
      </c>
      <c r="AT49" s="6">
        <v>0</v>
      </c>
      <c r="AU49" s="6">
        <v>0</v>
      </c>
      <c r="AV49" s="6" t="s">
        <v>98</v>
      </c>
      <c r="AW49" s="6" t="s">
        <v>98</v>
      </c>
      <c r="AX49" s="6" t="s">
        <v>98</v>
      </c>
      <c r="AY49" s="6" t="s">
        <v>98</v>
      </c>
      <c r="AZ49" s="6" t="s">
        <v>98</v>
      </c>
      <c r="BA49" s="6" t="s">
        <v>101</v>
      </c>
      <c r="BB49" s="6" t="s">
        <v>98</v>
      </c>
      <c r="BC49" s="6" t="s">
        <v>98</v>
      </c>
      <c r="BD49" s="6" t="s">
        <v>98</v>
      </c>
      <c r="BE49" s="6" t="s">
        <v>101</v>
      </c>
      <c r="BF49" s="6" t="s">
        <v>102</v>
      </c>
      <c r="BG49" s="6" t="s">
        <v>98</v>
      </c>
      <c r="BH49" s="6" t="s">
        <v>98</v>
      </c>
      <c r="BI49" s="6" t="s">
        <v>98</v>
      </c>
      <c r="BJ49" s="6" t="s">
        <v>98</v>
      </c>
      <c r="BK49" s="6" t="s">
        <v>98</v>
      </c>
      <c r="BL49" s="6" t="s">
        <v>98</v>
      </c>
      <c r="BM49" s="6" t="s">
        <v>98</v>
      </c>
      <c r="BN49" s="6" t="s">
        <v>101</v>
      </c>
      <c r="BO49" s="6" t="s">
        <v>98</v>
      </c>
      <c r="BP49" s="6" t="s">
        <v>98</v>
      </c>
      <c r="BQ49" s="8" t="s">
        <v>98</v>
      </c>
      <c r="BR49" s="6" t="s">
        <v>98</v>
      </c>
      <c r="BS49" s="6" t="s">
        <v>101</v>
      </c>
      <c r="BT49" s="6" t="s">
        <v>100</v>
      </c>
      <c r="BU49" s="6" t="s">
        <v>111</v>
      </c>
      <c r="BV49" s="6" t="s">
        <v>101</v>
      </c>
      <c r="BW49" s="8" t="s">
        <v>98</v>
      </c>
      <c r="BX49" s="6" t="s">
        <v>98</v>
      </c>
      <c r="BY49" s="6" t="s">
        <v>98</v>
      </c>
      <c r="BZ49" s="6"/>
      <c r="CA49" s="6"/>
      <c r="CB49" s="6"/>
      <c r="CC49" s="6"/>
      <c r="CD49" s="6"/>
      <c r="CE49" s="6"/>
      <c r="CF49" s="6"/>
      <c r="CG49" s="6"/>
      <c r="CH49" s="6" t="s">
        <v>300</v>
      </c>
      <c r="CI49" s="6" t="s">
        <v>98</v>
      </c>
      <c r="CJ49" s="6"/>
      <c r="CK49" s="8"/>
      <c r="CL49" s="6"/>
      <c r="CM49" s="8"/>
      <c r="CN49" s="9" t="str">
        <f t="shared" si="21"/>
        <v/>
      </c>
      <c r="CO4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0" spans="1:93" ht="105" hidden="1">
      <c r="A50" s="6">
        <v>95</v>
      </c>
      <c r="B50" s="6" t="str">
        <f t="shared" si="11"/>
        <v>D</v>
      </c>
      <c r="C50" s="7" t="str">
        <f t="shared" si="12"/>
        <v>201806</v>
      </c>
      <c r="D50" s="6" t="s">
        <v>106</v>
      </c>
      <c r="E50" s="6">
        <v>2018</v>
      </c>
      <c r="F50" s="6" t="s">
        <v>301</v>
      </c>
      <c r="G50" s="6" t="s">
        <v>302</v>
      </c>
      <c r="H50" s="6">
        <v>66</v>
      </c>
      <c r="I5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0" s="6" t="s">
        <v>142</v>
      </c>
      <c r="K50" s="8">
        <v>18930</v>
      </c>
      <c r="L50" s="8">
        <v>43244</v>
      </c>
      <c r="M50" s="8">
        <v>43264</v>
      </c>
      <c r="N50" s="6">
        <v>20</v>
      </c>
      <c r="O50" s="6" t="s">
        <v>95</v>
      </c>
      <c r="P50" s="6" t="str">
        <f t="shared" si="13"/>
        <v>ORL</v>
      </c>
      <c r="Q50" s="6" t="s">
        <v>180</v>
      </c>
      <c r="R5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0" s="6">
        <v>181</v>
      </c>
      <c r="T50" s="6">
        <v>97</v>
      </c>
      <c r="U50" s="6">
        <v>86</v>
      </c>
      <c r="V50" s="6">
        <v>89</v>
      </c>
      <c r="W50" s="6" t="e">
        <f>IF(#REF!="NC","NC",IF(#REF!="NC","NC",ROUND(#REF!/(#REF!*#REF!)*10000,0)))</f>
        <v>#REF!</v>
      </c>
      <c r="X50" s="7" t="e">
        <f>IF(OR(Table_2[[#This Row],[interval imc]]="NC",Table_2[[#This Row],[interval imc]]=0),"non renseigné","renseigné")</f>
        <v>#REF!</v>
      </c>
      <c r="Y50" s="7" t="e">
        <f>IF(#REF!="NC","NC",IF(W50&lt;18.5,"&lt;18,5",IF(AND(W50&gt;=18.5,W50&lt;25),"entre 18,5 et 25",IF(AND(W50&gt;=25,W50&lt;30),"entre 25 et 30",IF(W50&gt;=30,"supérieur à 30")))))</f>
        <v>#REF!</v>
      </c>
      <c r="Z50" s="6">
        <v>2</v>
      </c>
      <c r="AA50" s="7" t="str">
        <f t="shared" si="14"/>
        <v>entre 1 et 5</v>
      </c>
      <c r="AB50" s="7">
        <f>IF(AND(ISNUMBER(Table_2[[#This Row],[poids_entree]]),ISNUMBER(Table_2[[#This Row],[poids_sortie]])),Table_2[[#This Row],[poids_sortie]]-Table_2[[#This Row],[poids_entree]],"NC")</f>
        <v>3</v>
      </c>
      <c r="AC50" s="7">
        <f>IF(AND(ISNUMBER(Table_2[[#This Row],[poids_init]]),ISNUMBER(Table_2[[#This Row],[poids_entree]])),Table_2[[#This Row],[poids_entree]]-Table_2[[#This Row],[poids_init]],"NC")</f>
        <v>-11</v>
      </c>
      <c r="AD50" s="6">
        <f t="shared" si="15"/>
        <v>11</v>
      </c>
      <c r="AE50" s="6" t="str">
        <f t="shared" si="16"/>
        <v>perte</v>
      </c>
      <c r="AF50" s="6" t="str">
        <f t="shared" si="17"/>
        <v>gain</v>
      </c>
      <c r="AG50" s="6">
        <f t="shared" si="18"/>
        <v>-3</v>
      </c>
      <c r="AH50" s="6">
        <f>IF(ISNUMBER(Table_2[[#This Row],[% perte de poids DH]]),AG50*(-1),"NC")</f>
        <v>3</v>
      </c>
      <c r="AI50" s="6" t="str">
        <f t="shared" si="19"/>
        <v>renseigné</v>
      </c>
      <c r="AJ50" s="6" t="str">
        <f t="shared" si="20"/>
        <v>renseigné</v>
      </c>
      <c r="AK50" s="7" t="str">
        <f>IF(OR(Table_2[[#This Row],[albumine]]="NC",Table_2[[#This Row],[albumine]]=0),"non renseigné","renseigné")</f>
        <v>renseigné</v>
      </c>
      <c r="AL50" s="6">
        <v>26</v>
      </c>
      <c r="AM50" s="6" t="s">
        <v>115</v>
      </c>
      <c r="AN50" s="6" t="s">
        <v>98</v>
      </c>
      <c r="AO50" s="6">
        <v>11</v>
      </c>
      <c r="AP50" s="6">
        <v>0.87</v>
      </c>
      <c r="AQ50" s="6">
        <v>0.65</v>
      </c>
      <c r="AR50" s="8">
        <v>43274</v>
      </c>
      <c r="AS50" s="8">
        <v>43246</v>
      </c>
      <c r="AT50" s="6">
        <v>2</v>
      </c>
      <c r="AU50" s="6">
        <v>2</v>
      </c>
      <c r="AV50" s="6" t="s">
        <v>156</v>
      </c>
      <c r="AW50" s="6" t="s">
        <v>100</v>
      </c>
      <c r="AX50" s="6" t="s">
        <v>100</v>
      </c>
      <c r="AY50" s="6" t="s">
        <v>172</v>
      </c>
      <c r="AZ50" s="6" t="s">
        <v>100</v>
      </c>
      <c r="BA50" s="6" t="s">
        <v>100</v>
      </c>
      <c r="BB50" s="6" t="s">
        <v>100</v>
      </c>
      <c r="BC50" s="6" t="s">
        <v>100</v>
      </c>
      <c r="BD50" s="6" t="s">
        <v>100</v>
      </c>
      <c r="BE50" s="6" t="s">
        <v>100</v>
      </c>
      <c r="BF50" s="6" t="s">
        <v>181</v>
      </c>
      <c r="BG50" s="6" t="s">
        <v>303</v>
      </c>
      <c r="BH50" s="6" t="s">
        <v>98</v>
      </c>
      <c r="BI50" s="6" t="s">
        <v>98</v>
      </c>
      <c r="BJ50" s="6" t="s">
        <v>101</v>
      </c>
      <c r="BK50" s="6" t="s">
        <v>98</v>
      </c>
      <c r="BL50" s="6" t="s">
        <v>98</v>
      </c>
      <c r="BM50" s="6" t="s">
        <v>98</v>
      </c>
      <c r="BN50" s="6" t="s">
        <v>101</v>
      </c>
      <c r="BO50" s="6" t="s">
        <v>98</v>
      </c>
      <c r="BP50" s="6" t="s">
        <v>98</v>
      </c>
      <c r="BQ50" s="8">
        <v>43160</v>
      </c>
      <c r="BR50" s="6" t="s">
        <v>98</v>
      </c>
      <c r="BS50" s="6" t="s">
        <v>101</v>
      </c>
      <c r="BT50" s="6" t="s">
        <v>100</v>
      </c>
      <c r="BU50" s="6" t="s">
        <v>111</v>
      </c>
      <c r="BV50" s="6" t="s">
        <v>101</v>
      </c>
      <c r="BW50" s="8" t="s">
        <v>98</v>
      </c>
      <c r="BX50" s="6" t="s">
        <v>98</v>
      </c>
      <c r="BY50" s="6" t="s">
        <v>98</v>
      </c>
      <c r="BZ50" s="6"/>
      <c r="CA50" s="6"/>
      <c r="CB50" s="6"/>
      <c r="CC50" s="6"/>
      <c r="CD50" s="6"/>
      <c r="CE50" s="6"/>
      <c r="CF50" s="6"/>
      <c r="CG50" s="6"/>
      <c r="CH50" s="6" t="s">
        <v>304</v>
      </c>
      <c r="CI50" s="6" t="s">
        <v>305</v>
      </c>
      <c r="CJ50" s="6"/>
      <c r="CK50" s="8"/>
      <c r="CL50" s="6"/>
      <c r="CM50" s="8"/>
      <c r="CN50" s="9" t="str">
        <f t="shared" si="21"/>
        <v/>
      </c>
      <c r="CO5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1" spans="1:93" ht="45" hidden="1">
      <c r="A51" s="6">
        <v>45</v>
      </c>
      <c r="B51" s="6" t="str">
        <f t="shared" si="11"/>
        <v>A</v>
      </c>
      <c r="C51" s="7" t="str">
        <f t="shared" si="12"/>
        <v>201612</v>
      </c>
      <c r="D51" s="6" t="s">
        <v>90</v>
      </c>
      <c r="E51" s="6">
        <v>2016</v>
      </c>
      <c r="F51" s="6" t="s">
        <v>306</v>
      </c>
      <c r="G51" s="6" t="s">
        <v>307</v>
      </c>
      <c r="H51" s="6">
        <v>45</v>
      </c>
      <c r="I51" s="7" t="str">
        <f>IF(Table_2[[#This Row],[age]]&lt;50,"&lt;50",IF(AND(Table_2[[#This Row],[age]]&gt;=50,Table_2[[#This Row],[age]]&lt;75),"entre 50 et 75",IF(Table_2[[#This Row],[age]]&gt;=75,"supérieur à 75")))</f>
        <v>&lt;50</v>
      </c>
      <c r="J51" s="6" t="s">
        <v>93</v>
      </c>
      <c r="K51" s="8">
        <v>26038</v>
      </c>
      <c r="L51" s="8">
        <v>42704</v>
      </c>
      <c r="M51" s="8">
        <v>42709</v>
      </c>
      <c r="N51" s="6">
        <v>5</v>
      </c>
      <c r="O51" s="6" t="s">
        <v>95</v>
      </c>
      <c r="P51" s="6" t="str">
        <f t="shared" si="13"/>
        <v>Gynécologique</v>
      </c>
      <c r="Q51" s="6" t="s">
        <v>96</v>
      </c>
      <c r="R5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1" s="6">
        <v>159</v>
      </c>
      <c r="T51" s="6">
        <v>56</v>
      </c>
      <c r="U51" s="6">
        <v>55</v>
      </c>
      <c r="V51" s="6">
        <v>54</v>
      </c>
      <c r="W51" s="6" t="e">
        <f>IF(#REF!="NC","NC",IF(#REF!="NC","NC",ROUND(#REF!/(#REF!*#REF!)*10000,0)))</f>
        <v>#REF!</v>
      </c>
      <c r="X51" s="7" t="e">
        <f>IF(OR(Table_2[[#This Row],[interval imc]]="NC",Table_2[[#This Row],[interval imc]]=0),"non renseigné","renseigné")</f>
        <v>#REF!</v>
      </c>
      <c r="Y51" s="7" t="e">
        <f>IF(#REF!="NC","NC",IF(W51&lt;18.5,"&lt;18,5",IF(AND(W51&gt;=18.5,W51&lt;25),"entre 18,5 et 25",IF(AND(W51&gt;=25,W51&lt;30),"entre 25 et 30",IF(W51&gt;=30,"supérieur à 30")))))</f>
        <v>#REF!</v>
      </c>
      <c r="Z51" s="6">
        <v>2</v>
      </c>
      <c r="AA51" s="7" t="str">
        <f t="shared" si="14"/>
        <v>entre 1 et 5</v>
      </c>
      <c r="AB51" s="7">
        <f>IF(AND(ISNUMBER(Table_2[[#This Row],[poids_entree]]),ISNUMBER(Table_2[[#This Row],[poids_sortie]])),Table_2[[#This Row],[poids_sortie]]-Table_2[[#This Row],[poids_entree]],"NC")</f>
        <v>-1</v>
      </c>
      <c r="AC51" s="7">
        <f>IF(AND(ISNUMBER(Table_2[[#This Row],[poids_init]]),ISNUMBER(Table_2[[#This Row],[poids_entree]])),Table_2[[#This Row],[poids_entree]]-Table_2[[#This Row],[poids_init]],"NC")</f>
        <v>-1</v>
      </c>
      <c r="AD51" s="6">
        <f t="shared" si="15"/>
        <v>2</v>
      </c>
      <c r="AE51" s="6" t="str">
        <f t="shared" si="16"/>
        <v>gain</v>
      </c>
      <c r="AF51" s="6" t="str">
        <f t="shared" si="17"/>
        <v>gain</v>
      </c>
      <c r="AG51" s="6">
        <f t="shared" si="18"/>
        <v>2</v>
      </c>
      <c r="AH51" s="6">
        <f>IF(ISNUMBER(Table_2[[#This Row],[% perte de poids DH]]),AG51*(-1),"NC")</f>
        <v>-2</v>
      </c>
      <c r="AI51" s="6" t="str">
        <f t="shared" si="19"/>
        <v>renseigné</v>
      </c>
      <c r="AJ51" s="6" t="str">
        <f t="shared" si="20"/>
        <v>renseigné</v>
      </c>
      <c r="AK51" s="7" t="str">
        <f>IF(OR(Table_2[[#This Row],[albumine]]="NC",Table_2[[#This Row],[albumine]]=0),"non renseigné","renseigné")</f>
        <v>non renseigné</v>
      </c>
      <c r="AL51" s="6" t="s">
        <v>98</v>
      </c>
      <c r="AM51" s="6" t="s">
        <v>97</v>
      </c>
      <c r="AN51" s="6" t="s">
        <v>98</v>
      </c>
      <c r="AO51" s="6">
        <v>0</v>
      </c>
      <c r="AP51" s="6">
        <v>0</v>
      </c>
      <c r="AQ51" s="6">
        <v>0</v>
      </c>
      <c r="AR51" s="8">
        <v>42818</v>
      </c>
      <c r="AS51" s="8">
        <v>42797</v>
      </c>
      <c r="AT51" s="6">
        <v>0</v>
      </c>
      <c r="AU51" s="6">
        <v>0</v>
      </c>
      <c r="AV51" s="6" t="s">
        <v>98</v>
      </c>
      <c r="AW51" s="6" t="s">
        <v>98</v>
      </c>
      <c r="AX51" s="6" t="s">
        <v>98</v>
      </c>
      <c r="AY51" s="6" t="s">
        <v>98</v>
      </c>
      <c r="AZ51" s="6" t="s">
        <v>100</v>
      </c>
      <c r="BA51" s="6" t="s">
        <v>100</v>
      </c>
      <c r="BB51" s="6" t="s">
        <v>101</v>
      </c>
      <c r="BC51" s="6" t="s">
        <v>98</v>
      </c>
      <c r="BD51" s="6" t="s">
        <v>98</v>
      </c>
      <c r="BE51" s="6" t="s">
        <v>101</v>
      </c>
      <c r="BF51" s="6" t="s">
        <v>308</v>
      </c>
      <c r="BG51" s="6" t="s">
        <v>98</v>
      </c>
      <c r="BH51" s="6" t="s">
        <v>98</v>
      </c>
      <c r="BI51" s="6" t="s">
        <v>98</v>
      </c>
      <c r="BJ51" s="6" t="s">
        <v>98</v>
      </c>
      <c r="BK51" s="6" t="s">
        <v>98</v>
      </c>
      <c r="BL51" s="6" t="s">
        <v>98</v>
      </c>
      <c r="BM51" s="6" t="s">
        <v>98</v>
      </c>
      <c r="BN51" s="6" t="s">
        <v>101</v>
      </c>
      <c r="BO51" s="6" t="s">
        <v>98</v>
      </c>
      <c r="BP51" s="6" t="s">
        <v>98</v>
      </c>
      <c r="BQ51" s="8">
        <v>42644</v>
      </c>
      <c r="BR51" s="6">
        <v>0</v>
      </c>
      <c r="BS51" s="6" t="s">
        <v>101</v>
      </c>
      <c r="BT51" s="6" t="s">
        <v>100</v>
      </c>
      <c r="BU51" s="6" t="s">
        <v>111</v>
      </c>
      <c r="BV51" s="6" t="s">
        <v>101</v>
      </c>
      <c r="BW51" s="8" t="s">
        <v>98</v>
      </c>
      <c r="BX51" s="6"/>
      <c r="BY51" s="6" t="s">
        <v>309</v>
      </c>
      <c r="BZ51" s="6"/>
      <c r="CA51" s="6"/>
      <c r="CB51" s="6"/>
      <c r="CC51" s="6"/>
      <c r="CD51" s="6"/>
      <c r="CE51" s="6"/>
      <c r="CF51" s="6"/>
      <c r="CG51" s="6"/>
      <c r="CH51" s="6" t="s">
        <v>98</v>
      </c>
      <c r="CI51" s="6" t="s">
        <v>98</v>
      </c>
      <c r="CJ51" s="6"/>
      <c r="CK51" s="8"/>
      <c r="CL51" s="6"/>
      <c r="CM51" s="8"/>
      <c r="CN51" s="9" t="str">
        <f t="shared" si="21"/>
        <v/>
      </c>
      <c r="CO5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2" spans="1:93">
      <c r="A52" s="6">
        <v>117</v>
      </c>
      <c r="B52" s="6" t="str">
        <f t="shared" si="11"/>
        <v>D</v>
      </c>
      <c r="C52" s="7" t="str">
        <f t="shared" si="12"/>
        <v>201806</v>
      </c>
      <c r="D52" s="6" t="s">
        <v>106</v>
      </c>
      <c r="E52" s="6">
        <v>2018</v>
      </c>
      <c r="F52" s="6" t="s">
        <v>310</v>
      </c>
      <c r="G52" s="6" t="s">
        <v>311</v>
      </c>
      <c r="H52" s="6">
        <v>53</v>
      </c>
      <c r="I5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2" s="6" t="s">
        <v>93</v>
      </c>
      <c r="K52" s="8">
        <v>23846</v>
      </c>
      <c r="L52" s="8">
        <v>43258</v>
      </c>
      <c r="M52" s="8">
        <v>43260</v>
      </c>
      <c r="N52" s="6">
        <v>2</v>
      </c>
      <c r="O52" s="6" t="s">
        <v>136</v>
      </c>
      <c r="P52" s="6" t="str">
        <f t="shared" si="13"/>
        <v/>
      </c>
      <c r="Q52" s="6" t="s">
        <v>202</v>
      </c>
      <c r="R52" s="16" t="s">
        <v>564</v>
      </c>
      <c r="S52" s="6">
        <v>166</v>
      </c>
      <c r="T52" s="6">
        <v>72</v>
      </c>
      <c r="U52" s="6">
        <v>70</v>
      </c>
      <c r="V52" s="6" t="s">
        <v>98</v>
      </c>
      <c r="W52" s="6" t="e">
        <f>IF(#REF!="NC","NC",IF(#REF!="NC","NC",ROUND(#REF!/(#REF!*#REF!)*10000,0)))</f>
        <v>#REF!</v>
      </c>
      <c r="X52" s="7" t="e">
        <f>IF(OR(Table_2[[#This Row],[interval imc]]="NC",Table_2[[#This Row],[interval imc]]=0),"non renseigné","renseigné")</f>
        <v>#REF!</v>
      </c>
      <c r="Y52" s="7" t="e">
        <f>IF(#REF!="NC","NC",IF(W52&lt;18.5,"&lt;18,5",IF(AND(W52&gt;=18.5,W52&lt;25),"entre 18,5 et 25",IF(AND(W52&gt;=25,W52&lt;30),"entre 25 et 30",IF(W52&gt;=30,"supérieur à 30")))))</f>
        <v>#REF!</v>
      </c>
      <c r="Z52" s="6">
        <v>1</v>
      </c>
      <c r="AA52" s="7" t="str">
        <f t="shared" si="14"/>
        <v>entre 1 et 5</v>
      </c>
      <c r="AB52" s="7" t="str">
        <f>IF(AND(ISNUMBER(Table_2[[#This Row],[poids_entree]]),ISNUMBER(Table_2[[#This Row],[poids_sortie]])),Table_2[[#This Row],[poids_sortie]]-Table_2[[#This Row],[poids_entree]],"NC")</f>
        <v>NC</v>
      </c>
      <c r="AC52" s="7">
        <f>IF(AND(ISNUMBER(Table_2[[#This Row],[poids_init]]),ISNUMBER(Table_2[[#This Row],[poids_entree]])),Table_2[[#This Row],[poids_entree]]-Table_2[[#This Row],[poids_init]],"NC")</f>
        <v>-2</v>
      </c>
      <c r="AD52" s="6">
        <f t="shared" si="15"/>
        <v>3</v>
      </c>
      <c r="AE52" s="6" t="str">
        <f t="shared" si="16"/>
        <v>NC</v>
      </c>
      <c r="AF52" s="6" t="str">
        <f t="shared" si="17"/>
        <v>gain</v>
      </c>
      <c r="AG52" s="6" t="str">
        <f t="shared" si="18"/>
        <v>NC</v>
      </c>
      <c r="AH52" s="6" t="str">
        <f>IF(ISNUMBER(Table_2[[#This Row],[% perte de poids DH]]),AG52*(-1),"NC")</f>
        <v>NC</v>
      </c>
      <c r="AI52" s="6" t="str">
        <f t="shared" si="19"/>
        <v>non renseigné</v>
      </c>
      <c r="AJ52" s="6" t="str">
        <f t="shared" si="20"/>
        <v>renseigné</v>
      </c>
      <c r="AK52" s="7" t="str">
        <f>IF(OR(Table_2[[#This Row],[albumine]]="NC",Table_2[[#This Row],[albumine]]=0),"non renseigné","renseigné")</f>
        <v>renseigné</v>
      </c>
      <c r="AL52" s="6">
        <v>37</v>
      </c>
      <c r="AM52" s="6" t="s">
        <v>97</v>
      </c>
      <c r="AN52" s="6" t="s">
        <v>98</v>
      </c>
      <c r="AO52" s="6">
        <v>3</v>
      </c>
      <c r="AP52" s="6" t="s">
        <v>98</v>
      </c>
      <c r="AQ52" s="6" t="s">
        <v>98</v>
      </c>
      <c r="AR52" s="8">
        <v>43362</v>
      </c>
      <c r="AS52" s="8" t="s">
        <v>98</v>
      </c>
      <c r="AT52" s="6">
        <v>0</v>
      </c>
      <c r="AU52" s="6">
        <v>0</v>
      </c>
      <c r="AV52" s="6" t="s">
        <v>98</v>
      </c>
      <c r="AW52" s="6" t="s">
        <v>101</v>
      </c>
      <c r="AX52" s="6" t="s">
        <v>98</v>
      </c>
      <c r="AY52" s="6" t="s">
        <v>98</v>
      </c>
      <c r="AZ52" s="6" t="s">
        <v>101</v>
      </c>
      <c r="BA52" s="6" t="s">
        <v>100</v>
      </c>
      <c r="BB52" s="6" t="s">
        <v>100</v>
      </c>
      <c r="BC52" s="6" t="s">
        <v>98</v>
      </c>
      <c r="BD52" s="6" t="s">
        <v>101</v>
      </c>
      <c r="BE52" s="6" t="s">
        <v>101</v>
      </c>
      <c r="BF52" s="6" t="s">
        <v>102</v>
      </c>
      <c r="BG52" s="6" t="s">
        <v>98</v>
      </c>
      <c r="BH52" s="6" t="s">
        <v>98</v>
      </c>
      <c r="BI52" s="6" t="s">
        <v>98</v>
      </c>
      <c r="BJ52" s="6" t="s">
        <v>98</v>
      </c>
      <c r="BK52" s="6" t="s">
        <v>98</v>
      </c>
      <c r="BL52" s="6" t="s">
        <v>98</v>
      </c>
      <c r="BM52" s="6" t="s">
        <v>98</v>
      </c>
      <c r="BN52" s="6" t="s">
        <v>101</v>
      </c>
      <c r="BO52" s="6" t="s">
        <v>98</v>
      </c>
      <c r="BP52" s="6" t="s">
        <v>98</v>
      </c>
      <c r="BQ52" s="8" t="s">
        <v>98</v>
      </c>
      <c r="BR52" s="6" t="s">
        <v>98</v>
      </c>
      <c r="BS52" s="6" t="s">
        <v>101</v>
      </c>
      <c r="BT52" s="6" t="s">
        <v>100</v>
      </c>
      <c r="BU52" s="6" t="s">
        <v>111</v>
      </c>
      <c r="BV52" s="6" t="s">
        <v>101</v>
      </c>
      <c r="BW52" s="8" t="s">
        <v>98</v>
      </c>
      <c r="BX52" s="6" t="s">
        <v>98</v>
      </c>
      <c r="BY52" s="6" t="s">
        <v>98</v>
      </c>
      <c r="BZ52" s="6"/>
      <c r="CA52" s="6"/>
      <c r="CB52" s="6"/>
      <c r="CC52" s="6"/>
      <c r="CD52" s="6"/>
      <c r="CE52" s="6"/>
      <c r="CF52" s="6"/>
      <c r="CG52" s="6"/>
      <c r="CH52" s="6" t="s">
        <v>98</v>
      </c>
      <c r="CI52" s="6" t="s">
        <v>98</v>
      </c>
      <c r="CJ52" s="6"/>
      <c r="CK52" s="8"/>
      <c r="CL52" s="6"/>
      <c r="CM52" s="8"/>
      <c r="CN52" s="9" t="str">
        <f t="shared" si="21"/>
        <v/>
      </c>
      <c r="CO5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3" spans="1:93" ht="135" hidden="1">
      <c r="A53" s="6">
        <v>46</v>
      </c>
      <c r="B53" s="6" t="str">
        <f t="shared" si="11"/>
        <v>A</v>
      </c>
      <c r="C53" s="7" t="str">
        <f t="shared" si="12"/>
        <v>201612</v>
      </c>
      <c r="D53" s="6" t="s">
        <v>90</v>
      </c>
      <c r="E53" s="6">
        <v>2016</v>
      </c>
      <c r="F53" s="6" t="s">
        <v>312</v>
      </c>
      <c r="G53" s="6" t="s">
        <v>313</v>
      </c>
      <c r="H53" s="6">
        <v>71</v>
      </c>
      <c r="I5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3" s="6" t="s">
        <v>93</v>
      </c>
      <c r="K53" s="8">
        <v>16719</v>
      </c>
      <c r="L53" s="8">
        <v>42688</v>
      </c>
      <c r="M53" s="8">
        <v>42739</v>
      </c>
      <c r="N53" s="6">
        <v>51</v>
      </c>
      <c r="O53" s="6" t="s">
        <v>95</v>
      </c>
      <c r="P53" s="6" t="str">
        <f t="shared" si="13"/>
        <v>Gynécologique</v>
      </c>
      <c r="Q53" s="6" t="s">
        <v>186</v>
      </c>
      <c r="R5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3" s="6">
        <v>166</v>
      </c>
      <c r="T53" s="6">
        <v>78</v>
      </c>
      <c r="U53" s="6">
        <v>70</v>
      </c>
      <c r="V53" s="6" t="s">
        <v>98</v>
      </c>
      <c r="W53" s="6" t="e">
        <f>IF(#REF!="NC","NC",IF(#REF!="NC","NC",ROUND(#REF!/(#REF!*#REF!)*10000,0)))</f>
        <v>#REF!</v>
      </c>
      <c r="X53" s="7" t="e">
        <f>IF(OR(Table_2[[#This Row],[interval imc]]="NC",Table_2[[#This Row],[interval imc]]=0),"non renseigné","renseigné")</f>
        <v>#REF!</v>
      </c>
      <c r="Y53" s="7" t="e">
        <f>IF(#REF!="NC","NC",IF(W53&lt;18.5,"&lt;18,5",IF(AND(W53&gt;=18.5,W53&lt;25),"entre 18,5 et 25",IF(AND(W53&gt;=25,W53&lt;30),"entre 25 et 30",IF(W53&gt;=30,"supérieur à 30")))))</f>
        <v>#REF!</v>
      </c>
      <c r="Z53" s="6">
        <v>1</v>
      </c>
      <c r="AA53" s="7" t="str">
        <f t="shared" si="14"/>
        <v>entre 1 et 5</v>
      </c>
      <c r="AB53" s="7" t="str">
        <f>IF(AND(ISNUMBER(Table_2[[#This Row],[poids_entree]]),ISNUMBER(Table_2[[#This Row],[poids_sortie]])),Table_2[[#This Row],[poids_sortie]]-Table_2[[#This Row],[poids_entree]],"NC")</f>
        <v>NC</v>
      </c>
      <c r="AC53" s="7">
        <f>IF(AND(ISNUMBER(Table_2[[#This Row],[poids_init]]),ISNUMBER(Table_2[[#This Row],[poids_entree]])),Table_2[[#This Row],[poids_entree]]-Table_2[[#This Row],[poids_init]],"NC")</f>
        <v>-8</v>
      </c>
      <c r="AD53" s="6">
        <f t="shared" si="15"/>
        <v>10</v>
      </c>
      <c r="AE53" s="6" t="str">
        <f t="shared" si="16"/>
        <v>NC</v>
      </c>
      <c r="AF53" s="6" t="str">
        <f t="shared" si="17"/>
        <v>gain</v>
      </c>
      <c r="AG53" s="6" t="str">
        <f t="shared" si="18"/>
        <v>NC</v>
      </c>
      <c r="AH53" s="6" t="str">
        <f>IF(ISNUMBER(Table_2[[#This Row],[% perte de poids DH]]),AG53*(-1),"NC")</f>
        <v>NC</v>
      </c>
      <c r="AI53" s="6" t="str">
        <f t="shared" si="19"/>
        <v>non renseigné</v>
      </c>
      <c r="AJ53" s="6" t="str">
        <f t="shared" si="20"/>
        <v>renseigné</v>
      </c>
      <c r="AK53" s="7" t="str">
        <f>IF(OR(Table_2[[#This Row],[albumine]]="NC",Table_2[[#This Row],[albumine]]=0),"non renseigné","renseigné")</f>
        <v>non renseigné</v>
      </c>
      <c r="AL53" s="6" t="s">
        <v>98</v>
      </c>
      <c r="AM53" s="6" t="s">
        <v>128</v>
      </c>
      <c r="AN53" s="6" t="s">
        <v>98</v>
      </c>
      <c r="AO53" s="6">
        <v>0</v>
      </c>
      <c r="AP53" s="6">
        <v>0</v>
      </c>
      <c r="AQ53" s="6">
        <v>0</v>
      </c>
      <c r="AR53" s="8">
        <v>42739</v>
      </c>
      <c r="AS53" s="8">
        <v>42725</v>
      </c>
      <c r="AT53" s="6">
        <v>0</v>
      </c>
      <c r="AU53" s="6">
        <v>0</v>
      </c>
      <c r="AV53" s="6" t="s">
        <v>98</v>
      </c>
      <c r="AW53" s="6" t="s">
        <v>98</v>
      </c>
      <c r="AX53" s="6" t="s">
        <v>98</v>
      </c>
      <c r="AY53" s="6" t="s">
        <v>98</v>
      </c>
      <c r="AZ53" s="6" t="s">
        <v>100</v>
      </c>
      <c r="BA53" s="6" t="s">
        <v>101</v>
      </c>
      <c r="BB53" s="6" t="s">
        <v>101</v>
      </c>
      <c r="BC53" s="6" t="s">
        <v>98</v>
      </c>
      <c r="BD53" s="6" t="s">
        <v>98</v>
      </c>
      <c r="BE53" s="6" t="s">
        <v>101</v>
      </c>
      <c r="BF53" s="6" t="s">
        <v>119</v>
      </c>
      <c r="BG53" s="6" t="s">
        <v>120</v>
      </c>
      <c r="BH53" s="6" t="s">
        <v>98</v>
      </c>
      <c r="BI53" s="6" t="s">
        <v>98</v>
      </c>
      <c r="BJ53" s="6" t="s">
        <v>98</v>
      </c>
      <c r="BK53" s="6" t="s">
        <v>98</v>
      </c>
      <c r="BL53" s="6" t="s">
        <v>98</v>
      </c>
      <c r="BM53" s="6" t="s">
        <v>98</v>
      </c>
      <c r="BN53" s="6" t="s">
        <v>101</v>
      </c>
      <c r="BO53" s="6" t="s">
        <v>98</v>
      </c>
      <c r="BP53" s="6" t="s">
        <v>98</v>
      </c>
      <c r="BQ53" s="8">
        <v>42583</v>
      </c>
      <c r="BR53" s="6">
        <v>0</v>
      </c>
      <c r="BS53" s="6" t="s">
        <v>101</v>
      </c>
      <c r="BT53" s="6" t="s">
        <v>100</v>
      </c>
      <c r="BU53" s="6" t="s">
        <v>111</v>
      </c>
      <c r="BV53" s="6" t="s">
        <v>100</v>
      </c>
      <c r="BW53" s="8">
        <v>42738</v>
      </c>
      <c r="BX53" s="6" t="s">
        <v>314</v>
      </c>
      <c r="BY53" s="6" t="s">
        <v>315</v>
      </c>
      <c r="BZ53" s="6"/>
      <c r="CA53" s="6" t="s">
        <v>100</v>
      </c>
      <c r="CB53" s="6" t="s">
        <v>100</v>
      </c>
      <c r="CC53" s="6"/>
      <c r="CD53" s="6"/>
      <c r="CE53" s="6"/>
      <c r="CF53" s="6"/>
      <c r="CG53" s="6"/>
      <c r="CH53" s="6" t="s">
        <v>316</v>
      </c>
      <c r="CI53" s="6" t="s">
        <v>98</v>
      </c>
      <c r="CJ53" s="6" t="s">
        <v>101</v>
      </c>
      <c r="CK53" s="8">
        <v>42738</v>
      </c>
      <c r="CL53" s="6" t="s">
        <v>100</v>
      </c>
      <c r="CM53" s="8">
        <v>42739</v>
      </c>
      <c r="CN53" s="9">
        <f t="shared" si="21"/>
        <v>1</v>
      </c>
      <c r="CO5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semaine</v>
      </c>
    </row>
    <row r="54" spans="1:93" hidden="1">
      <c r="A54" s="6">
        <v>32</v>
      </c>
      <c r="B54" s="6" t="str">
        <f t="shared" si="11"/>
        <v>B</v>
      </c>
      <c r="C54" s="7" t="str">
        <f t="shared" si="12"/>
        <v>201706</v>
      </c>
      <c r="D54" s="6" t="s">
        <v>106</v>
      </c>
      <c r="E54" s="6">
        <v>2017</v>
      </c>
      <c r="F54" s="6" t="s">
        <v>317</v>
      </c>
      <c r="G54" s="6" t="s">
        <v>318</v>
      </c>
      <c r="H54" s="6">
        <v>76</v>
      </c>
      <c r="I5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4" s="6" t="s">
        <v>93</v>
      </c>
      <c r="K54" s="8">
        <v>14438</v>
      </c>
      <c r="L54" s="8">
        <v>42894</v>
      </c>
      <c r="M54" s="8">
        <v>42899</v>
      </c>
      <c r="N54" s="6">
        <v>5</v>
      </c>
      <c r="O54" s="6" t="s">
        <v>95</v>
      </c>
      <c r="P54" s="6" t="str">
        <f t="shared" si="13"/>
        <v>Digestif</v>
      </c>
      <c r="Q54" s="6" t="s">
        <v>109</v>
      </c>
      <c r="R5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4" s="6">
        <v>165</v>
      </c>
      <c r="T54" s="6">
        <v>50</v>
      </c>
      <c r="U54" s="6">
        <v>43</v>
      </c>
      <c r="V54" s="6" t="s">
        <v>98</v>
      </c>
      <c r="W54" s="6" t="e">
        <f>IF(#REF!="NC","NC",IF(#REF!="NC","NC",ROUND(#REF!/(#REF!*#REF!)*10000,0)))</f>
        <v>#REF!</v>
      </c>
      <c r="X54" s="7" t="e">
        <f>IF(OR(Table_2[[#This Row],[interval imc]]="NC",Table_2[[#This Row],[interval imc]]=0),"non renseigné","renseigné")</f>
        <v>#REF!</v>
      </c>
      <c r="Y54" s="7" t="e">
        <f>IF(#REF!="NC","NC",IF(W54&lt;18.5,"&lt;18,5",IF(AND(W54&gt;=18.5,W54&lt;25),"entre 18,5 et 25",IF(AND(W54&gt;=25,W54&lt;30),"entre 25 et 30",IF(W54&gt;=30,"supérieur à 30")))))</f>
        <v>#REF!</v>
      </c>
      <c r="Z54" s="6">
        <v>1</v>
      </c>
      <c r="AA54" s="7" t="str">
        <f t="shared" si="14"/>
        <v>entre 1 et 5</v>
      </c>
      <c r="AB54" s="7" t="str">
        <f>IF(AND(ISNUMBER(Table_2[[#This Row],[poids_entree]]),ISNUMBER(Table_2[[#This Row],[poids_sortie]])),Table_2[[#This Row],[poids_sortie]]-Table_2[[#This Row],[poids_entree]],"NC")</f>
        <v>NC</v>
      </c>
      <c r="AC54" s="7">
        <f>IF(AND(ISNUMBER(Table_2[[#This Row],[poids_init]]),ISNUMBER(Table_2[[#This Row],[poids_entree]])),Table_2[[#This Row],[poids_entree]]-Table_2[[#This Row],[poids_init]],"NC")</f>
        <v>-7</v>
      </c>
      <c r="AD54" s="6">
        <f t="shared" si="15"/>
        <v>14</v>
      </c>
      <c r="AE54" s="6" t="str">
        <f t="shared" si="16"/>
        <v>NC</v>
      </c>
      <c r="AF54" s="6" t="str">
        <f t="shared" si="17"/>
        <v>gain</v>
      </c>
      <c r="AG54" s="6" t="str">
        <f t="shared" si="18"/>
        <v>NC</v>
      </c>
      <c r="AH54" s="6" t="str">
        <f>IF(ISNUMBER(Table_2[[#This Row],[% perte de poids DH]]),AG54*(-1),"NC")</f>
        <v>NC</v>
      </c>
      <c r="AI54" s="6" t="str">
        <f t="shared" si="19"/>
        <v>non renseigné</v>
      </c>
      <c r="AJ54" s="6" t="str">
        <f t="shared" si="20"/>
        <v>renseigné</v>
      </c>
      <c r="AK54" s="7" t="str">
        <f>IF(OR(Table_2[[#This Row],[albumine]]="NC",Table_2[[#This Row],[albumine]]=0),"non renseigné","renseigné")</f>
        <v>non renseigné</v>
      </c>
      <c r="AL54" s="6" t="s">
        <v>98</v>
      </c>
      <c r="AM54" s="6" t="s">
        <v>110</v>
      </c>
      <c r="AN54" s="6" t="s">
        <v>98</v>
      </c>
      <c r="AO54" s="6">
        <v>0</v>
      </c>
      <c r="AP54" s="6">
        <v>0</v>
      </c>
      <c r="AQ54" s="6">
        <v>0</v>
      </c>
      <c r="AR54" s="8">
        <v>43167</v>
      </c>
      <c r="AS54" s="8">
        <v>43167</v>
      </c>
      <c r="AT54" s="6">
        <v>0</v>
      </c>
      <c r="AU54" s="6">
        <v>0</v>
      </c>
      <c r="AV54" s="6" t="s">
        <v>98</v>
      </c>
      <c r="AW54" s="6" t="s">
        <v>98</v>
      </c>
      <c r="AX54" s="6" t="s">
        <v>98</v>
      </c>
      <c r="AY54" s="6" t="s">
        <v>98</v>
      </c>
      <c r="AZ54" s="6" t="s">
        <v>101</v>
      </c>
      <c r="BA54" s="6" t="s">
        <v>101</v>
      </c>
      <c r="BB54" s="6" t="s">
        <v>101</v>
      </c>
      <c r="BC54" s="6" t="s">
        <v>98</v>
      </c>
      <c r="BD54" s="6" t="s">
        <v>98</v>
      </c>
      <c r="BE54" s="6" t="s">
        <v>101</v>
      </c>
      <c r="BF54" s="6" t="s">
        <v>102</v>
      </c>
      <c r="BG54" s="6" t="s">
        <v>98</v>
      </c>
      <c r="BH54" s="6" t="s">
        <v>98</v>
      </c>
      <c r="BI54" s="6" t="s">
        <v>98</v>
      </c>
      <c r="BJ54" s="6" t="s">
        <v>98</v>
      </c>
      <c r="BK54" s="6" t="s">
        <v>98</v>
      </c>
      <c r="BL54" s="6" t="s">
        <v>98</v>
      </c>
      <c r="BM54" s="6" t="s">
        <v>98</v>
      </c>
      <c r="BN54" s="6" t="s">
        <v>100</v>
      </c>
      <c r="BO54" s="6" t="s">
        <v>98</v>
      </c>
      <c r="BP54" s="6" t="s">
        <v>98</v>
      </c>
      <c r="BQ54" s="8" t="s">
        <v>98</v>
      </c>
      <c r="BR54" s="6" t="s">
        <v>98</v>
      </c>
      <c r="BS54" s="6" t="s">
        <v>101</v>
      </c>
      <c r="BT54" s="6" t="s">
        <v>100</v>
      </c>
      <c r="BU54" s="6" t="s">
        <v>111</v>
      </c>
      <c r="BV54" s="6" t="s">
        <v>101</v>
      </c>
      <c r="BW54" s="8" t="s">
        <v>98</v>
      </c>
      <c r="BX54" s="6" t="s">
        <v>98</v>
      </c>
      <c r="BY54" s="6" t="s">
        <v>98</v>
      </c>
      <c r="BZ54" s="6"/>
      <c r="CA54" s="6"/>
      <c r="CB54" s="6"/>
      <c r="CC54" s="6"/>
      <c r="CD54" s="6"/>
      <c r="CE54" s="6"/>
      <c r="CF54" s="6"/>
      <c r="CG54" s="6"/>
      <c r="CH54" s="6" t="s">
        <v>319</v>
      </c>
      <c r="CI54" s="6" t="s">
        <v>98</v>
      </c>
      <c r="CJ54" s="6"/>
      <c r="CK54" s="8"/>
      <c r="CL54" s="6"/>
      <c r="CM54" s="8"/>
      <c r="CN54" s="9" t="str">
        <f t="shared" si="21"/>
        <v/>
      </c>
      <c r="CO5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5" spans="1:93" hidden="1">
      <c r="A55" s="6">
        <v>70</v>
      </c>
      <c r="B55" s="6" t="str">
        <f t="shared" si="11"/>
        <v>A</v>
      </c>
      <c r="C55" s="7" t="str">
        <f t="shared" si="12"/>
        <v>201612</v>
      </c>
      <c r="D55" s="6" t="s">
        <v>90</v>
      </c>
      <c r="E55" s="6">
        <v>2016</v>
      </c>
      <c r="F55" s="6" t="s">
        <v>317</v>
      </c>
      <c r="G55" s="6" t="s">
        <v>318</v>
      </c>
      <c r="H55" s="6">
        <v>77</v>
      </c>
      <c r="I55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5" s="6" t="s">
        <v>93</v>
      </c>
      <c r="K55" s="8">
        <v>14438</v>
      </c>
      <c r="L55" s="8">
        <v>42711</v>
      </c>
      <c r="M55" s="8">
        <v>42717</v>
      </c>
      <c r="N55" s="6">
        <v>6</v>
      </c>
      <c r="O55" s="6" t="s">
        <v>95</v>
      </c>
      <c r="P55" s="6" t="str">
        <f t="shared" si="13"/>
        <v>Digestif</v>
      </c>
      <c r="Q55" s="6" t="s">
        <v>109</v>
      </c>
      <c r="R5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5" s="6">
        <v>165</v>
      </c>
      <c r="T55" s="6" t="s">
        <v>98</v>
      </c>
      <c r="U55" s="6">
        <v>48</v>
      </c>
      <c r="V55" s="6">
        <v>51</v>
      </c>
      <c r="W55" s="6" t="e">
        <f>IF(#REF!="NC","NC",IF(#REF!="NC","NC",ROUND(#REF!/(#REF!*#REF!)*10000,0)))</f>
        <v>#REF!</v>
      </c>
      <c r="X55" s="7" t="e">
        <f>IF(OR(Table_2[[#This Row],[interval imc]]="NC",Table_2[[#This Row],[interval imc]]=0),"non renseigné","renseigné")</f>
        <v>#REF!</v>
      </c>
      <c r="Y55" s="7" t="e">
        <f>IF(#REF!="NC","NC",IF(W55&lt;18.5,"&lt;18,5",IF(AND(W55&gt;=18.5,W55&lt;25),"entre 18,5 et 25",IF(AND(W55&gt;=25,W55&lt;30),"entre 25 et 30",IF(W55&gt;=30,"supérieur à 30")))))</f>
        <v>#REF!</v>
      </c>
      <c r="Z55" s="6">
        <v>2</v>
      </c>
      <c r="AA55" s="7" t="str">
        <f t="shared" si="14"/>
        <v>entre 1 et 5</v>
      </c>
      <c r="AB55" s="7">
        <f>IF(AND(ISNUMBER(Table_2[[#This Row],[poids_entree]]),ISNUMBER(Table_2[[#This Row],[poids_sortie]])),Table_2[[#This Row],[poids_sortie]]-Table_2[[#This Row],[poids_entree]],"NC")</f>
        <v>3</v>
      </c>
      <c r="AC55" s="7" t="str">
        <f>IF(AND(ISNUMBER(Table_2[[#This Row],[poids_init]]),ISNUMBER(Table_2[[#This Row],[poids_entree]])),Table_2[[#This Row],[poids_entree]]-Table_2[[#This Row],[poids_init]],"NC")</f>
        <v>NC</v>
      </c>
      <c r="AD55" s="6" t="str">
        <f t="shared" si="15"/>
        <v>NC</v>
      </c>
      <c r="AE55" s="6" t="str">
        <f t="shared" si="16"/>
        <v>perte</v>
      </c>
      <c r="AF55" s="6" t="str">
        <f t="shared" si="17"/>
        <v>NC</v>
      </c>
      <c r="AG55" s="6">
        <f t="shared" si="18"/>
        <v>-6</v>
      </c>
      <c r="AH55" s="6">
        <f>IF(ISNUMBER(Table_2[[#This Row],[% perte de poids DH]]),AG55*(-1),"NC")</f>
        <v>6</v>
      </c>
      <c r="AI55" s="6" t="str">
        <f t="shared" si="19"/>
        <v>renseigné</v>
      </c>
      <c r="AJ55" s="6" t="str">
        <f t="shared" si="20"/>
        <v>non renseigné</v>
      </c>
      <c r="AK55" s="7" t="str">
        <f>IF(OR(Table_2[[#This Row],[albumine]]="NC",Table_2[[#This Row],[albumine]]=0),"non renseigné","renseigné")</f>
        <v>non renseigné</v>
      </c>
      <c r="AL55" s="6" t="s">
        <v>98</v>
      </c>
      <c r="AM55" s="6" t="s">
        <v>115</v>
      </c>
      <c r="AN55" s="6" t="s">
        <v>98</v>
      </c>
      <c r="AO55" s="6">
        <v>53</v>
      </c>
      <c r="AP55" s="6">
        <v>0</v>
      </c>
      <c r="AQ55" s="6">
        <v>0</v>
      </c>
      <c r="AR55" s="8">
        <v>43167</v>
      </c>
      <c r="AS55" s="8" t="s">
        <v>98</v>
      </c>
      <c r="AT55" s="6">
        <v>0</v>
      </c>
      <c r="AU55" s="6">
        <v>0</v>
      </c>
      <c r="AV55" s="6" t="s">
        <v>98</v>
      </c>
      <c r="AW55" s="6" t="s">
        <v>98</v>
      </c>
      <c r="AX55" s="6" t="s">
        <v>98</v>
      </c>
      <c r="AY55" s="6" t="s">
        <v>98</v>
      </c>
      <c r="AZ55" s="6" t="s">
        <v>101</v>
      </c>
      <c r="BA55" s="6" t="s">
        <v>101</v>
      </c>
      <c r="BB55" s="6" t="s">
        <v>101</v>
      </c>
      <c r="BC55" s="6" t="s">
        <v>98</v>
      </c>
      <c r="BD55" s="6" t="s">
        <v>98</v>
      </c>
      <c r="BE55" s="6" t="s">
        <v>101</v>
      </c>
      <c r="BF55" s="6" t="s">
        <v>102</v>
      </c>
      <c r="BG55" s="6" t="s">
        <v>98</v>
      </c>
      <c r="BH55" s="6" t="s">
        <v>98</v>
      </c>
      <c r="BI55" s="6" t="s">
        <v>98</v>
      </c>
      <c r="BJ55" s="6" t="s">
        <v>98</v>
      </c>
      <c r="BK55" s="6" t="s">
        <v>98</v>
      </c>
      <c r="BL55" s="6" t="s">
        <v>98</v>
      </c>
      <c r="BM55" s="6" t="s">
        <v>98</v>
      </c>
      <c r="BN55" s="6" t="s">
        <v>100</v>
      </c>
      <c r="BO55" s="6" t="s">
        <v>98</v>
      </c>
      <c r="BP55" s="6" t="s">
        <v>98</v>
      </c>
      <c r="BQ55" s="8" t="s">
        <v>98</v>
      </c>
      <c r="BR55" s="6">
        <v>0</v>
      </c>
      <c r="BS55" s="6" t="s">
        <v>101</v>
      </c>
      <c r="BT55" s="6" t="s">
        <v>100</v>
      </c>
      <c r="BU55" s="6" t="s">
        <v>111</v>
      </c>
      <c r="BV55" s="6" t="s">
        <v>101</v>
      </c>
      <c r="BW55" s="8" t="s">
        <v>98</v>
      </c>
      <c r="BX55" s="6" t="s">
        <v>98</v>
      </c>
      <c r="BY55" s="6" t="s">
        <v>98</v>
      </c>
      <c r="BZ55" s="6"/>
      <c r="CA55" s="6"/>
      <c r="CB55" s="6"/>
      <c r="CC55" s="6"/>
      <c r="CD55" s="6"/>
      <c r="CE55" s="6"/>
      <c r="CF55" s="6"/>
      <c r="CG55" s="6"/>
      <c r="CH55" s="6" t="s">
        <v>98</v>
      </c>
      <c r="CI55" s="6" t="s">
        <v>98</v>
      </c>
      <c r="CJ55" s="6"/>
      <c r="CK55" s="8"/>
      <c r="CL55" s="6"/>
      <c r="CM55" s="8"/>
      <c r="CN55" s="9" t="str">
        <f t="shared" si="21"/>
        <v/>
      </c>
      <c r="CO5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6" spans="1:93" ht="30" hidden="1">
      <c r="A56" s="6">
        <v>96</v>
      </c>
      <c r="B56" s="6" t="str">
        <f t="shared" si="11"/>
        <v>D</v>
      </c>
      <c r="C56" s="7" t="str">
        <f t="shared" si="12"/>
        <v>201806</v>
      </c>
      <c r="D56" s="6" t="s">
        <v>106</v>
      </c>
      <c r="E56" s="6">
        <v>2018</v>
      </c>
      <c r="F56" s="6" t="s">
        <v>320</v>
      </c>
      <c r="G56" s="6" t="s">
        <v>321</v>
      </c>
      <c r="H56" s="6">
        <v>64</v>
      </c>
      <c r="I5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6" s="6" t="s">
        <v>93</v>
      </c>
      <c r="K56" s="8">
        <v>20034</v>
      </c>
      <c r="L56" s="8">
        <v>43246</v>
      </c>
      <c r="M56" s="8">
        <v>43257</v>
      </c>
      <c r="N56" s="6">
        <v>11</v>
      </c>
      <c r="O56" s="6" t="s">
        <v>95</v>
      </c>
      <c r="P56" s="6" t="str">
        <f t="shared" si="13"/>
        <v>Gynécologique</v>
      </c>
      <c r="Q56" s="6" t="s">
        <v>96</v>
      </c>
      <c r="R5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6" s="6">
        <v>164</v>
      </c>
      <c r="T56" s="6">
        <v>62</v>
      </c>
      <c r="U56" s="6">
        <v>61</v>
      </c>
      <c r="V56" s="6" t="s">
        <v>98</v>
      </c>
      <c r="W56" s="6" t="e">
        <f>IF(#REF!="NC","NC",IF(#REF!="NC","NC",ROUND(#REF!/(#REF!*#REF!)*10000,0)))</f>
        <v>#REF!</v>
      </c>
      <c r="X56" s="7" t="e">
        <f>IF(OR(Table_2[[#This Row],[interval imc]]="NC",Table_2[[#This Row],[interval imc]]=0),"non renseigné","renseigné")</f>
        <v>#REF!</v>
      </c>
      <c r="Y56" s="7" t="e">
        <f>IF(#REF!="NC","NC",IF(W56&lt;18.5,"&lt;18,5",IF(AND(W56&gt;=18.5,W56&lt;25),"entre 18,5 et 25",IF(AND(W56&gt;=25,W56&lt;30),"entre 25 et 30",IF(W56&gt;=30,"supérieur à 30")))))</f>
        <v>#REF!</v>
      </c>
      <c r="Z56" s="6">
        <v>1</v>
      </c>
      <c r="AA56" s="7" t="str">
        <f t="shared" si="14"/>
        <v>entre 1 et 5</v>
      </c>
      <c r="AB56" s="7" t="str">
        <f>IF(AND(ISNUMBER(Table_2[[#This Row],[poids_entree]]),ISNUMBER(Table_2[[#This Row],[poids_sortie]])),Table_2[[#This Row],[poids_sortie]]-Table_2[[#This Row],[poids_entree]],"NC")</f>
        <v>NC</v>
      </c>
      <c r="AC56" s="7">
        <f>IF(AND(ISNUMBER(Table_2[[#This Row],[poids_init]]),ISNUMBER(Table_2[[#This Row],[poids_entree]])),Table_2[[#This Row],[poids_entree]]-Table_2[[#This Row],[poids_init]],"NC")</f>
        <v>-1</v>
      </c>
      <c r="AD56" s="6">
        <f t="shared" si="15"/>
        <v>2</v>
      </c>
      <c r="AE56" s="6" t="str">
        <f t="shared" si="16"/>
        <v>NC</v>
      </c>
      <c r="AF56" s="6" t="str">
        <f t="shared" si="17"/>
        <v>gain</v>
      </c>
      <c r="AG56" s="6" t="str">
        <f t="shared" si="18"/>
        <v>NC</v>
      </c>
      <c r="AH56" s="6" t="str">
        <f>IF(ISNUMBER(Table_2[[#This Row],[% perte de poids DH]]),AG56*(-1),"NC")</f>
        <v>NC</v>
      </c>
      <c r="AI56" s="6" t="str">
        <f t="shared" si="19"/>
        <v>non renseigné</v>
      </c>
      <c r="AJ56" s="6" t="str">
        <f t="shared" si="20"/>
        <v>renseigné</v>
      </c>
      <c r="AK56" s="7" t="str">
        <f>IF(OR(Table_2[[#This Row],[albumine]]="NC",Table_2[[#This Row],[albumine]]=0),"non renseigné","renseigné")</f>
        <v>renseigné</v>
      </c>
      <c r="AL56" s="6">
        <v>38</v>
      </c>
      <c r="AM56" s="6" t="s">
        <v>97</v>
      </c>
      <c r="AN56" s="6" t="s">
        <v>98</v>
      </c>
      <c r="AO56" s="6">
        <v>8</v>
      </c>
      <c r="AP56" s="6">
        <v>1.05</v>
      </c>
      <c r="AQ56" s="6">
        <v>0.94</v>
      </c>
      <c r="AR56" s="8">
        <v>43315</v>
      </c>
      <c r="AS56" s="8">
        <v>43227</v>
      </c>
      <c r="AT56" s="6">
        <v>2</v>
      </c>
      <c r="AU56" s="6">
        <v>0</v>
      </c>
      <c r="AV56" s="6" t="s">
        <v>98</v>
      </c>
      <c r="AW56" s="6" t="s">
        <v>100</v>
      </c>
      <c r="AX56" s="6" t="s">
        <v>98</v>
      </c>
      <c r="AY56" s="6" t="s">
        <v>101</v>
      </c>
      <c r="AZ56" s="6" t="s">
        <v>101</v>
      </c>
      <c r="BA56" s="6" t="s">
        <v>100</v>
      </c>
      <c r="BB56" s="6" t="s">
        <v>100</v>
      </c>
      <c r="BC56" s="6" t="s">
        <v>98</v>
      </c>
      <c r="BD56" s="6" t="s">
        <v>101</v>
      </c>
      <c r="BE56" s="6" t="s">
        <v>101</v>
      </c>
      <c r="BF56" s="6" t="s">
        <v>102</v>
      </c>
      <c r="BG56" s="6" t="s">
        <v>98</v>
      </c>
      <c r="BH56" s="6" t="s">
        <v>98</v>
      </c>
      <c r="BI56" s="6" t="s">
        <v>98</v>
      </c>
      <c r="BJ56" s="6" t="s">
        <v>98</v>
      </c>
      <c r="BK56" s="6" t="s">
        <v>98</v>
      </c>
      <c r="BL56" s="6" t="s">
        <v>98</v>
      </c>
      <c r="BM56" s="6" t="s">
        <v>98</v>
      </c>
      <c r="BN56" s="6" t="s">
        <v>101</v>
      </c>
      <c r="BO56" s="6" t="s">
        <v>98</v>
      </c>
      <c r="BP56" s="6" t="s">
        <v>98</v>
      </c>
      <c r="BQ56" s="8">
        <v>43191</v>
      </c>
      <c r="BR56" s="6" t="s">
        <v>98</v>
      </c>
      <c r="BS56" s="6" t="s">
        <v>101</v>
      </c>
      <c r="BT56" s="6" t="s">
        <v>100</v>
      </c>
      <c r="BU56" s="6" t="s">
        <v>111</v>
      </c>
      <c r="BV56" s="6" t="s">
        <v>101</v>
      </c>
      <c r="BW56" s="8" t="s">
        <v>98</v>
      </c>
      <c r="BX56" s="6" t="s">
        <v>98</v>
      </c>
      <c r="BY56" s="6" t="s">
        <v>98</v>
      </c>
      <c r="BZ56" s="6"/>
      <c r="CA56" s="6"/>
      <c r="CB56" s="6"/>
      <c r="CC56" s="6"/>
      <c r="CD56" s="6"/>
      <c r="CE56" s="6"/>
      <c r="CF56" s="6"/>
      <c r="CG56" s="6"/>
      <c r="CH56" s="6" t="s">
        <v>322</v>
      </c>
      <c r="CI56" s="6" t="s">
        <v>323</v>
      </c>
      <c r="CJ56" s="6"/>
      <c r="CK56" s="8"/>
      <c r="CL56" s="6"/>
      <c r="CM56" s="8"/>
      <c r="CN56" s="9" t="str">
        <f t="shared" si="21"/>
        <v/>
      </c>
      <c r="CO5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7" spans="1:93">
      <c r="A57" s="6">
        <v>12</v>
      </c>
      <c r="B57" s="6" t="str">
        <f t="shared" si="11"/>
        <v>B</v>
      </c>
      <c r="C57" s="7" t="str">
        <f t="shared" si="12"/>
        <v>201706</v>
      </c>
      <c r="D57" s="6" t="s">
        <v>106</v>
      </c>
      <c r="E57" s="6">
        <v>2017</v>
      </c>
      <c r="F57" s="6" t="s">
        <v>324</v>
      </c>
      <c r="G57" s="6" t="s">
        <v>325</v>
      </c>
      <c r="H57" s="6">
        <v>85</v>
      </c>
      <c r="I5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7" s="6" t="s">
        <v>142</v>
      </c>
      <c r="K57" s="8">
        <v>11316</v>
      </c>
      <c r="L57" s="8">
        <v>42878</v>
      </c>
      <c r="M57" s="8">
        <v>42903</v>
      </c>
      <c r="N57" s="6">
        <v>25</v>
      </c>
      <c r="O57" s="6" t="s">
        <v>136</v>
      </c>
      <c r="P57" s="6" t="str">
        <f t="shared" si="13"/>
        <v/>
      </c>
      <c r="Q57" s="6" t="s">
        <v>137</v>
      </c>
      <c r="R57" s="16" t="s">
        <v>563</v>
      </c>
      <c r="S57" s="6">
        <v>167</v>
      </c>
      <c r="T57" s="6" t="s">
        <v>98</v>
      </c>
      <c r="U57" s="6">
        <v>104</v>
      </c>
      <c r="V57" s="6">
        <v>104</v>
      </c>
      <c r="W57" s="6" t="e">
        <f>IF(#REF!="NC","NC",IF(#REF!="NC","NC",ROUND(#REF!/(#REF!*#REF!)*10000,0)))</f>
        <v>#REF!</v>
      </c>
      <c r="X57" s="7" t="e">
        <f>IF(OR(Table_2[[#This Row],[interval imc]]="NC",Table_2[[#This Row],[interval imc]]=0),"non renseigné","renseigné")</f>
        <v>#REF!</v>
      </c>
      <c r="Y57" s="7" t="e">
        <f>IF(#REF!="NC","NC",IF(W57&lt;18.5,"&lt;18,5",IF(AND(W57&gt;=18.5,W57&lt;25),"entre 18,5 et 25",IF(AND(W57&gt;=25,W57&lt;30),"entre 25 et 30",IF(W57&gt;=30,"supérieur à 30")))))</f>
        <v>#REF!</v>
      </c>
      <c r="Z57" s="6">
        <v>2</v>
      </c>
      <c r="AA57" s="7" t="str">
        <f t="shared" si="14"/>
        <v>entre 1 et 5</v>
      </c>
      <c r="AB57" s="7">
        <f>IF(AND(ISNUMBER(Table_2[[#This Row],[poids_entree]]),ISNUMBER(Table_2[[#This Row],[poids_sortie]])),Table_2[[#This Row],[poids_sortie]]-Table_2[[#This Row],[poids_entree]],"NC")</f>
        <v>0</v>
      </c>
      <c r="AC57" s="7" t="str">
        <f>IF(AND(ISNUMBER(Table_2[[#This Row],[poids_init]]),ISNUMBER(Table_2[[#This Row],[poids_entree]])),Table_2[[#This Row],[poids_entree]]-Table_2[[#This Row],[poids_init]],"NC")</f>
        <v>NC</v>
      </c>
      <c r="AD57" s="6" t="str">
        <f t="shared" si="15"/>
        <v>NC</v>
      </c>
      <c r="AE57" s="6" t="str">
        <f t="shared" si="16"/>
        <v>perte</v>
      </c>
      <c r="AF57" s="6" t="str">
        <f t="shared" si="17"/>
        <v>NC</v>
      </c>
      <c r="AG57" s="6">
        <f t="shared" si="18"/>
        <v>0</v>
      </c>
      <c r="AH57" s="6">
        <f>IF(ISNUMBER(Table_2[[#This Row],[% perte de poids DH]]),AG57*(-1),"NC")</f>
        <v>0</v>
      </c>
      <c r="AI57" s="6" t="str">
        <f t="shared" si="19"/>
        <v>renseigné</v>
      </c>
      <c r="AJ57" s="6" t="str">
        <f t="shared" si="20"/>
        <v>non renseigné</v>
      </c>
      <c r="AK57" s="7" t="str">
        <f>IF(OR(Table_2[[#This Row],[albumine]]="NC",Table_2[[#This Row],[albumine]]=0),"non renseigné","renseigné")</f>
        <v>non renseigné</v>
      </c>
      <c r="AL57" s="6" t="s">
        <v>98</v>
      </c>
      <c r="AM57" s="6" t="s">
        <v>128</v>
      </c>
      <c r="AN57" s="6" t="s">
        <v>98</v>
      </c>
      <c r="AO57" s="6">
        <v>0</v>
      </c>
      <c r="AP57" s="6">
        <v>0</v>
      </c>
      <c r="AQ57" s="6">
        <v>0</v>
      </c>
      <c r="AR57" s="8">
        <v>43268</v>
      </c>
      <c r="AS57" s="8" t="s">
        <v>98</v>
      </c>
      <c r="AT57" s="6">
        <v>0</v>
      </c>
      <c r="AU57" s="6">
        <v>0</v>
      </c>
      <c r="AV57" s="6" t="s">
        <v>98</v>
      </c>
      <c r="AW57" s="6" t="s">
        <v>98</v>
      </c>
      <c r="AX57" s="6" t="s">
        <v>98</v>
      </c>
      <c r="AY57" s="6" t="s">
        <v>98</v>
      </c>
      <c r="AZ57" s="6" t="s">
        <v>100</v>
      </c>
      <c r="BA57" s="6" t="s">
        <v>100</v>
      </c>
      <c r="BB57" s="6" t="s">
        <v>101</v>
      </c>
      <c r="BC57" s="6" t="s">
        <v>98</v>
      </c>
      <c r="BD57" s="6" t="s">
        <v>98</v>
      </c>
      <c r="BE57" s="6" t="s">
        <v>101</v>
      </c>
      <c r="BF57" s="6" t="s">
        <v>102</v>
      </c>
      <c r="BG57" s="6" t="s">
        <v>98</v>
      </c>
      <c r="BH57" s="6" t="s">
        <v>98</v>
      </c>
      <c r="BI57" s="6" t="s">
        <v>98</v>
      </c>
      <c r="BJ57" s="6" t="s">
        <v>98</v>
      </c>
      <c r="BK57" s="6" t="s">
        <v>98</v>
      </c>
      <c r="BL57" s="6" t="s">
        <v>98</v>
      </c>
      <c r="BM57" s="6" t="s">
        <v>98</v>
      </c>
      <c r="BN57" s="6" t="s">
        <v>101</v>
      </c>
      <c r="BO57" s="6" t="s">
        <v>98</v>
      </c>
      <c r="BP57" s="6" t="s">
        <v>98</v>
      </c>
      <c r="BQ57" s="8" t="s">
        <v>98</v>
      </c>
      <c r="BR57" s="6" t="s">
        <v>98</v>
      </c>
      <c r="BS57" s="6" t="s">
        <v>100</v>
      </c>
      <c r="BT57" s="6" t="s">
        <v>101</v>
      </c>
      <c r="BU57" s="6" t="s">
        <v>103</v>
      </c>
      <c r="BV57" s="6" t="s">
        <v>101</v>
      </c>
      <c r="BW57" s="8" t="s">
        <v>98</v>
      </c>
      <c r="BX57" s="6" t="s">
        <v>98</v>
      </c>
      <c r="BY57" s="6" t="s">
        <v>98</v>
      </c>
      <c r="BZ57" s="6"/>
      <c r="CA57" s="6"/>
      <c r="CB57" s="6"/>
      <c r="CC57" s="6"/>
      <c r="CD57" s="6"/>
      <c r="CE57" s="6"/>
      <c r="CF57" s="6"/>
      <c r="CG57" s="6"/>
      <c r="CH57" s="6" t="s">
        <v>98</v>
      </c>
      <c r="CI57" s="6" t="s">
        <v>98</v>
      </c>
      <c r="CJ57" s="6"/>
      <c r="CK57" s="8"/>
      <c r="CL57" s="6"/>
      <c r="CM57" s="8"/>
      <c r="CN57" s="9" t="str">
        <f t="shared" si="21"/>
        <v/>
      </c>
      <c r="CO5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8" spans="1:93" hidden="1">
      <c r="A58" s="6">
        <v>133</v>
      </c>
      <c r="B58" s="6" t="str">
        <f t="shared" si="11"/>
        <v>C</v>
      </c>
      <c r="C58" s="7" t="str">
        <f t="shared" si="12"/>
        <v>201712</v>
      </c>
      <c r="D58" s="6" t="s">
        <v>90</v>
      </c>
      <c r="E58" s="6">
        <v>2017</v>
      </c>
      <c r="F58" s="6" t="s">
        <v>326</v>
      </c>
      <c r="G58" s="6" t="s">
        <v>327</v>
      </c>
      <c r="H58" s="6">
        <v>68</v>
      </c>
      <c r="I5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58" s="6" t="s">
        <v>93</v>
      </c>
      <c r="K58" s="8">
        <v>18176</v>
      </c>
      <c r="L58" s="8">
        <v>43072</v>
      </c>
      <c r="M58" s="8">
        <v>43091</v>
      </c>
      <c r="N58" s="6">
        <v>19</v>
      </c>
      <c r="O58" s="6" t="s">
        <v>95</v>
      </c>
      <c r="P58" s="6" t="str">
        <f t="shared" si="13"/>
        <v>Gynécologique</v>
      </c>
      <c r="Q58" s="6" t="s">
        <v>96</v>
      </c>
      <c r="R5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58" s="6">
        <v>157</v>
      </c>
      <c r="T58" s="6" t="s">
        <v>98</v>
      </c>
      <c r="U58" s="6">
        <v>64</v>
      </c>
      <c r="V58" s="6">
        <v>60</v>
      </c>
      <c r="W58" s="6" t="e">
        <f>IF(#REF!="NC","NC",IF(#REF!="NC","NC",ROUND(#REF!/(#REF!*#REF!)*10000,0)))</f>
        <v>#REF!</v>
      </c>
      <c r="X58" s="7" t="e">
        <f>IF(OR(Table_2[[#This Row],[interval imc]]="NC",Table_2[[#This Row],[interval imc]]=0),"non renseigné","renseigné")</f>
        <v>#REF!</v>
      </c>
      <c r="Y58" s="7" t="e">
        <f>IF(#REF!="NC","NC",IF(W58&lt;18.5,"&lt;18,5",IF(AND(W58&gt;=18.5,W58&lt;25),"entre 18,5 et 25",IF(AND(W58&gt;=25,W58&lt;30),"entre 25 et 30",IF(W58&gt;=30,"supérieur à 30")))))</f>
        <v>#REF!</v>
      </c>
      <c r="Z58" s="6">
        <v>3</v>
      </c>
      <c r="AA58" s="7" t="str">
        <f t="shared" si="14"/>
        <v>entre 1 et 5</v>
      </c>
      <c r="AB58" s="7">
        <f>IF(AND(ISNUMBER(Table_2[[#This Row],[poids_entree]]),ISNUMBER(Table_2[[#This Row],[poids_sortie]])),Table_2[[#This Row],[poids_sortie]]-Table_2[[#This Row],[poids_entree]],"NC")</f>
        <v>-4</v>
      </c>
      <c r="AC58" s="7" t="str">
        <f>IF(AND(ISNUMBER(Table_2[[#This Row],[poids_init]]),ISNUMBER(Table_2[[#This Row],[poids_entree]])),Table_2[[#This Row],[poids_entree]]-Table_2[[#This Row],[poids_init]],"NC")</f>
        <v>NC</v>
      </c>
      <c r="AD58" s="6" t="str">
        <f t="shared" si="15"/>
        <v>NC</v>
      </c>
      <c r="AE58" s="6" t="str">
        <f t="shared" si="16"/>
        <v>gain</v>
      </c>
      <c r="AF58" s="6" t="str">
        <f t="shared" si="17"/>
        <v>NC</v>
      </c>
      <c r="AG58" s="6">
        <f t="shared" si="18"/>
        <v>6</v>
      </c>
      <c r="AH58" s="6">
        <f>IF(ISNUMBER(Table_2[[#This Row],[% perte de poids DH]]),AG58*(-1),"NC")</f>
        <v>-6</v>
      </c>
      <c r="AI58" s="6" t="str">
        <f t="shared" si="19"/>
        <v>renseigné</v>
      </c>
      <c r="AJ58" s="6" t="str">
        <f t="shared" si="20"/>
        <v>non renseigné</v>
      </c>
      <c r="AK58" s="7" t="str">
        <f>IF(OR(Table_2[[#This Row],[albumine]]="NC",Table_2[[#This Row],[albumine]]=0),"non renseigné","renseigné")</f>
        <v>non renseigné</v>
      </c>
      <c r="AL58" s="6" t="s">
        <v>98</v>
      </c>
      <c r="AM58" s="6" t="s">
        <v>128</v>
      </c>
      <c r="AN58" s="6" t="s">
        <v>98</v>
      </c>
      <c r="AO58" s="6" t="s">
        <v>98</v>
      </c>
      <c r="AP58" s="6" t="s">
        <v>98</v>
      </c>
      <c r="AQ58" s="6" t="s">
        <v>98</v>
      </c>
      <c r="AR58" s="8">
        <v>43313</v>
      </c>
      <c r="AS58" s="8">
        <v>43270</v>
      </c>
      <c r="AT58" s="6">
        <v>0</v>
      </c>
      <c r="AU58" s="6">
        <v>0</v>
      </c>
      <c r="AV58" s="6" t="s">
        <v>98</v>
      </c>
      <c r="AW58" s="6" t="s">
        <v>98</v>
      </c>
      <c r="AX58" s="6" t="s">
        <v>98</v>
      </c>
      <c r="AY58" s="6" t="s">
        <v>98</v>
      </c>
      <c r="AZ58" s="6" t="s">
        <v>100</v>
      </c>
      <c r="BA58" s="6" t="s">
        <v>101</v>
      </c>
      <c r="BB58" s="6" t="s">
        <v>100</v>
      </c>
      <c r="BC58" s="6" t="s">
        <v>98</v>
      </c>
      <c r="BD58" s="6" t="s">
        <v>98</v>
      </c>
      <c r="BE58" s="6" t="s">
        <v>101</v>
      </c>
      <c r="BF58" s="6" t="s">
        <v>102</v>
      </c>
      <c r="BG58" s="6" t="s">
        <v>98</v>
      </c>
      <c r="BH58" s="6" t="s">
        <v>98</v>
      </c>
      <c r="BI58" s="6" t="s">
        <v>98</v>
      </c>
      <c r="BJ58" s="6" t="s">
        <v>98</v>
      </c>
      <c r="BK58" s="6" t="s">
        <v>98</v>
      </c>
      <c r="BL58" s="6" t="s">
        <v>98</v>
      </c>
      <c r="BM58" s="6" t="s">
        <v>98</v>
      </c>
      <c r="BN58" s="6" t="s">
        <v>101</v>
      </c>
      <c r="BO58" s="6" t="s">
        <v>98</v>
      </c>
      <c r="BP58" s="6" t="s">
        <v>98</v>
      </c>
      <c r="BQ58" s="8" t="s">
        <v>98</v>
      </c>
      <c r="BR58" s="6" t="s">
        <v>98</v>
      </c>
      <c r="BS58" s="6" t="s">
        <v>101</v>
      </c>
      <c r="BT58" s="6" t="s">
        <v>100</v>
      </c>
      <c r="BU58" s="6" t="s">
        <v>111</v>
      </c>
      <c r="BV58" s="6" t="s">
        <v>101</v>
      </c>
      <c r="BW58" s="8" t="s">
        <v>98</v>
      </c>
      <c r="BX58" s="6" t="s">
        <v>98</v>
      </c>
      <c r="BY58" s="6" t="s">
        <v>98</v>
      </c>
      <c r="BZ58" s="6"/>
      <c r="CA58" s="6"/>
      <c r="CB58" s="6"/>
      <c r="CC58" s="6"/>
      <c r="CD58" s="6"/>
      <c r="CE58" s="6"/>
      <c r="CF58" s="6"/>
      <c r="CG58" s="6"/>
      <c r="CH58" s="6" t="s">
        <v>98</v>
      </c>
      <c r="CI58" s="6" t="s">
        <v>98</v>
      </c>
      <c r="CJ58" s="6"/>
      <c r="CK58" s="8"/>
      <c r="CL58" s="6"/>
      <c r="CM58" s="8"/>
      <c r="CN58" s="9" t="str">
        <f t="shared" si="21"/>
        <v/>
      </c>
      <c r="CO5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59" spans="1:93" ht="30">
      <c r="A59" s="6">
        <v>13</v>
      </c>
      <c r="B59" s="6" t="str">
        <f t="shared" si="11"/>
        <v>B</v>
      </c>
      <c r="C59" s="7" t="str">
        <f t="shared" si="12"/>
        <v>201706</v>
      </c>
      <c r="D59" s="6" t="s">
        <v>106</v>
      </c>
      <c r="E59" s="6">
        <v>2017</v>
      </c>
      <c r="F59" s="6" t="s">
        <v>328</v>
      </c>
      <c r="G59" s="6" t="s">
        <v>329</v>
      </c>
      <c r="H59" s="6">
        <v>84</v>
      </c>
      <c r="I5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59" s="6" t="s">
        <v>142</v>
      </c>
      <c r="K59" s="8">
        <v>11529</v>
      </c>
      <c r="L59" s="8">
        <v>42885</v>
      </c>
      <c r="M59" s="8">
        <v>42904</v>
      </c>
      <c r="N59" s="6">
        <v>19</v>
      </c>
      <c r="O59" s="6" t="s">
        <v>136</v>
      </c>
      <c r="P59" s="6" t="str">
        <f t="shared" si="13"/>
        <v/>
      </c>
      <c r="Q59" s="6" t="s">
        <v>330</v>
      </c>
      <c r="R59" s="16" t="s">
        <v>565</v>
      </c>
      <c r="S59" s="6">
        <v>168</v>
      </c>
      <c r="T59" s="6">
        <v>70</v>
      </c>
      <c r="U59" s="6">
        <v>65</v>
      </c>
      <c r="V59" s="6">
        <v>69</v>
      </c>
      <c r="W59" s="6" t="e">
        <f>IF(#REF!="NC","NC",IF(#REF!="NC","NC",ROUND(#REF!/(#REF!*#REF!)*10000,0)))</f>
        <v>#REF!</v>
      </c>
      <c r="X59" s="7" t="e">
        <f>IF(OR(Table_2[[#This Row],[interval imc]]="NC",Table_2[[#This Row],[interval imc]]=0),"non renseigné","renseigné")</f>
        <v>#REF!</v>
      </c>
      <c r="Y59" s="7" t="e">
        <f>IF(#REF!="NC","NC",IF(W59&lt;18.5,"&lt;18,5",IF(AND(W59&gt;=18.5,W59&lt;25),"entre 18,5 et 25",IF(AND(W59&gt;=25,W59&lt;30),"entre 25 et 30",IF(W59&gt;=30,"supérieur à 30")))))</f>
        <v>#REF!</v>
      </c>
      <c r="Z59" s="6">
        <v>3</v>
      </c>
      <c r="AA59" s="7" t="str">
        <f t="shared" si="14"/>
        <v>entre 1 et 5</v>
      </c>
      <c r="AB59" s="7">
        <f>IF(AND(ISNUMBER(Table_2[[#This Row],[poids_entree]]),ISNUMBER(Table_2[[#This Row],[poids_sortie]])),Table_2[[#This Row],[poids_sortie]]-Table_2[[#This Row],[poids_entree]],"NC")</f>
        <v>4</v>
      </c>
      <c r="AC59" s="7">
        <f>IF(AND(ISNUMBER(Table_2[[#This Row],[poids_init]]),ISNUMBER(Table_2[[#This Row],[poids_entree]])),Table_2[[#This Row],[poids_entree]]-Table_2[[#This Row],[poids_init]],"NC")</f>
        <v>-5</v>
      </c>
      <c r="AD59" s="6">
        <f t="shared" si="15"/>
        <v>7</v>
      </c>
      <c r="AE59" s="6" t="str">
        <f t="shared" si="16"/>
        <v>perte</v>
      </c>
      <c r="AF59" s="6" t="str">
        <f t="shared" si="17"/>
        <v>gain</v>
      </c>
      <c r="AG59" s="6">
        <f t="shared" si="18"/>
        <v>-6</v>
      </c>
      <c r="AH59" s="6">
        <f>IF(ISNUMBER(Table_2[[#This Row],[% perte de poids DH]]),AG59*(-1),"NC")</f>
        <v>6</v>
      </c>
      <c r="AI59" s="6" t="str">
        <f t="shared" si="19"/>
        <v>renseigné</v>
      </c>
      <c r="AJ59" s="6" t="str">
        <f t="shared" si="20"/>
        <v>renseigné</v>
      </c>
      <c r="AK59" s="7" t="str">
        <f>IF(OR(Table_2[[#This Row],[albumine]]="NC",Table_2[[#This Row],[albumine]]=0),"non renseigné","renseigné")</f>
        <v>renseigné</v>
      </c>
      <c r="AL59" s="6">
        <v>29</v>
      </c>
      <c r="AM59" s="6" t="s">
        <v>110</v>
      </c>
      <c r="AN59" s="6" t="s">
        <v>98</v>
      </c>
      <c r="AO59" s="6">
        <v>0</v>
      </c>
      <c r="AP59" s="6">
        <v>0</v>
      </c>
      <c r="AQ59" s="6">
        <v>0</v>
      </c>
      <c r="AR59" s="8">
        <v>42952</v>
      </c>
      <c r="AS59" s="8">
        <v>42837</v>
      </c>
      <c r="AT59" s="6">
        <v>0</v>
      </c>
      <c r="AU59" s="6">
        <v>3</v>
      </c>
      <c r="AV59" s="6" t="s">
        <v>98</v>
      </c>
      <c r="AW59" s="6" t="s">
        <v>98</v>
      </c>
      <c r="AX59" s="6" t="s">
        <v>98</v>
      </c>
      <c r="AY59" s="6" t="s">
        <v>98</v>
      </c>
      <c r="AZ59" s="6" t="s">
        <v>100</v>
      </c>
      <c r="BA59" s="6" t="s">
        <v>101</v>
      </c>
      <c r="BB59" s="6" t="s">
        <v>100</v>
      </c>
      <c r="BC59" s="6" t="s">
        <v>100</v>
      </c>
      <c r="BD59" s="6" t="s">
        <v>98</v>
      </c>
      <c r="BE59" s="6" t="s">
        <v>101</v>
      </c>
      <c r="BF59" s="6" t="s">
        <v>102</v>
      </c>
      <c r="BG59" s="6" t="s">
        <v>98</v>
      </c>
      <c r="BH59" s="6" t="s">
        <v>98</v>
      </c>
      <c r="BI59" s="6" t="s">
        <v>98</v>
      </c>
      <c r="BJ59" s="6" t="s">
        <v>98</v>
      </c>
      <c r="BK59" s="6" t="s">
        <v>98</v>
      </c>
      <c r="BL59" s="6" t="s">
        <v>98</v>
      </c>
      <c r="BM59" s="6" t="s">
        <v>98</v>
      </c>
      <c r="BN59" s="6" t="s">
        <v>100</v>
      </c>
      <c r="BO59" s="6" t="s">
        <v>98</v>
      </c>
      <c r="BP59" s="6" t="s">
        <v>98</v>
      </c>
      <c r="BQ59" s="8" t="s">
        <v>98</v>
      </c>
      <c r="BR59" s="6" t="s">
        <v>98</v>
      </c>
      <c r="BS59" s="6" t="s">
        <v>101</v>
      </c>
      <c r="BT59" s="6" t="s">
        <v>100</v>
      </c>
      <c r="BU59" s="6" t="s">
        <v>111</v>
      </c>
      <c r="BV59" s="6" t="s">
        <v>100</v>
      </c>
      <c r="BW59" s="8">
        <v>42896</v>
      </c>
      <c r="BX59" s="6" t="s">
        <v>331</v>
      </c>
      <c r="BY59" s="6" t="s">
        <v>98</v>
      </c>
      <c r="BZ59" s="6"/>
      <c r="CA59" s="6"/>
      <c r="CB59" s="6" t="s">
        <v>100</v>
      </c>
      <c r="CC59" s="6"/>
      <c r="CD59" s="6"/>
      <c r="CE59" s="6"/>
      <c r="CF59" s="6"/>
      <c r="CG59" s="6"/>
      <c r="CH59" s="6" t="s">
        <v>332</v>
      </c>
      <c r="CI59" s="6" t="s">
        <v>98</v>
      </c>
      <c r="CJ59" s="6" t="s">
        <v>101</v>
      </c>
      <c r="CK59" s="8">
        <v>42891</v>
      </c>
      <c r="CL59" s="6" t="s">
        <v>100</v>
      </c>
      <c r="CM59" s="8">
        <v>42952</v>
      </c>
      <c r="CN59" s="9">
        <f t="shared" si="21"/>
        <v>61</v>
      </c>
      <c r="CO5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0" spans="1:93" hidden="1">
      <c r="A60" s="6">
        <v>47</v>
      </c>
      <c r="B60" s="6" t="str">
        <f t="shared" si="11"/>
        <v>A</v>
      </c>
      <c r="C60" s="7" t="str">
        <f t="shared" si="12"/>
        <v>201612</v>
      </c>
      <c r="D60" s="6" t="s">
        <v>90</v>
      </c>
      <c r="E60" s="6">
        <v>2016</v>
      </c>
      <c r="F60" s="6" t="s">
        <v>333</v>
      </c>
      <c r="G60" s="6" t="s">
        <v>334</v>
      </c>
      <c r="H60" s="6">
        <v>58</v>
      </c>
      <c r="I6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0" s="6" t="s">
        <v>93</v>
      </c>
      <c r="K60" s="8">
        <v>21249</v>
      </c>
      <c r="L60" s="8">
        <v>42709</v>
      </c>
      <c r="M60" s="8">
        <v>42720</v>
      </c>
      <c r="N60" s="6">
        <v>11</v>
      </c>
      <c r="O60" s="6" t="s">
        <v>95</v>
      </c>
      <c r="P60" s="6" t="str">
        <f t="shared" si="13"/>
        <v>Gynécologique</v>
      </c>
      <c r="Q60" s="6" t="s">
        <v>96</v>
      </c>
      <c r="R6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0" s="6">
        <v>163</v>
      </c>
      <c r="T60" s="6">
        <v>85</v>
      </c>
      <c r="U60" s="6" t="s">
        <v>98</v>
      </c>
      <c r="V60" s="6" t="s">
        <v>98</v>
      </c>
      <c r="W60" s="6" t="e">
        <f>IF(#REF!="NC","NC",IF(#REF!="NC","NC",ROUND(#REF!/(#REF!*#REF!)*10000,0)))</f>
        <v>#REF!</v>
      </c>
      <c r="X60" s="7" t="e">
        <f>IF(OR(Table_2[[#This Row],[interval imc]]="NC",Table_2[[#This Row],[interval imc]]=0),"non renseigné","renseigné")</f>
        <v>#REF!</v>
      </c>
      <c r="Y60" s="7" t="e">
        <f>IF(#REF!="NC","NC",IF(W60&lt;18.5,"&lt;18,5",IF(AND(W60&gt;=18.5,W60&lt;25),"entre 18,5 et 25",IF(AND(W60&gt;=25,W60&lt;30),"entre 25 et 30",IF(W60&gt;=30,"supérieur à 30")))))</f>
        <v>#REF!</v>
      </c>
      <c r="Z60" s="6">
        <v>0</v>
      </c>
      <c r="AA60" s="7">
        <f t="shared" si="14"/>
        <v>0</v>
      </c>
      <c r="AB60" s="7" t="str">
        <f>IF(AND(ISNUMBER(Table_2[[#This Row],[poids_entree]]),ISNUMBER(Table_2[[#This Row],[poids_sortie]])),Table_2[[#This Row],[poids_sortie]]-Table_2[[#This Row],[poids_entree]],"NC")</f>
        <v>NC</v>
      </c>
      <c r="AC60" s="7" t="str">
        <f>IF(AND(ISNUMBER(Table_2[[#This Row],[poids_init]]),ISNUMBER(Table_2[[#This Row],[poids_entree]])),Table_2[[#This Row],[poids_entree]]-Table_2[[#This Row],[poids_init]],"NC")</f>
        <v>NC</v>
      </c>
      <c r="AD60" s="6" t="str">
        <f t="shared" si="15"/>
        <v>NC</v>
      </c>
      <c r="AE60" s="6" t="str">
        <f t="shared" si="16"/>
        <v>NC</v>
      </c>
      <c r="AF60" s="6" t="str">
        <f t="shared" si="17"/>
        <v>NC</v>
      </c>
      <c r="AG60" s="6" t="str">
        <f t="shared" si="18"/>
        <v>NC</v>
      </c>
      <c r="AH60" s="6" t="str">
        <f>IF(ISNUMBER(Table_2[[#This Row],[% perte de poids DH]]),AG60*(-1),"NC")</f>
        <v>NC</v>
      </c>
      <c r="AI60" s="6" t="str">
        <f t="shared" si="19"/>
        <v>non renseigné</v>
      </c>
      <c r="AJ60" s="6" t="str">
        <f t="shared" si="20"/>
        <v>non renseigné</v>
      </c>
      <c r="AK60" s="7" t="str">
        <f>IF(OR(Table_2[[#This Row],[albumine]]="NC",Table_2[[#This Row],[albumine]]=0),"non renseigné","renseigné")</f>
        <v>non renseigné</v>
      </c>
      <c r="AL60" s="6" t="s">
        <v>98</v>
      </c>
      <c r="AM60" s="6" t="s">
        <v>128</v>
      </c>
      <c r="AN60" s="6" t="s">
        <v>98</v>
      </c>
      <c r="AO60" s="6">
        <v>0</v>
      </c>
      <c r="AP60" s="6">
        <v>0</v>
      </c>
      <c r="AQ60" s="6">
        <v>0</v>
      </c>
      <c r="AR60" s="8">
        <v>42826</v>
      </c>
      <c r="AS60" s="8">
        <v>42520</v>
      </c>
      <c r="AT60" s="6">
        <v>0</v>
      </c>
      <c r="AU60" s="6">
        <v>0</v>
      </c>
      <c r="AV60" s="6" t="s">
        <v>98</v>
      </c>
      <c r="AW60" s="6" t="s">
        <v>98</v>
      </c>
      <c r="AX60" s="6" t="s">
        <v>98</v>
      </c>
      <c r="AY60" s="6" t="s">
        <v>98</v>
      </c>
      <c r="AZ60" s="6" t="s">
        <v>100</v>
      </c>
      <c r="BA60" s="6" t="s">
        <v>101</v>
      </c>
      <c r="BB60" s="6" t="s">
        <v>101</v>
      </c>
      <c r="BC60" s="6" t="s">
        <v>98</v>
      </c>
      <c r="BD60" s="6" t="s">
        <v>98</v>
      </c>
      <c r="BE60" s="6" t="s">
        <v>101</v>
      </c>
      <c r="BF60" s="6" t="s">
        <v>102</v>
      </c>
      <c r="BG60" s="6" t="s">
        <v>98</v>
      </c>
      <c r="BH60" s="6" t="s">
        <v>98</v>
      </c>
      <c r="BI60" s="6" t="s">
        <v>98</v>
      </c>
      <c r="BJ60" s="6" t="s">
        <v>98</v>
      </c>
      <c r="BK60" s="6" t="s">
        <v>98</v>
      </c>
      <c r="BL60" s="6" t="s">
        <v>98</v>
      </c>
      <c r="BM60" s="6" t="s">
        <v>98</v>
      </c>
      <c r="BN60" s="6" t="s">
        <v>101</v>
      </c>
      <c r="BO60" s="6" t="s">
        <v>98</v>
      </c>
      <c r="BP60" s="6" t="s">
        <v>98</v>
      </c>
      <c r="BQ60" s="8">
        <v>42491</v>
      </c>
      <c r="BR60" s="6">
        <v>0</v>
      </c>
      <c r="BS60" s="6" t="s">
        <v>100</v>
      </c>
      <c r="BT60" s="6" t="s">
        <v>101</v>
      </c>
      <c r="BU60" s="6" t="s">
        <v>103</v>
      </c>
      <c r="BV60" s="6" t="s">
        <v>101</v>
      </c>
      <c r="BW60" s="8" t="s">
        <v>98</v>
      </c>
      <c r="BX60" s="6" t="s">
        <v>98</v>
      </c>
      <c r="BY60" s="6" t="s">
        <v>98</v>
      </c>
      <c r="BZ60" s="6"/>
      <c r="CA60" s="6"/>
      <c r="CB60" s="6"/>
      <c r="CC60" s="6"/>
      <c r="CD60" s="6"/>
      <c r="CE60" s="6"/>
      <c r="CF60" s="6"/>
      <c r="CG60" s="6"/>
      <c r="CH60" s="6" t="s">
        <v>98</v>
      </c>
      <c r="CI60" s="6" t="s">
        <v>98</v>
      </c>
      <c r="CJ60" s="6"/>
      <c r="CK60" s="8"/>
      <c r="CL60" s="6"/>
      <c r="CM60" s="8"/>
      <c r="CN60" s="9" t="str">
        <f t="shared" si="21"/>
        <v/>
      </c>
      <c r="CO6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1" spans="1:93">
      <c r="A61" s="6">
        <v>71</v>
      </c>
      <c r="B61" s="6" t="str">
        <f t="shared" si="11"/>
        <v>A</v>
      </c>
      <c r="C61" s="7" t="str">
        <f t="shared" si="12"/>
        <v>201612</v>
      </c>
      <c r="D61" s="6" t="s">
        <v>90</v>
      </c>
      <c r="E61" s="6">
        <v>2016</v>
      </c>
      <c r="F61" s="6" t="s">
        <v>335</v>
      </c>
      <c r="G61" s="6" t="s">
        <v>336</v>
      </c>
      <c r="H61" s="6">
        <v>69</v>
      </c>
      <c r="I6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1" s="6" t="s">
        <v>142</v>
      </c>
      <c r="K61" s="8">
        <v>17190</v>
      </c>
      <c r="L61" s="8">
        <v>42709</v>
      </c>
      <c r="M61" s="8">
        <v>42720</v>
      </c>
      <c r="N61" s="6">
        <v>11</v>
      </c>
      <c r="O61" s="6" t="s">
        <v>136</v>
      </c>
      <c r="P61" s="6" t="str">
        <f t="shared" si="13"/>
        <v/>
      </c>
      <c r="Q61" s="6" t="s">
        <v>137</v>
      </c>
      <c r="R61" s="16" t="s">
        <v>563</v>
      </c>
      <c r="S61" s="6">
        <v>180</v>
      </c>
      <c r="T61" s="6" t="s">
        <v>98</v>
      </c>
      <c r="U61" s="6">
        <v>87</v>
      </c>
      <c r="V61" s="6" t="s">
        <v>98</v>
      </c>
      <c r="W61" s="6" t="e">
        <f>IF(#REF!="NC","NC",IF(#REF!="NC","NC",ROUND(#REF!/(#REF!*#REF!)*10000,0)))</f>
        <v>#REF!</v>
      </c>
      <c r="X61" s="7" t="e">
        <f>IF(OR(Table_2[[#This Row],[interval imc]]="NC",Table_2[[#This Row],[interval imc]]=0),"non renseigné","renseigné")</f>
        <v>#REF!</v>
      </c>
      <c r="Y61" s="7" t="e">
        <f>IF(#REF!="NC","NC",IF(W61&lt;18.5,"&lt;18,5",IF(AND(W61&gt;=18.5,W61&lt;25),"entre 18,5 et 25",IF(AND(W61&gt;=25,W61&lt;30),"entre 25 et 30",IF(W61&gt;=30,"supérieur à 30")))))</f>
        <v>#REF!</v>
      </c>
      <c r="Z61" s="6">
        <v>1</v>
      </c>
      <c r="AA61" s="7" t="str">
        <f t="shared" si="14"/>
        <v>entre 1 et 5</v>
      </c>
      <c r="AB61" s="7" t="str">
        <f>IF(AND(ISNUMBER(Table_2[[#This Row],[poids_entree]]),ISNUMBER(Table_2[[#This Row],[poids_sortie]])),Table_2[[#This Row],[poids_sortie]]-Table_2[[#This Row],[poids_entree]],"NC")</f>
        <v>NC</v>
      </c>
      <c r="AC61" s="7" t="str">
        <f>IF(AND(ISNUMBER(Table_2[[#This Row],[poids_init]]),ISNUMBER(Table_2[[#This Row],[poids_entree]])),Table_2[[#This Row],[poids_entree]]-Table_2[[#This Row],[poids_init]],"NC")</f>
        <v>NC</v>
      </c>
      <c r="AD61" s="6" t="str">
        <f t="shared" si="15"/>
        <v>NC</v>
      </c>
      <c r="AE61" s="6" t="str">
        <f t="shared" si="16"/>
        <v>NC</v>
      </c>
      <c r="AF61" s="6" t="str">
        <f t="shared" si="17"/>
        <v>NC</v>
      </c>
      <c r="AG61" s="6" t="str">
        <f t="shared" si="18"/>
        <v>NC</v>
      </c>
      <c r="AH61" s="6" t="str">
        <f>IF(ISNUMBER(Table_2[[#This Row],[% perte de poids DH]]),AG61*(-1),"NC")</f>
        <v>NC</v>
      </c>
      <c r="AI61" s="6" t="str">
        <f t="shared" si="19"/>
        <v>non renseigné</v>
      </c>
      <c r="AJ61" s="6" t="str">
        <f t="shared" si="20"/>
        <v>non renseigné</v>
      </c>
      <c r="AK61" s="7" t="str">
        <f>IF(OR(Table_2[[#This Row],[albumine]]="NC",Table_2[[#This Row],[albumine]]=0),"non renseigné","renseigné")</f>
        <v>non renseigné</v>
      </c>
      <c r="AL61" s="6" t="s">
        <v>98</v>
      </c>
      <c r="AM61" s="6" t="s">
        <v>128</v>
      </c>
      <c r="AN61" s="6" t="s">
        <v>98</v>
      </c>
      <c r="AO61" s="6">
        <v>0</v>
      </c>
      <c r="AP61" s="6">
        <v>0</v>
      </c>
      <c r="AQ61" s="6">
        <v>0</v>
      </c>
      <c r="AR61" s="8">
        <v>43018</v>
      </c>
      <c r="AS61" s="8">
        <v>42744</v>
      </c>
      <c r="AT61" s="6">
        <v>0</v>
      </c>
      <c r="AU61" s="6">
        <v>0</v>
      </c>
      <c r="AV61" s="6" t="s">
        <v>98</v>
      </c>
      <c r="AW61" s="6" t="s">
        <v>98</v>
      </c>
      <c r="AX61" s="6" t="s">
        <v>98</v>
      </c>
      <c r="AY61" s="6" t="s">
        <v>98</v>
      </c>
      <c r="AZ61" s="6" t="s">
        <v>100</v>
      </c>
      <c r="BA61" s="6" t="s">
        <v>101</v>
      </c>
      <c r="BB61" s="6" t="s">
        <v>101</v>
      </c>
      <c r="BC61" s="6" t="s">
        <v>98</v>
      </c>
      <c r="BD61" s="6" t="s">
        <v>98</v>
      </c>
      <c r="BE61" s="6" t="s">
        <v>101</v>
      </c>
      <c r="BF61" s="6" t="s">
        <v>102</v>
      </c>
      <c r="BG61" s="6" t="s">
        <v>98</v>
      </c>
      <c r="BH61" s="6" t="s">
        <v>98</v>
      </c>
      <c r="BI61" s="6" t="s">
        <v>98</v>
      </c>
      <c r="BJ61" s="6" t="s">
        <v>98</v>
      </c>
      <c r="BK61" s="6" t="s">
        <v>98</v>
      </c>
      <c r="BL61" s="6" t="s">
        <v>98</v>
      </c>
      <c r="BM61" s="6" t="s">
        <v>98</v>
      </c>
      <c r="BN61" s="6" t="s">
        <v>101</v>
      </c>
      <c r="BO61" s="6" t="s">
        <v>98</v>
      </c>
      <c r="BP61" s="6" t="s">
        <v>98</v>
      </c>
      <c r="BQ61" s="8" t="s">
        <v>98</v>
      </c>
      <c r="BR61" s="6">
        <v>0</v>
      </c>
      <c r="BS61" s="6" t="s">
        <v>100</v>
      </c>
      <c r="BT61" s="6" t="s">
        <v>101</v>
      </c>
      <c r="BU61" s="6" t="s">
        <v>103</v>
      </c>
      <c r="BV61" s="6" t="s">
        <v>101</v>
      </c>
      <c r="BW61" s="8" t="s">
        <v>98</v>
      </c>
      <c r="BX61" s="6" t="s">
        <v>98</v>
      </c>
      <c r="BY61" s="6" t="s">
        <v>98</v>
      </c>
      <c r="BZ61" s="6"/>
      <c r="CA61" s="6"/>
      <c r="CB61" s="6"/>
      <c r="CC61" s="6"/>
      <c r="CD61" s="6"/>
      <c r="CE61" s="6"/>
      <c r="CF61" s="6"/>
      <c r="CG61" s="6"/>
      <c r="CH61" s="6" t="s">
        <v>98</v>
      </c>
      <c r="CI61" s="6" t="s">
        <v>98</v>
      </c>
      <c r="CJ61" s="6"/>
      <c r="CK61" s="8"/>
      <c r="CL61" s="6"/>
      <c r="CM61" s="8"/>
      <c r="CN61" s="9" t="str">
        <f t="shared" si="21"/>
        <v/>
      </c>
      <c r="CO6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2" spans="1:93">
      <c r="A62" s="6">
        <v>98</v>
      </c>
      <c r="B62" s="6" t="str">
        <f t="shared" si="11"/>
        <v>D</v>
      </c>
      <c r="C62" s="7" t="str">
        <f t="shared" si="12"/>
        <v>201806</v>
      </c>
      <c r="D62" s="6" t="s">
        <v>106</v>
      </c>
      <c r="E62" s="6">
        <v>2018</v>
      </c>
      <c r="F62" s="6" t="s">
        <v>337</v>
      </c>
      <c r="G62" s="6" t="s">
        <v>338</v>
      </c>
      <c r="H62" s="6">
        <v>74</v>
      </c>
      <c r="I6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2" s="6" t="s">
        <v>93</v>
      </c>
      <c r="K62" s="8">
        <v>15993</v>
      </c>
      <c r="L62" s="8">
        <v>43251</v>
      </c>
      <c r="M62" s="8">
        <v>43257</v>
      </c>
      <c r="N62" s="6">
        <v>6</v>
      </c>
      <c r="O62" s="6" t="s">
        <v>136</v>
      </c>
      <c r="P62" s="6" t="str">
        <f t="shared" si="13"/>
        <v/>
      </c>
      <c r="Q62" s="6" t="s">
        <v>250</v>
      </c>
      <c r="R62" s="16" t="s">
        <v>564</v>
      </c>
      <c r="S62" s="6">
        <v>160</v>
      </c>
      <c r="T62" s="6" t="s">
        <v>98</v>
      </c>
      <c r="U62" s="6">
        <v>114</v>
      </c>
      <c r="V62" s="6">
        <v>114</v>
      </c>
      <c r="W62" s="6" t="e">
        <f>IF(#REF!="NC","NC",IF(#REF!="NC","NC",ROUND(#REF!/(#REF!*#REF!)*10000,0)))</f>
        <v>#REF!</v>
      </c>
      <c r="X62" s="7" t="e">
        <f>IF(OR(Table_2[[#This Row],[interval imc]]="NC",Table_2[[#This Row],[interval imc]]=0),"non renseigné","renseigné")</f>
        <v>#REF!</v>
      </c>
      <c r="Y62" s="7" t="e">
        <f>IF(#REF!="NC","NC",IF(W62&lt;18.5,"&lt;18,5",IF(AND(W62&gt;=18.5,W62&lt;25),"entre 18,5 et 25",IF(AND(W62&gt;=25,W62&lt;30),"entre 25 et 30",IF(W62&gt;=30,"supérieur à 30")))))</f>
        <v>#REF!</v>
      </c>
      <c r="Z62" s="6">
        <v>1</v>
      </c>
      <c r="AA62" s="7" t="str">
        <f t="shared" si="14"/>
        <v>entre 1 et 5</v>
      </c>
      <c r="AB62" s="7">
        <f>IF(AND(ISNUMBER(Table_2[[#This Row],[poids_entree]]),ISNUMBER(Table_2[[#This Row],[poids_sortie]])),Table_2[[#This Row],[poids_sortie]]-Table_2[[#This Row],[poids_entree]],"NC")</f>
        <v>0</v>
      </c>
      <c r="AC62" s="7" t="str">
        <f>IF(AND(ISNUMBER(Table_2[[#This Row],[poids_init]]),ISNUMBER(Table_2[[#This Row],[poids_entree]])),Table_2[[#This Row],[poids_entree]]-Table_2[[#This Row],[poids_init]],"NC")</f>
        <v>NC</v>
      </c>
      <c r="AD62" s="6" t="str">
        <f t="shared" si="15"/>
        <v>NC</v>
      </c>
      <c r="AE62" s="6" t="str">
        <f t="shared" si="16"/>
        <v>perte</v>
      </c>
      <c r="AF62" s="6" t="str">
        <f t="shared" si="17"/>
        <v>NC</v>
      </c>
      <c r="AG62" s="6">
        <f t="shared" si="18"/>
        <v>0</v>
      </c>
      <c r="AH62" s="6">
        <f>IF(ISNUMBER(Table_2[[#This Row],[% perte de poids DH]]),AG62*(-1),"NC")</f>
        <v>0</v>
      </c>
      <c r="AI62" s="6" t="str">
        <f t="shared" si="19"/>
        <v>renseigné</v>
      </c>
      <c r="AJ62" s="6" t="str">
        <f t="shared" si="20"/>
        <v>non renseigné</v>
      </c>
      <c r="AK62" s="7" t="str">
        <f>IF(OR(Table_2[[#This Row],[albumine]]="NC",Table_2[[#This Row],[albumine]]=0),"non renseigné","renseigné")</f>
        <v>non renseigné</v>
      </c>
      <c r="AL62" s="6" t="s">
        <v>98</v>
      </c>
      <c r="AM62" s="6" t="s">
        <v>128</v>
      </c>
      <c r="AN62" s="6" t="s">
        <v>98</v>
      </c>
      <c r="AO62" s="6" t="s">
        <v>98</v>
      </c>
      <c r="AP62" s="6" t="s">
        <v>98</v>
      </c>
      <c r="AQ62" s="6" t="s">
        <v>98</v>
      </c>
      <c r="AR62" s="8" t="s">
        <v>98</v>
      </c>
      <c r="AS62" s="8">
        <v>43319</v>
      </c>
      <c r="AT62" s="6">
        <v>0</v>
      </c>
      <c r="AU62" s="6">
        <v>0</v>
      </c>
      <c r="AV62" s="6" t="s">
        <v>98</v>
      </c>
      <c r="AW62" s="6" t="s">
        <v>98</v>
      </c>
      <c r="AX62" s="6" t="s">
        <v>98</v>
      </c>
      <c r="AY62" s="6" t="s">
        <v>98</v>
      </c>
      <c r="AZ62" s="6" t="s">
        <v>101</v>
      </c>
      <c r="BA62" s="6" t="s">
        <v>100</v>
      </c>
      <c r="BB62" s="6" t="s">
        <v>101</v>
      </c>
      <c r="BC62" s="6" t="s">
        <v>98</v>
      </c>
      <c r="BD62" s="6" t="s">
        <v>98</v>
      </c>
      <c r="BE62" s="6" t="s">
        <v>101</v>
      </c>
      <c r="BF62" s="6" t="s">
        <v>102</v>
      </c>
      <c r="BG62" s="6" t="s">
        <v>98</v>
      </c>
      <c r="BH62" s="6" t="s">
        <v>98</v>
      </c>
      <c r="BI62" s="6" t="s">
        <v>98</v>
      </c>
      <c r="BJ62" s="6" t="s">
        <v>98</v>
      </c>
      <c r="BK62" s="6" t="s">
        <v>98</v>
      </c>
      <c r="BL62" s="6" t="s">
        <v>98</v>
      </c>
      <c r="BM62" s="6" t="s">
        <v>98</v>
      </c>
      <c r="BN62" s="6" t="s">
        <v>100</v>
      </c>
      <c r="BO62" s="6" t="s">
        <v>98</v>
      </c>
      <c r="BP62" s="6" t="s">
        <v>98</v>
      </c>
      <c r="BQ62" s="8" t="s">
        <v>98</v>
      </c>
      <c r="BR62" s="6" t="s">
        <v>98</v>
      </c>
      <c r="BS62" s="6" t="s">
        <v>101</v>
      </c>
      <c r="BT62" s="6" t="s">
        <v>100</v>
      </c>
      <c r="BU62" s="6" t="s">
        <v>111</v>
      </c>
      <c r="BV62" s="6" t="s">
        <v>101</v>
      </c>
      <c r="BW62" s="8" t="s">
        <v>98</v>
      </c>
      <c r="BX62" s="6" t="s">
        <v>98</v>
      </c>
      <c r="BY62" s="6" t="s">
        <v>98</v>
      </c>
      <c r="BZ62" s="6"/>
      <c r="CA62" s="6"/>
      <c r="CB62" s="6"/>
      <c r="CC62" s="6"/>
      <c r="CD62" s="6"/>
      <c r="CE62" s="6"/>
      <c r="CF62" s="6"/>
      <c r="CG62" s="6"/>
      <c r="CH62" s="6" t="s">
        <v>339</v>
      </c>
      <c r="CI62" s="6" t="s">
        <v>98</v>
      </c>
      <c r="CJ62" s="6"/>
      <c r="CK62" s="8"/>
      <c r="CL62" s="6"/>
      <c r="CM62" s="8"/>
      <c r="CN62" s="9" t="str">
        <f t="shared" si="21"/>
        <v/>
      </c>
      <c r="CO6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3" spans="1:93" hidden="1">
      <c r="A63" s="6">
        <v>66</v>
      </c>
      <c r="B63" s="6" t="str">
        <f t="shared" si="11"/>
        <v>A</v>
      </c>
      <c r="C63" s="7" t="str">
        <f t="shared" si="12"/>
        <v>201612</v>
      </c>
      <c r="D63" s="6" t="s">
        <v>90</v>
      </c>
      <c r="E63" s="6">
        <v>2016</v>
      </c>
      <c r="F63" s="6" t="s">
        <v>340</v>
      </c>
      <c r="G63" s="6" t="s">
        <v>341</v>
      </c>
      <c r="H63" s="6">
        <v>58</v>
      </c>
      <c r="I6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3" s="6" t="s">
        <v>142</v>
      </c>
      <c r="K63" s="8">
        <v>21193</v>
      </c>
      <c r="L63" s="8">
        <v>42710</v>
      </c>
      <c r="M63" s="8">
        <v>42717</v>
      </c>
      <c r="N63" s="6">
        <v>7</v>
      </c>
      <c r="O63" s="6" t="s">
        <v>95</v>
      </c>
      <c r="P63" s="6" t="str">
        <f t="shared" si="13"/>
        <v>Digestif</v>
      </c>
      <c r="Q63" s="6" t="s">
        <v>143</v>
      </c>
      <c r="R6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3" s="6">
        <v>170</v>
      </c>
      <c r="T63" s="6">
        <v>60</v>
      </c>
      <c r="U63" s="6">
        <v>56</v>
      </c>
      <c r="V63" s="6" t="s">
        <v>98</v>
      </c>
      <c r="W63" s="6" t="e">
        <f>IF(#REF!="NC","NC",IF(#REF!="NC","NC",ROUND(#REF!/(#REF!*#REF!)*10000,0)))</f>
        <v>#REF!</v>
      </c>
      <c r="X63" s="7" t="e">
        <f>IF(OR(Table_2[[#This Row],[interval imc]]="NC",Table_2[[#This Row],[interval imc]]=0),"non renseigné","renseigné")</f>
        <v>#REF!</v>
      </c>
      <c r="Y63" s="7" t="e">
        <f>IF(#REF!="NC","NC",IF(W63&lt;18.5,"&lt;18,5",IF(AND(W63&gt;=18.5,W63&lt;25),"entre 18,5 et 25",IF(AND(W63&gt;=25,W63&lt;30),"entre 25 et 30",IF(W63&gt;=30,"supérieur à 30")))))</f>
        <v>#REF!</v>
      </c>
      <c r="Z63" s="6">
        <v>1</v>
      </c>
      <c r="AA63" s="7" t="str">
        <f t="shared" si="14"/>
        <v>entre 1 et 5</v>
      </c>
      <c r="AB63" s="7" t="str">
        <f>IF(AND(ISNUMBER(Table_2[[#This Row],[poids_entree]]),ISNUMBER(Table_2[[#This Row],[poids_sortie]])),Table_2[[#This Row],[poids_sortie]]-Table_2[[#This Row],[poids_entree]],"NC")</f>
        <v>NC</v>
      </c>
      <c r="AC63" s="7">
        <f>IF(AND(ISNUMBER(Table_2[[#This Row],[poids_init]]),ISNUMBER(Table_2[[#This Row],[poids_entree]])),Table_2[[#This Row],[poids_entree]]-Table_2[[#This Row],[poids_init]],"NC")</f>
        <v>-4</v>
      </c>
      <c r="AD63" s="6">
        <f t="shared" si="15"/>
        <v>7</v>
      </c>
      <c r="AE63" s="6" t="str">
        <f t="shared" si="16"/>
        <v>NC</v>
      </c>
      <c r="AF63" s="6" t="str">
        <f t="shared" si="17"/>
        <v>gain</v>
      </c>
      <c r="AG63" s="6" t="str">
        <f t="shared" si="18"/>
        <v>NC</v>
      </c>
      <c r="AH63" s="6" t="str">
        <f>IF(ISNUMBER(Table_2[[#This Row],[% perte de poids DH]]),AG63*(-1),"NC")</f>
        <v>NC</v>
      </c>
      <c r="AI63" s="6" t="str">
        <f t="shared" si="19"/>
        <v>non renseigné</v>
      </c>
      <c r="AJ63" s="6" t="str">
        <f t="shared" si="20"/>
        <v>renseigné</v>
      </c>
      <c r="AK63" s="7" t="str">
        <f>IF(OR(Table_2[[#This Row],[albumine]]="NC",Table_2[[#This Row],[albumine]]=0),"non renseigné","renseigné")</f>
        <v>non renseigné</v>
      </c>
      <c r="AL63" s="6" t="s">
        <v>98</v>
      </c>
      <c r="AM63" s="6" t="s">
        <v>128</v>
      </c>
      <c r="AN63" s="6" t="s">
        <v>98</v>
      </c>
      <c r="AO63" s="6">
        <v>63</v>
      </c>
      <c r="AP63" s="6" t="s">
        <v>101</v>
      </c>
      <c r="AQ63" s="6">
        <v>0</v>
      </c>
      <c r="AR63" s="8">
        <v>42747</v>
      </c>
      <c r="AS63" s="8">
        <v>42747</v>
      </c>
      <c r="AT63" s="6">
        <v>0</v>
      </c>
      <c r="AU63" s="6">
        <v>0</v>
      </c>
      <c r="AV63" s="6" t="s">
        <v>118</v>
      </c>
      <c r="AW63" s="6" t="s">
        <v>98</v>
      </c>
      <c r="AX63" s="6" t="s">
        <v>98</v>
      </c>
      <c r="AY63" s="6" t="s">
        <v>98</v>
      </c>
      <c r="AZ63" s="6" t="s">
        <v>100</v>
      </c>
      <c r="BA63" s="6" t="s">
        <v>101</v>
      </c>
      <c r="BB63" s="6" t="s">
        <v>101</v>
      </c>
      <c r="BC63" s="6" t="s">
        <v>98</v>
      </c>
      <c r="BD63" s="6" t="s">
        <v>98</v>
      </c>
      <c r="BE63" s="6" t="s">
        <v>101</v>
      </c>
      <c r="BF63" s="6" t="s">
        <v>102</v>
      </c>
      <c r="BG63" s="6" t="s">
        <v>98</v>
      </c>
      <c r="BH63" s="6" t="s">
        <v>98</v>
      </c>
      <c r="BI63" s="6" t="s">
        <v>98</v>
      </c>
      <c r="BJ63" s="6" t="s">
        <v>101</v>
      </c>
      <c r="BK63" s="6" t="s">
        <v>101</v>
      </c>
      <c r="BL63" s="6" t="s">
        <v>101</v>
      </c>
      <c r="BM63" s="6" t="s">
        <v>101</v>
      </c>
      <c r="BN63" s="6" t="s">
        <v>101</v>
      </c>
      <c r="BO63" s="6" t="s">
        <v>98</v>
      </c>
      <c r="BP63" s="6" t="s">
        <v>98</v>
      </c>
      <c r="BQ63" s="8">
        <v>42614</v>
      </c>
      <c r="BR63" s="6">
        <v>0</v>
      </c>
      <c r="BS63" s="6" t="s">
        <v>101</v>
      </c>
      <c r="BT63" s="6" t="s">
        <v>111</v>
      </c>
      <c r="BU63" s="6" t="s">
        <v>111</v>
      </c>
      <c r="BV63" s="6" t="s">
        <v>101</v>
      </c>
      <c r="BW63" s="8" t="s">
        <v>98</v>
      </c>
      <c r="BX63" s="6" t="s">
        <v>98</v>
      </c>
      <c r="BY63" s="6" t="s">
        <v>98</v>
      </c>
      <c r="BZ63" s="6"/>
      <c r="CA63" s="6"/>
      <c r="CB63" s="6"/>
      <c r="CC63" s="6"/>
      <c r="CD63" s="6"/>
      <c r="CE63" s="6"/>
      <c r="CF63" s="6"/>
      <c r="CG63" s="6"/>
      <c r="CH63" s="6" t="s">
        <v>98</v>
      </c>
      <c r="CI63" s="6" t="s">
        <v>98</v>
      </c>
      <c r="CJ63" s="6"/>
      <c r="CK63" s="8"/>
      <c r="CL63" s="6"/>
      <c r="CM63" s="8"/>
      <c r="CN63" s="9" t="str">
        <f t="shared" si="21"/>
        <v/>
      </c>
      <c r="CO6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4" spans="1:93" ht="30" hidden="1">
      <c r="A64" s="6">
        <v>14</v>
      </c>
      <c r="B64" s="6" t="str">
        <f t="shared" si="11"/>
        <v>B</v>
      </c>
      <c r="C64" s="7" t="str">
        <f t="shared" si="12"/>
        <v>201706</v>
      </c>
      <c r="D64" s="6" t="s">
        <v>106</v>
      </c>
      <c r="E64" s="6">
        <v>2017</v>
      </c>
      <c r="F64" s="6" t="s">
        <v>342</v>
      </c>
      <c r="G64" s="6" t="s">
        <v>343</v>
      </c>
      <c r="H64" s="6">
        <v>75</v>
      </c>
      <c r="I6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4" s="6" t="s">
        <v>142</v>
      </c>
      <c r="K64" s="8">
        <v>14976</v>
      </c>
      <c r="L64" s="8">
        <v>42871</v>
      </c>
      <c r="M64" s="8">
        <v>42900</v>
      </c>
      <c r="N64" s="6">
        <v>29</v>
      </c>
      <c r="O64" s="6" t="s">
        <v>95</v>
      </c>
      <c r="P64" s="6" t="str">
        <f t="shared" si="13"/>
        <v>Urinaire</v>
      </c>
      <c r="Q64" s="6" t="s">
        <v>155</v>
      </c>
      <c r="R6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4" s="6">
        <v>175</v>
      </c>
      <c r="T64" s="6">
        <v>98</v>
      </c>
      <c r="U64" s="6">
        <v>86</v>
      </c>
      <c r="V64" s="6" t="s">
        <v>98</v>
      </c>
      <c r="W64" s="6" t="e">
        <f>IF(#REF!="NC","NC",IF(#REF!="NC","NC",ROUND(#REF!/(#REF!*#REF!)*10000,0)))</f>
        <v>#REF!</v>
      </c>
      <c r="X64" s="7" t="e">
        <f>IF(OR(Table_2[[#This Row],[interval imc]]="NC",Table_2[[#This Row],[interval imc]]=0),"non renseigné","renseigné")</f>
        <v>#REF!</v>
      </c>
      <c r="Y64" s="7" t="e">
        <f>IF(#REF!="NC","NC",IF(W64&lt;18.5,"&lt;18,5",IF(AND(W64&gt;=18.5,W64&lt;25),"entre 18,5 et 25",IF(AND(W64&gt;=25,W64&lt;30),"entre 25 et 30",IF(W64&gt;=30,"supérieur à 30")))))</f>
        <v>#REF!</v>
      </c>
      <c r="Z64" s="6">
        <v>1</v>
      </c>
      <c r="AA64" s="7" t="str">
        <f t="shared" si="14"/>
        <v>entre 1 et 5</v>
      </c>
      <c r="AB64" s="7" t="str">
        <f>IF(AND(ISNUMBER(Table_2[[#This Row],[poids_entree]]),ISNUMBER(Table_2[[#This Row],[poids_sortie]])),Table_2[[#This Row],[poids_sortie]]-Table_2[[#This Row],[poids_entree]],"NC")</f>
        <v>NC</v>
      </c>
      <c r="AC64" s="7">
        <f>IF(AND(ISNUMBER(Table_2[[#This Row],[poids_init]]),ISNUMBER(Table_2[[#This Row],[poids_entree]])),Table_2[[#This Row],[poids_entree]]-Table_2[[#This Row],[poids_init]],"NC")</f>
        <v>-12</v>
      </c>
      <c r="AD64" s="6">
        <f t="shared" si="15"/>
        <v>12</v>
      </c>
      <c r="AE64" s="6" t="str">
        <f t="shared" si="16"/>
        <v>NC</v>
      </c>
      <c r="AF64" s="6" t="str">
        <f t="shared" si="17"/>
        <v>gain</v>
      </c>
      <c r="AG64" s="6" t="str">
        <f t="shared" si="18"/>
        <v>NC</v>
      </c>
      <c r="AH64" s="6" t="str">
        <f>IF(ISNUMBER(Table_2[[#This Row],[% perte de poids DH]]),AG64*(-1),"NC")</f>
        <v>NC</v>
      </c>
      <c r="AI64" s="6" t="str">
        <f t="shared" si="19"/>
        <v>non renseigné</v>
      </c>
      <c r="AJ64" s="6" t="str">
        <f t="shared" si="20"/>
        <v>renseigné</v>
      </c>
      <c r="AK64" s="7" t="str">
        <f>IF(OR(Table_2[[#This Row],[albumine]]="NC",Table_2[[#This Row],[albumine]]=0),"non renseigné","renseigné")</f>
        <v>renseigné</v>
      </c>
      <c r="AL64" s="6">
        <v>23</v>
      </c>
      <c r="AM64" s="6" t="s">
        <v>110</v>
      </c>
      <c r="AN64" s="6" t="s">
        <v>98</v>
      </c>
      <c r="AO64" s="6">
        <v>11</v>
      </c>
      <c r="AP64" s="6">
        <v>0</v>
      </c>
      <c r="AQ64" s="6">
        <v>0</v>
      </c>
      <c r="AR64" s="8">
        <v>42900</v>
      </c>
      <c r="AS64" s="8">
        <v>42898</v>
      </c>
      <c r="AT64" s="6">
        <v>0</v>
      </c>
      <c r="AU64" s="6">
        <v>0</v>
      </c>
      <c r="AV64" s="6" t="s">
        <v>98</v>
      </c>
      <c r="AW64" s="6" t="s">
        <v>98</v>
      </c>
      <c r="AX64" s="6" t="s">
        <v>98</v>
      </c>
      <c r="AY64" s="6" t="s">
        <v>98</v>
      </c>
      <c r="AZ64" s="6" t="s">
        <v>100</v>
      </c>
      <c r="BA64" s="6" t="s">
        <v>101</v>
      </c>
      <c r="BB64" s="6" t="s">
        <v>101</v>
      </c>
      <c r="BC64" s="6" t="s">
        <v>98</v>
      </c>
      <c r="BD64" s="6" t="s">
        <v>98</v>
      </c>
      <c r="BE64" s="6" t="s">
        <v>101</v>
      </c>
      <c r="BF64" s="6" t="s">
        <v>102</v>
      </c>
      <c r="BG64" s="6" t="s">
        <v>98</v>
      </c>
      <c r="BH64" s="6" t="s">
        <v>98</v>
      </c>
      <c r="BI64" s="6" t="s">
        <v>98</v>
      </c>
      <c r="BJ64" s="6" t="s">
        <v>98</v>
      </c>
      <c r="BK64" s="6" t="s">
        <v>98</v>
      </c>
      <c r="BL64" s="6" t="s">
        <v>98</v>
      </c>
      <c r="BM64" s="6" t="s">
        <v>98</v>
      </c>
      <c r="BN64" s="6" t="s">
        <v>100</v>
      </c>
      <c r="BO64" s="6" t="s">
        <v>98</v>
      </c>
      <c r="BP64" s="6" t="s">
        <v>98</v>
      </c>
      <c r="BQ64" s="8" t="s">
        <v>98</v>
      </c>
      <c r="BR64" s="6" t="s">
        <v>98</v>
      </c>
      <c r="BS64" s="6" t="s">
        <v>101</v>
      </c>
      <c r="BT64" s="6" t="s">
        <v>100</v>
      </c>
      <c r="BU64" s="6" t="s">
        <v>111</v>
      </c>
      <c r="BV64" s="6" t="s">
        <v>101</v>
      </c>
      <c r="BW64" s="8" t="s">
        <v>98</v>
      </c>
      <c r="BX64" s="6" t="s">
        <v>98</v>
      </c>
      <c r="BY64" s="6" t="s">
        <v>98</v>
      </c>
      <c r="BZ64" s="6"/>
      <c r="CA64" s="6"/>
      <c r="CB64" s="6"/>
      <c r="CC64" s="6"/>
      <c r="CD64" s="6"/>
      <c r="CE64" s="6"/>
      <c r="CF64" s="6"/>
      <c r="CG64" s="6"/>
      <c r="CH64" s="6" t="s">
        <v>344</v>
      </c>
      <c r="CI64" s="6" t="s">
        <v>98</v>
      </c>
      <c r="CJ64" s="6"/>
      <c r="CK64" s="8"/>
      <c r="CL64" s="6"/>
      <c r="CM64" s="8"/>
      <c r="CN64" s="9" t="str">
        <f t="shared" si="21"/>
        <v/>
      </c>
      <c r="CO6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5" spans="1:93" ht="75" hidden="1">
      <c r="A65" s="6">
        <v>134</v>
      </c>
      <c r="B65" s="6" t="str">
        <f t="shared" si="11"/>
        <v>C</v>
      </c>
      <c r="C65" s="7" t="str">
        <f t="shared" si="12"/>
        <v>201712</v>
      </c>
      <c r="D65" s="6" t="s">
        <v>90</v>
      </c>
      <c r="E65" s="6">
        <v>2017</v>
      </c>
      <c r="F65" s="6" t="s">
        <v>345</v>
      </c>
      <c r="G65" s="6" t="s">
        <v>346</v>
      </c>
      <c r="H65" s="6">
        <v>39</v>
      </c>
      <c r="I65" s="7" t="str">
        <f>IF(Table_2[[#This Row],[age]]&lt;50,"&lt;50",IF(AND(Table_2[[#This Row],[age]]&gt;=50,Table_2[[#This Row],[age]]&lt;75),"entre 50 et 75",IF(Table_2[[#This Row],[age]]&gt;=75,"supérieur à 75")))</f>
        <v>&lt;50</v>
      </c>
      <c r="J65" s="6" t="s">
        <v>93</v>
      </c>
      <c r="K65" s="8">
        <v>28604</v>
      </c>
      <c r="L65" s="8">
        <v>43073</v>
      </c>
      <c r="M65" s="8">
        <v>43082</v>
      </c>
      <c r="N65" s="6">
        <v>9</v>
      </c>
      <c r="O65" s="6" t="s">
        <v>95</v>
      </c>
      <c r="P65" s="6" t="str">
        <f t="shared" si="13"/>
        <v>Urinaire</v>
      </c>
      <c r="Q65" s="6" t="s">
        <v>347</v>
      </c>
      <c r="R6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5" s="6">
        <v>178</v>
      </c>
      <c r="T65" s="6" t="s">
        <v>98</v>
      </c>
      <c r="U65" s="6">
        <v>88</v>
      </c>
      <c r="V65" s="6">
        <v>81</v>
      </c>
      <c r="W65" s="6" t="e">
        <f>IF(#REF!="NC","NC",IF(#REF!="NC","NC",ROUND(#REF!/(#REF!*#REF!)*10000,0)))</f>
        <v>#REF!</v>
      </c>
      <c r="X65" s="7" t="e">
        <f>IF(OR(Table_2[[#This Row],[interval imc]]="NC",Table_2[[#This Row],[interval imc]]=0),"non renseigné","renseigné")</f>
        <v>#REF!</v>
      </c>
      <c r="Y65" s="7" t="e">
        <f>IF(#REF!="NC","NC",IF(W65&lt;18.5,"&lt;18,5",IF(AND(W65&gt;=18.5,W65&lt;25),"entre 18,5 et 25",IF(AND(W65&gt;=25,W65&lt;30),"entre 25 et 30",IF(W65&gt;=30,"supérieur à 30")))))</f>
        <v>#REF!</v>
      </c>
      <c r="Z65" s="6">
        <v>3</v>
      </c>
      <c r="AA65" s="7" t="str">
        <f t="shared" si="14"/>
        <v>entre 1 et 5</v>
      </c>
      <c r="AB65" s="7">
        <f>IF(AND(ISNUMBER(Table_2[[#This Row],[poids_entree]]),ISNUMBER(Table_2[[#This Row],[poids_sortie]])),Table_2[[#This Row],[poids_sortie]]-Table_2[[#This Row],[poids_entree]],"NC")</f>
        <v>-7</v>
      </c>
      <c r="AC65" s="7" t="str">
        <f>IF(AND(ISNUMBER(Table_2[[#This Row],[poids_init]]),ISNUMBER(Table_2[[#This Row],[poids_entree]])),Table_2[[#This Row],[poids_entree]]-Table_2[[#This Row],[poids_init]],"NC")</f>
        <v>NC</v>
      </c>
      <c r="AD65" s="6" t="str">
        <f t="shared" si="15"/>
        <v>NC</v>
      </c>
      <c r="AE65" s="6" t="str">
        <f t="shared" si="16"/>
        <v>gain</v>
      </c>
      <c r="AF65" s="6" t="str">
        <f t="shared" si="17"/>
        <v>NC</v>
      </c>
      <c r="AG65" s="6">
        <f t="shared" si="18"/>
        <v>8</v>
      </c>
      <c r="AH65" s="6">
        <f>IF(ISNUMBER(Table_2[[#This Row],[% perte de poids DH]]),AG65*(-1),"NC")</f>
        <v>-8</v>
      </c>
      <c r="AI65" s="6" t="str">
        <f t="shared" si="19"/>
        <v>renseigné</v>
      </c>
      <c r="AJ65" s="6" t="str">
        <f t="shared" si="20"/>
        <v>non renseigné</v>
      </c>
      <c r="AK65" s="7" t="str">
        <f>IF(OR(Table_2[[#This Row],[albumine]]="NC",Table_2[[#This Row],[albumine]]=0),"non renseigné","renseigné")</f>
        <v>renseigné</v>
      </c>
      <c r="AL65" s="6">
        <v>28</v>
      </c>
      <c r="AM65" s="6" t="s">
        <v>115</v>
      </c>
      <c r="AN65" s="6" t="s">
        <v>98</v>
      </c>
      <c r="AO65" s="6" t="s">
        <v>98</v>
      </c>
      <c r="AP65" s="6" t="s">
        <v>98</v>
      </c>
      <c r="AQ65" s="6" t="s">
        <v>98</v>
      </c>
      <c r="AR65" s="8">
        <v>43393</v>
      </c>
      <c r="AS65" s="8" t="s">
        <v>98</v>
      </c>
      <c r="AT65" s="6">
        <v>1</v>
      </c>
      <c r="AU65" s="6">
        <v>2</v>
      </c>
      <c r="AV65" s="6" t="s">
        <v>98</v>
      </c>
      <c r="AW65" s="6" t="s">
        <v>98</v>
      </c>
      <c r="AX65" s="6" t="s">
        <v>98</v>
      </c>
      <c r="AY65" s="6" t="s">
        <v>172</v>
      </c>
      <c r="AZ65" s="6" t="s">
        <v>100</v>
      </c>
      <c r="BA65" s="6" t="s">
        <v>100</v>
      </c>
      <c r="BB65" s="6" t="s">
        <v>100</v>
      </c>
      <c r="BC65" s="6" t="s">
        <v>98</v>
      </c>
      <c r="BD65" s="6" t="s">
        <v>98</v>
      </c>
      <c r="BE65" s="6" t="s">
        <v>100</v>
      </c>
      <c r="BF65" s="6" t="s">
        <v>102</v>
      </c>
      <c r="BG65" s="6" t="s">
        <v>98</v>
      </c>
      <c r="BH65" s="6" t="s">
        <v>98</v>
      </c>
      <c r="BI65" s="6" t="s">
        <v>98</v>
      </c>
      <c r="BJ65" s="6" t="s">
        <v>98</v>
      </c>
      <c r="BK65" s="6" t="s">
        <v>98</v>
      </c>
      <c r="BL65" s="6" t="s">
        <v>98</v>
      </c>
      <c r="BM65" s="6" t="s">
        <v>98</v>
      </c>
      <c r="BN65" s="6" t="s">
        <v>101</v>
      </c>
      <c r="BO65" s="6" t="s">
        <v>98</v>
      </c>
      <c r="BP65" s="6" t="s">
        <v>98</v>
      </c>
      <c r="BQ65" s="8" t="s">
        <v>98</v>
      </c>
      <c r="BR65" s="6" t="s">
        <v>98</v>
      </c>
      <c r="BS65" s="6" t="s">
        <v>100</v>
      </c>
      <c r="BT65" s="6" t="s">
        <v>101</v>
      </c>
      <c r="BU65" s="6" t="s">
        <v>103</v>
      </c>
      <c r="BV65" s="6" t="s">
        <v>101</v>
      </c>
      <c r="BW65" s="8" t="s">
        <v>98</v>
      </c>
      <c r="BX65" s="6" t="s">
        <v>98</v>
      </c>
      <c r="BY65" s="6" t="s">
        <v>98</v>
      </c>
      <c r="BZ65" s="6"/>
      <c r="CA65" s="6"/>
      <c r="CB65" s="6"/>
      <c r="CC65" s="6"/>
      <c r="CD65" s="6"/>
      <c r="CE65" s="6"/>
      <c r="CF65" s="6"/>
      <c r="CG65" s="6"/>
      <c r="CH65" s="6" t="s">
        <v>348</v>
      </c>
      <c r="CI65" s="6" t="s">
        <v>272</v>
      </c>
      <c r="CJ65" s="6"/>
      <c r="CK65" s="8"/>
      <c r="CL65" s="6"/>
      <c r="CM65" s="8"/>
      <c r="CN65" s="9" t="str">
        <f t="shared" si="21"/>
        <v/>
      </c>
      <c r="CO6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6" spans="1:93" ht="45" hidden="1">
      <c r="A66" s="6">
        <v>29</v>
      </c>
      <c r="B66" s="6" t="str">
        <f t="shared" ref="B66:B97" si="22">IF(C66="201612","A",IF(C66="201706","B",IF(C66="201712","C",IF(C66="201806","D"))))</f>
        <v>B</v>
      </c>
      <c r="C66" s="7" t="str">
        <f t="shared" ref="C66:C97" si="23">CONCATENATE(E66,IF(D66="décembre","12","06"))</f>
        <v>201706</v>
      </c>
      <c r="D66" s="6" t="s">
        <v>106</v>
      </c>
      <c r="E66" s="6">
        <v>2017</v>
      </c>
      <c r="F66" s="6" t="s">
        <v>349</v>
      </c>
      <c r="G66" s="6" t="s">
        <v>350</v>
      </c>
      <c r="H66" s="6">
        <v>55</v>
      </c>
      <c r="I6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66" s="6" t="s">
        <v>142</v>
      </c>
      <c r="K66" s="8">
        <v>22168</v>
      </c>
      <c r="L66" s="8">
        <v>42893</v>
      </c>
      <c r="M66" s="8">
        <v>42899</v>
      </c>
      <c r="N66" s="6">
        <v>6</v>
      </c>
      <c r="O66" s="6" t="s">
        <v>95</v>
      </c>
      <c r="P66" s="6" t="str">
        <f t="shared" ref="P66:P97" si="24">IF(O66="Hemato","",IF(Q66="CHC","Digestif",IF(Q66="colon","Digestif",IF(Q66="cholangiocarcinome","Digestif",IF(Q66="corticosurrenalome","Surrenale",IF(Q66="ependymome du cervelet","Cérébral",IF(Q66="gastrique","Digestif",IF(Q66="melanome","Cutané",IF(Q66="oesophage","Digestif",IF(Q66="ovaire","Gynécologique",IF(Q66="pancreas","Digestif",IF(Q66="prostate","Prostate",IF(Q66="renal","Urinaire",IF(Q66="sein","Gynécologique",IF(Q66="TNE","TNE",IF(Q66="uterus","Gynécologique",IF(Q66="vessie","Urinaire",IF(Q66="ORL","ORL",IF(Q66="indeterminé","Indéterminé","")))))))))))))))))))</f>
        <v>Digestif</v>
      </c>
      <c r="Q66" s="6" t="s">
        <v>351</v>
      </c>
      <c r="R6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6" s="6">
        <v>177</v>
      </c>
      <c r="T66" s="6">
        <v>46</v>
      </c>
      <c r="U66" s="6" t="s">
        <v>98</v>
      </c>
      <c r="V66" s="6" t="s">
        <v>98</v>
      </c>
      <c r="W66" s="6" t="e">
        <f>IF(#REF!="NC","NC",IF(#REF!="NC","NC",ROUND(#REF!/(#REF!*#REF!)*10000,0)))</f>
        <v>#REF!</v>
      </c>
      <c r="X66" s="7" t="e">
        <f>IF(OR(Table_2[[#This Row],[interval imc]]="NC",Table_2[[#This Row],[interval imc]]=0),"non renseigné","renseigné")</f>
        <v>#REF!</v>
      </c>
      <c r="Y66" s="7" t="e">
        <f>IF(#REF!="NC","NC",IF(W66&lt;18.5,"&lt;18,5",IF(AND(W66&gt;=18.5,W66&lt;25),"entre 18,5 et 25",IF(AND(W66&gt;=25,W66&lt;30),"entre 25 et 30",IF(W66&gt;=30,"supérieur à 30")))))</f>
        <v>#REF!</v>
      </c>
      <c r="Z66" s="6">
        <v>0</v>
      </c>
      <c r="AA66" s="7">
        <f t="shared" ref="AA66:AA97" si="25">IF(Z66=0,0,IF(AND(Z66&gt;0,Z66&lt;5),"entre 1 et 5",IF(AND(Z66&gt;=5,Z66&lt;=10),"entre 5 et 10",IF(Z66&gt;10,"supérieur à 10","????"))))</f>
        <v>0</v>
      </c>
      <c r="AB66" s="7" t="str">
        <f>IF(AND(ISNUMBER(Table_2[[#This Row],[poids_entree]]),ISNUMBER(Table_2[[#This Row],[poids_sortie]])),Table_2[[#This Row],[poids_sortie]]-Table_2[[#This Row],[poids_entree]],"NC")</f>
        <v>NC</v>
      </c>
      <c r="AC66" s="7" t="str">
        <f>IF(AND(ISNUMBER(Table_2[[#This Row],[poids_init]]),ISNUMBER(Table_2[[#This Row],[poids_entree]])),Table_2[[#This Row],[poids_entree]]-Table_2[[#This Row],[poids_init]],"NC")</f>
        <v>NC</v>
      </c>
      <c r="AD66" s="6" t="str">
        <f t="shared" ref="AD66:AD97" si="26">IF(U66="NC","NC",IF(T66="NC","NC",ROUND(((T66-U66)/T66)*100,0)))</f>
        <v>NC</v>
      </c>
      <c r="AE66" s="6" t="str">
        <f t="shared" ref="AE66:AE97" si="27">IF(AB66="NC","NC",IF(AB66&gt;=0,"perte","gain"))</f>
        <v>NC</v>
      </c>
      <c r="AF66" s="6" t="str">
        <f t="shared" ref="AF66:AF97" si="28">IF(AC66="NC","NC",IF(AC66&gt;=0,"perte","gain"))</f>
        <v>NC</v>
      </c>
      <c r="AG66" s="6" t="str">
        <f t="shared" ref="AG66:AG97" si="29">IF(V66="NC","NC",IF(U66="NC","NC",ROUND(((U66-V66)/U66)*100,0)))</f>
        <v>NC</v>
      </c>
      <c r="AH66" s="6" t="str">
        <f>IF(ISNUMBER(Table_2[[#This Row],[% perte de poids DH]]),AG66*(-1),"NC")</f>
        <v>NC</v>
      </c>
      <c r="AI66" s="6" t="str">
        <f t="shared" ref="AI66:AI97" si="30">IF(AG66="NC","non renseigné","renseigné")</f>
        <v>non renseigné</v>
      </c>
      <c r="AJ66" s="6" t="str">
        <f t="shared" ref="AJ66:AJ97" si="31">IF(AD66="NC","non renseigné","renseigné")</f>
        <v>non renseigné</v>
      </c>
      <c r="AK66" s="7" t="str">
        <f>IF(OR(Table_2[[#This Row],[albumine]]="NC",Table_2[[#This Row],[albumine]]=0),"non renseigné","renseigné")</f>
        <v>non renseigné</v>
      </c>
      <c r="AL66" s="6" t="s">
        <v>98</v>
      </c>
      <c r="AM66" s="6" t="s">
        <v>128</v>
      </c>
      <c r="AN66" s="6" t="s">
        <v>98</v>
      </c>
      <c r="AO66" s="6">
        <v>0</v>
      </c>
      <c r="AP66" s="6">
        <v>0</v>
      </c>
      <c r="AQ66" s="6">
        <v>0</v>
      </c>
      <c r="AR66" s="8">
        <v>42899</v>
      </c>
      <c r="AS66" s="8">
        <v>42877</v>
      </c>
      <c r="AT66" s="6">
        <v>0</v>
      </c>
      <c r="AU66" s="6">
        <v>0</v>
      </c>
      <c r="AV66" s="6" t="s">
        <v>98</v>
      </c>
      <c r="AW66" s="6" t="s">
        <v>98</v>
      </c>
      <c r="AX66" s="6" t="s">
        <v>98</v>
      </c>
      <c r="AY66" s="6" t="s">
        <v>98</v>
      </c>
      <c r="AZ66" s="6" t="s">
        <v>100</v>
      </c>
      <c r="BA66" s="6" t="s">
        <v>100</v>
      </c>
      <c r="BB66" s="6" t="s">
        <v>101</v>
      </c>
      <c r="BC66" s="6" t="s">
        <v>98</v>
      </c>
      <c r="BD66" s="6" t="s">
        <v>98</v>
      </c>
      <c r="BE66" s="6" t="s">
        <v>101</v>
      </c>
      <c r="BF66" s="6" t="s">
        <v>102</v>
      </c>
      <c r="BG66" s="6" t="s">
        <v>98</v>
      </c>
      <c r="BH66" s="6" t="s">
        <v>98</v>
      </c>
      <c r="BI66" s="6" t="s">
        <v>98</v>
      </c>
      <c r="BJ66" s="6" t="s">
        <v>98</v>
      </c>
      <c r="BK66" s="6" t="s">
        <v>98</v>
      </c>
      <c r="BL66" s="6" t="s">
        <v>98</v>
      </c>
      <c r="BM66" s="6" t="s">
        <v>98</v>
      </c>
      <c r="BN66" s="6" t="s">
        <v>101</v>
      </c>
      <c r="BO66" s="6" t="s">
        <v>98</v>
      </c>
      <c r="BP66" s="6" t="s">
        <v>98</v>
      </c>
      <c r="BQ66" s="8" t="s">
        <v>98</v>
      </c>
      <c r="BR66" s="6" t="s">
        <v>98</v>
      </c>
      <c r="BS66" s="6" t="s">
        <v>101</v>
      </c>
      <c r="BT66" s="6" t="s">
        <v>100</v>
      </c>
      <c r="BU66" s="6" t="s">
        <v>111</v>
      </c>
      <c r="BV66" s="6" t="s">
        <v>101</v>
      </c>
      <c r="BW66" s="8" t="s">
        <v>98</v>
      </c>
      <c r="BX66" s="6" t="s">
        <v>98</v>
      </c>
      <c r="BY66" s="6" t="s">
        <v>98</v>
      </c>
      <c r="BZ66" s="6"/>
      <c r="CA66" s="6"/>
      <c r="CB66" s="6"/>
      <c r="CC66" s="6"/>
      <c r="CD66" s="6"/>
      <c r="CE66" s="6"/>
      <c r="CF66" s="6"/>
      <c r="CG66" s="6"/>
      <c r="CH66" s="6" t="s">
        <v>352</v>
      </c>
      <c r="CI66" s="6" t="s">
        <v>98</v>
      </c>
      <c r="CJ66" s="6"/>
      <c r="CK66" s="8"/>
      <c r="CL66" s="6"/>
      <c r="CM66" s="8"/>
      <c r="CN66" s="9" t="str">
        <f t="shared" ref="CN66:CN97" si="32">IF( AND(ISNUMBER(CK66),ISNUMBER(CM66)),DATEDIF(CK66,CM66,"D"),"")</f>
        <v/>
      </c>
      <c r="CO6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7" spans="1:93" ht="60" hidden="1">
      <c r="A67" s="6">
        <v>15</v>
      </c>
      <c r="B67" s="6" t="str">
        <f t="shared" si="22"/>
        <v>B</v>
      </c>
      <c r="C67" s="7" t="str">
        <f t="shared" si="23"/>
        <v>201706</v>
      </c>
      <c r="D67" s="6" t="s">
        <v>106</v>
      </c>
      <c r="E67" s="6">
        <v>2017</v>
      </c>
      <c r="F67" s="6" t="s">
        <v>353</v>
      </c>
      <c r="G67" s="6" t="s">
        <v>354</v>
      </c>
      <c r="H67" s="6">
        <v>37</v>
      </c>
      <c r="I67" s="7" t="str">
        <f>IF(Table_2[[#This Row],[age]]&lt;50,"&lt;50",IF(AND(Table_2[[#This Row],[age]]&gt;=50,Table_2[[#This Row],[age]]&lt;75),"entre 50 et 75",IF(Table_2[[#This Row],[age]]&gt;=75,"supérieur à 75")))</f>
        <v>&lt;50</v>
      </c>
      <c r="J67" s="6" t="s">
        <v>93</v>
      </c>
      <c r="K67" s="8">
        <v>28847</v>
      </c>
      <c r="L67" s="8">
        <v>42797</v>
      </c>
      <c r="M67" s="8">
        <v>42908</v>
      </c>
      <c r="N67" s="6">
        <v>111</v>
      </c>
      <c r="O67" s="6" t="s">
        <v>95</v>
      </c>
      <c r="P67" s="6" t="str">
        <f t="shared" si="24"/>
        <v>Gynécologique</v>
      </c>
      <c r="Q67" s="6" t="s">
        <v>96</v>
      </c>
      <c r="R6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7" s="6">
        <v>163</v>
      </c>
      <c r="T67" s="6">
        <v>58</v>
      </c>
      <c r="U67" s="6">
        <v>56</v>
      </c>
      <c r="V67" s="6">
        <v>52</v>
      </c>
      <c r="W67" s="6" t="e">
        <f>IF(#REF!="NC","NC",IF(#REF!="NC","NC",ROUND(#REF!/(#REF!*#REF!)*10000,0)))</f>
        <v>#REF!</v>
      </c>
      <c r="X67" s="7" t="e">
        <f>IF(OR(Table_2[[#This Row],[interval imc]]="NC",Table_2[[#This Row],[interval imc]]=0),"non renseigné","renseigné")</f>
        <v>#REF!</v>
      </c>
      <c r="Y67" s="7" t="e">
        <f>IF(#REF!="NC","NC",IF(W67&lt;18.5,"&lt;18,5",IF(AND(W67&gt;=18.5,W67&lt;25),"entre 18,5 et 25",IF(AND(W67&gt;=25,W67&lt;30),"entre 25 et 30",IF(W67&gt;=30,"supérieur à 30")))))</f>
        <v>#REF!</v>
      </c>
      <c r="Z67" s="6">
        <v>10</v>
      </c>
      <c r="AA67" s="7" t="str">
        <f t="shared" si="25"/>
        <v>entre 5 et 10</v>
      </c>
      <c r="AB67" s="7">
        <f>IF(AND(ISNUMBER(Table_2[[#This Row],[poids_entree]]),ISNUMBER(Table_2[[#This Row],[poids_sortie]])),Table_2[[#This Row],[poids_sortie]]-Table_2[[#This Row],[poids_entree]],"NC")</f>
        <v>-4</v>
      </c>
      <c r="AC67" s="7">
        <f>IF(AND(ISNUMBER(Table_2[[#This Row],[poids_init]]),ISNUMBER(Table_2[[#This Row],[poids_entree]])),Table_2[[#This Row],[poids_entree]]-Table_2[[#This Row],[poids_init]],"NC")</f>
        <v>-2</v>
      </c>
      <c r="AD67" s="6">
        <f t="shared" si="26"/>
        <v>3</v>
      </c>
      <c r="AE67" s="6" t="str">
        <f t="shared" si="27"/>
        <v>gain</v>
      </c>
      <c r="AF67" s="6" t="str">
        <f t="shared" si="28"/>
        <v>gain</v>
      </c>
      <c r="AG67" s="6">
        <f t="shared" si="29"/>
        <v>7</v>
      </c>
      <c r="AH67" s="6">
        <f>IF(ISNUMBER(Table_2[[#This Row],[% perte de poids DH]]),AG67*(-1),"NC")</f>
        <v>-7</v>
      </c>
      <c r="AI67" s="6" t="str">
        <f t="shared" si="30"/>
        <v>renseigné</v>
      </c>
      <c r="AJ67" s="6" t="str">
        <f t="shared" si="31"/>
        <v>renseigné</v>
      </c>
      <c r="AK67" s="7" t="str">
        <f>IF(OR(Table_2[[#This Row],[albumine]]="NC",Table_2[[#This Row],[albumine]]=0),"non renseigné","renseigné")</f>
        <v>renseigné</v>
      </c>
      <c r="AL67" s="6">
        <v>37</v>
      </c>
      <c r="AM67" s="6" t="s">
        <v>97</v>
      </c>
      <c r="AN67" s="6" t="s">
        <v>98</v>
      </c>
      <c r="AO67" s="6">
        <v>0</v>
      </c>
      <c r="AP67" s="6">
        <v>0</v>
      </c>
      <c r="AQ67" s="6">
        <v>0</v>
      </c>
      <c r="AR67" s="8">
        <v>42950</v>
      </c>
      <c r="AS67" s="8">
        <v>42907</v>
      </c>
      <c r="AT67" s="6">
        <v>0</v>
      </c>
      <c r="AU67" s="6">
        <v>3</v>
      </c>
      <c r="AV67" s="6" t="s">
        <v>98</v>
      </c>
      <c r="AW67" s="6" t="s">
        <v>98</v>
      </c>
      <c r="AX67" s="6" t="s">
        <v>98</v>
      </c>
      <c r="AY67" s="6" t="s">
        <v>98</v>
      </c>
      <c r="AZ67" s="6" t="s">
        <v>100</v>
      </c>
      <c r="BA67" s="6" t="s">
        <v>101</v>
      </c>
      <c r="BB67" s="6" t="s">
        <v>101</v>
      </c>
      <c r="BC67" s="6" t="s">
        <v>98</v>
      </c>
      <c r="BD67" s="6" t="s">
        <v>98</v>
      </c>
      <c r="BE67" s="6" t="s">
        <v>100</v>
      </c>
      <c r="BF67" s="6" t="s">
        <v>102</v>
      </c>
      <c r="BG67" s="6" t="s">
        <v>98</v>
      </c>
      <c r="BH67" s="6" t="s">
        <v>98</v>
      </c>
      <c r="BI67" s="6" t="s">
        <v>98</v>
      </c>
      <c r="BJ67" s="6" t="s">
        <v>98</v>
      </c>
      <c r="BK67" s="6" t="s">
        <v>98</v>
      </c>
      <c r="BL67" s="6" t="s">
        <v>98</v>
      </c>
      <c r="BM67" s="6" t="s">
        <v>98</v>
      </c>
      <c r="BN67" s="6" t="s">
        <v>98</v>
      </c>
      <c r="BO67" s="6" t="s">
        <v>98</v>
      </c>
      <c r="BP67" s="6" t="s">
        <v>98</v>
      </c>
      <c r="BQ67" s="8" t="s">
        <v>98</v>
      </c>
      <c r="BR67" s="6" t="s">
        <v>98</v>
      </c>
      <c r="BS67" s="6" t="s">
        <v>100</v>
      </c>
      <c r="BT67" s="6" t="s">
        <v>101</v>
      </c>
      <c r="BU67" s="6" t="s">
        <v>103</v>
      </c>
      <c r="BV67" s="6" t="s">
        <v>101</v>
      </c>
      <c r="BW67" s="8" t="s">
        <v>98</v>
      </c>
      <c r="BX67" s="6" t="s">
        <v>98</v>
      </c>
      <c r="BY67" s="6" t="s">
        <v>98</v>
      </c>
      <c r="BZ67" s="6"/>
      <c r="CA67" s="6"/>
      <c r="CB67" s="6"/>
      <c r="CC67" s="6"/>
      <c r="CD67" s="6"/>
      <c r="CE67" s="6"/>
      <c r="CF67" s="6"/>
      <c r="CG67" s="6"/>
      <c r="CH67" s="6" t="s">
        <v>355</v>
      </c>
      <c r="CI67" s="6" t="s">
        <v>98</v>
      </c>
      <c r="CJ67" s="6"/>
      <c r="CK67" s="8"/>
      <c r="CL67" s="6"/>
      <c r="CM67" s="8"/>
      <c r="CN67" s="9" t="str">
        <f t="shared" si="32"/>
        <v/>
      </c>
      <c r="CO6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8" spans="1:93" ht="60" hidden="1">
      <c r="A68" s="6">
        <v>119</v>
      </c>
      <c r="B68" s="6" t="str">
        <f t="shared" si="22"/>
        <v>D</v>
      </c>
      <c r="C68" s="7" t="str">
        <f t="shared" si="23"/>
        <v>201806</v>
      </c>
      <c r="D68" s="6" t="s">
        <v>106</v>
      </c>
      <c r="E68" s="6">
        <v>2018</v>
      </c>
      <c r="F68" s="6" t="s">
        <v>356</v>
      </c>
      <c r="G68" s="6" t="s">
        <v>357</v>
      </c>
      <c r="H68" s="6">
        <v>42</v>
      </c>
      <c r="I68" s="7" t="str">
        <f>IF(Table_2[[#This Row],[age]]&lt;50,"&lt;50",IF(AND(Table_2[[#This Row],[age]]&gt;=50,Table_2[[#This Row],[age]]&lt;75),"entre 50 et 75",IF(Table_2[[#This Row],[age]]&gt;=75,"supérieur à 75")))</f>
        <v>&lt;50</v>
      </c>
      <c r="J68" s="6" t="s">
        <v>93</v>
      </c>
      <c r="K68" s="8">
        <v>27981</v>
      </c>
      <c r="L68" s="8">
        <v>43259</v>
      </c>
      <c r="M68" s="8">
        <v>43280</v>
      </c>
      <c r="N68" s="6">
        <v>21</v>
      </c>
      <c r="O68" s="6" t="s">
        <v>95</v>
      </c>
      <c r="P68" s="6" t="str">
        <f t="shared" si="24"/>
        <v>Digestif</v>
      </c>
      <c r="Q68" s="6" t="s">
        <v>167</v>
      </c>
      <c r="R6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8" s="6">
        <v>160</v>
      </c>
      <c r="T68" s="6">
        <v>77</v>
      </c>
      <c r="U68" s="6">
        <v>71</v>
      </c>
      <c r="V68" s="6">
        <v>66</v>
      </c>
      <c r="W68" s="6" t="e">
        <f>IF(#REF!="NC","NC",IF(#REF!="NC","NC",ROUND(#REF!/(#REF!*#REF!)*10000,0)))</f>
        <v>#REF!</v>
      </c>
      <c r="X68" s="7" t="e">
        <f>IF(OR(Table_2[[#This Row],[interval imc]]="NC",Table_2[[#This Row],[interval imc]]=0),"non renseigné","renseigné")</f>
        <v>#REF!</v>
      </c>
      <c r="Y68" s="7" t="e">
        <f>IF(#REF!="NC","NC",IF(W68&lt;18.5,"&lt;18,5",IF(AND(W68&gt;=18.5,W68&lt;25),"entre 18,5 et 25",IF(AND(W68&gt;=25,W68&lt;30),"entre 25 et 30",IF(W68&gt;=30,"supérieur à 30")))))</f>
        <v>#REF!</v>
      </c>
      <c r="Z68" s="6">
        <v>3</v>
      </c>
      <c r="AA68" s="7" t="str">
        <f t="shared" si="25"/>
        <v>entre 1 et 5</v>
      </c>
      <c r="AB68" s="7">
        <f>IF(AND(ISNUMBER(Table_2[[#This Row],[poids_entree]]),ISNUMBER(Table_2[[#This Row],[poids_sortie]])),Table_2[[#This Row],[poids_sortie]]-Table_2[[#This Row],[poids_entree]],"NC")</f>
        <v>-5</v>
      </c>
      <c r="AC68" s="7">
        <f>IF(AND(ISNUMBER(Table_2[[#This Row],[poids_init]]),ISNUMBER(Table_2[[#This Row],[poids_entree]])),Table_2[[#This Row],[poids_entree]]-Table_2[[#This Row],[poids_init]],"NC")</f>
        <v>-6</v>
      </c>
      <c r="AD68" s="6">
        <f t="shared" si="26"/>
        <v>8</v>
      </c>
      <c r="AE68" s="6" t="str">
        <f t="shared" si="27"/>
        <v>gain</v>
      </c>
      <c r="AF68" s="6" t="str">
        <f t="shared" si="28"/>
        <v>gain</v>
      </c>
      <c r="AG68" s="6">
        <f t="shared" si="29"/>
        <v>7</v>
      </c>
      <c r="AH68" s="6">
        <f>IF(ISNUMBER(Table_2[[#This Row],[% perte de poids DH]]),AG68*(-1),"NC")</f>
        <v>-7</v>
      </c>
      <c r="AI68" s="6" t="str">
        <f t="shared" si="30"/>
        <v>renseigné</v>
      </c>
      <c r="AJ68" s="6" t="str">
        <f t="shared" si="31"/>
        <v>renseigné</v>
      </c>
      <c r="AK68" s="7" t="str">
        <f>IF(OR(Table_2[[#This Row],[albumine]]="NC",Table_2[[#This Row],[albumine]]=0),"non renseigné","renseigné")</f>
        <v>renseigné</v>
      </c>
      <c r="AL68" s="6">
        <v>37</v>
      </c>
      <c r="AM68" s="6" t="s">
        <v>97</v>
      </c>
      <c r="AN68" s="6" t="s">
        <v>98</v>
      </c>
      <c r="AO68" s="6">
        <v>30</v>
      </c>
      <c r="AP68" s="6">
        <v>0.72</v>
      </c>
      <c r="AQ68" s="6">
        <v>0.63</v>
      </c>
      <c r="AR68" s="8">
        <v>43341</v>
      </c>
      <c r="AS68" s="8" t="s">
        <v>98</v>
      </c>
      <c r="AT68" s="6">
        <v>1</v>
      </c>
      <c r="AU68" s="6">
        <v>0</v>
      </c>
      <c r="AV68" s="6" t="s">
        <v>98</v>
      </c>
      <c r="AW68" s="6" t="s">
        <v>100</v>
      </c>
      <c r="AX68" s="6" t="s">
        <v>98</v>
      </c>
      <c r="AY68" s="6" t="s">
        <v>101</v>
      </c>
      <c r="AZ68" s="6" t="s">
        <v>100</v>
      </c>
      <c r="BA68" s="6" t="s">
        <v>100</v>
      </c>
      <c r="BB68" s="6" t="s">
        <v>100</v>
      </c>
      <c r="BC68" s="6" t="s">
        <v>100</v>
      </c>
      <c r="BD68" s="6" t="s">
        <v>98</v>
      </c>
      <c r="BE68" s="6" t="s">
        <v>101</v>
      </c>
      <c r="BF68" s="6" t="s">
        <v>102</v>
      </c>
      <c r="BG68" s="6" t="s">
        <v>98</v>
      </c>
      <c r="BH68" s="6" t="s">
        <v>98</v>
      </c>
      <c r="BI68" s="6" t="s">
        <v>98</v>
      </c>
      <c r="BJ68" s="6" t="s">
        <v>98</v>
      </c>
      <c r="BK68" s="6" t="s">
        <v>98</v>
      </c>
      <c r="BL68" s="6" t="s">
        <v>98</v>
      </c>
      <c r="BM68" s="6" t="s">
        <v>98</v>
      </c>
      <c r="BN68" s="6" t="s">
        <v>101</v>
      </c>
      <c r="BO68" s="6" t="s">
        <v>98</v>
      </c>
      <c r="BP68" s="6" t="s">
        <v>98</v>
      </c>
      <c r="BQ68" s="8">
        <v>43221</v>
      </c>
      <c r="BR68" s="6" t="s">
        <v>98</v>
      </c>
      <c r="BS68" s="6" t="s">
        <v>100</v>
      </c>
      <c r="BT68" s="6" t="s">
        <v>101</v>
      </c>
      <c r="BU68" s="6" t="s">
        <v>103</v>
      </c>
      <c r="BV68" s="6" t="s">
        <v>101</v>
      </c>
      <c r="BW68" s="8" t="s">
        <v>98</v>
      </c>
      <c r="BX68" s="6" t="s">
        <v>98</v>
      </c>
      <c r="BY68" s="6" t="s">
        <v>98</v>
      </c>
      <c r="BZ68" s="6"/>
      <c r="CA68" s="6"/>
      <c r="CB68" s="6"/>
      <c r="CC68" s="6"/>
      <c r="CD68" s="6"/>
      <c r="CE68" s="6"/>
      <c r="CF68" s="6"/>
      <c r="CG68" s="6"/>
      <c r="CH68" s="6" t="s">
        <v>358</v>
      </c>
      <c r="CI68" s="6" t="s">
        <v>98</v>
      </c>
      <c r="CJ68" s="6"/>
      <c r="CK68" s="8"/>
      <c r="CL68" s="6"/>
      <c r="CM68" s="8"/>
      <c r="CN68" s="9" t="str">
        <f t="shared" si="32"/>
        <v/>
      </c>
      <c r="CO6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69" spans="1:93" ht="60" hidden="1">
      <c r="A69" s="6">
        <v>99</v>
      </c>
      <c r="B69" s="6" t="str">
        <f t="shared" si="22"/>
        <v>D</v>
      </c>
      <c r="C69" s="7" t="str">
        <f t="shared" si="23"/>
        <v>201806</v>
      </c>
      <c r="D69" s="6" t="s">
        <v>106</v>
      </c>
      <c r="E69" s="6">
        <v>2018</v>
      </c>
      <c r="F69" s="6" t="s">
        <v>359</v>
      </c>
      <c r="G69" s="6" t="s">
        <v>274</v>
      </c>
      <c r="H69" s="6">
        <v>82</v>
      </c>
      <c r="I6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69" s="6" t="s">
        <v>93</v>
      </c>
      <c r="K69" s="8">
        <v>13003</v>
      </c>
      <c r="L69" s="8">
        <v>43251</v>
      </c>
      <c r="M69" s="8">
        <v>43258</v>
      </c>
      <c r="N69" s="6">
        <v>7</v>
      </c>
      <c r="O69" s="6" t="s">
        <v>95</v>
      </c>
      <c r="P69" s="6" t="str">
        <f t="shared" si="24"/>
        <v>Gynécologique</v>
      </c>
      <c r="Q69" s="6" t="s">
        <v>96</v>
      </c>
      <c r="R6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69" s="6">
        <v>160</v>
      </c>
      <c r="T69" s="6">
        <v>87</v>
      </c>
      <c r="U69" s="6" t="s">
        <v>98</v>
      </c>
      <c r="V69" s="6" t="s">
        <v>98</v>
      </c>
      <c r="W69" s="6" t="e">
        <f>IF(#REF!="NC","NC",IF(#REF!="NC","NC",ROUND(#REF!/(#REF!*#REF!)*10000,0)))</f>
        <v>#REF!</v>
      </c>
      <c r="X69" s="7" t="e">
        <f>IF(OR(Table_2[[#This Row],[interval imc]]="NC",Table_2[[#This Row],[interval imc]]=0),"non renseigné","renseigné")</f>
        <v>#REF!</v>
      </c>
      <c r="Y69" s="7" t="e">
        <f>IF(#REF!="NC","NC",IF(W69&lt;18.5,"&lt;18,5",IF(AND(W69&gt;=18.5,W69&lt;25),"entre 18,5 et 25",IF(AND(W69&gt;=25,W69&lt;30),"entre 25 et 30",IF(W69&gt;=30,"supérieur à 30")))))</f>
        <v>#REF!</v>
      </c>
      <c r="Z69" s="6">
        <v>0</v>
      </c>
      <c r="AA69" s="7">
        <f t="shared" si="25"/>
        <v>0</v>
      </c>
      <c r="AB69" s="7" t="str">
        <f>IF(AND(ISNUMBER(Table_2[[#This Row],[poids_entree]]),ISNUMBER(Table_2[[#This Row],[poids_sortie]])),Table_2[[#This Row],[poids_sortie]]-Table_2[[#This Row],[poids_entree]],"NC")</f>
        <v>NC</v>
      </c>
      <c r="AC69" s="7" t="str">
        <f>IF(AND(ISNUMBER(Table_2[[#This Row],[poids_init]]),ISNUMBER(Table_2[[#This Row],[poids_entree]])),Table_2[[#This Row],[poids_entree]]-Table_2[[#This Row],[poids_init]],"NC")</f>
        <v>NC</v>
      </c>
      <c r="AD69" s="6" t="str">
        <f t="shared" si="26"/>
        <v>NC</v>
      </c>
      <c r="AE69" s="6" t="str">
        <f t="shared" si="27"/>
        <v>NC</v>
      </c>
      <c r="AF69" s="6" t="str">
        <f t="shared" si="28"/>
        <v>NC</v>
      </c>
      <c r="AG69" s="6" t="str">
        <f t="shared" si="29"/>
        <v>NC</v>
      </c>
      <c r="AH69" s="6" t="str">
        <f>IF(ISNUMBER(Table_2[[#This Row],[% perte de poids DH]]),AG69*(-1),"NC")</f>
        <v>NC</v>
      </c>
      <c r="AI69" s="6" t="str">
        <f t="shared" si="30"/>
        <v>non renseigné</v>
      </c>
      <c r="AJ69" s="6" t="str">
        <f t="shared" si="31"/>
        <v>non renseigné</v>
      </c>
      <c r="AK69" s="7" t="str">
        <f>IF(OR(Table_2[[#This Row],[albumine]]="NC",Table_2[[#This Row],[albumine]]=0),"non renseigné","renseigné")</f>
        <v>renseigné</v>
      </c>
      <c r="AL69" s="6">
        <v>22</v>
      </c>
      <c r="AM69" s="6" t="s">
        <v>110</v>
      </c>
      <c r="AN69" s="6" t="s">
        <v>98</v>
      </c>
      <c r="AO69" s="6">
        <v>78</v>
      </c>
      <c r="AP69" s="6">
        <v>0.63</v>
      </c>
      <c r="AQ69" s="6">
        <v>0.76</v>
      </c>
      <c r="AR69" s="8">
        <v>43319</v>
      </c>
      <c r="AS69" s="8">
        <v>43245</v>
      </c>
      <c r="AT69" s="6">
        <v>0</v>
      </c>
      <c r="AU69" s="6">
        <v>0</v>
      </c>
      <c r="AV69" s="6" t="s">
        <v>98</v>
      </c>
      <c r="AW69" s="6" t="s">
        <v>100</v>
      </c>
      <c r="AX69" s="6" t="s">
        <v>101</v>
      </c>
      <c r="AY69" s="6" t="s">
        <v>157</v>
      </c>
      <c r="AZ69" s="6" t="s">
        <v>100</v>
      </c>
      <c r="BA69" s="6" t="s">
        <v>101</v>
      </c>
      <c r="BB69" s="6" t="s">
        <v>101</v>
      </c>
      <c r="BC69" s="6" t="s">
        <v>98</v>
      </c>
      <c r="BD69" s="6" t="s">
        <v>101</v>
      </c>
      <c r="BE69" s="6" t="s">
        <v>101</v>
      </c>
      <c r="BF69" s="6" t="s">
        <v>102</v>
      </c>
      <c r="BG69" s="6" t="s">
        <v>98</v>
      </c>
      <c r="BH69" s="6" t="s">
        <v>98</v>
      </c>
      <c r="BI69" s="6" t="s">
        <v>98</v>
      </c>
      <c r="BJ69" s="6" t="s">
        <v>98</v>
      </c>
      <c r="BK69" s="6" t="s">
        <v>98</v>
      </c>
      <c r="BL69" s="6" t="s">
        <v>98</v>
      </c>
      <c r="BM69" s="6" t="s">
        <v>98</v>
      </c>
      <c r="BN69" s="6" t="s">
        <v>101</v>
      </c>
      <c r="BO69" s="6" t="s">
        <v>98</v>
      </c>
      <c r="BP69" s="6" t="s">
        <v>98</v>
      </c>
      <c r="BQ69" s="8" t="s">
        <v>98</v>
      </c>
      <c r="BR69" s="6" t="s">
        <v>98</v>
      </c>
      <c r="BS69" s="6" t="s">
        <v>101</v>
      </c>
      <c r="BT69" s="6" t="s">
        <v>100</v>
      </c>
      <c r="BU69" s="6" t="s">
        <v>111</v>
      </c>
      <c r="BV69" s="6" t="s">
        <v>101</v>
      </c>
      <c r="BW69" s="8" t="s">
        <v>98</v>
      </c>
      <c r="BX69" s="6" t="s">
        <v>98</v>
      </c>
      <c r="BY69" s="6" t="s">
        <v>98</v>
      </c>
      <c r="BZ69" s="6"/>
      <c r="CA69" s="6"/>
      <c r="CB69" s="6"/>
      <c r="CC69" s="6"/>
      <c r="CD69" s="6"/>
      <c r="CE69" s="6"/>
      <c r="CF69" s="6"/>
      <c r="CG69" s="6"/>
      <c r="CH69" s="6" t="s">
        <v>360</v>
      </c>
      <c r="CI69" s="6" t="s">
        <v>361</v>
      </c>
      <c r="CJ69" s="6"/>
      <c r="CK69" s="8"/>
      <c r="CL69" s="6"/>
      <c r="CM69" s="8"/>
      <c r="CN69" s="9" t="str">
        <f t="shared" si="32"/>
        <v/>
      </c>
      <c r="CO6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0" spans="1:93" ht="30">
      <c r="A70" s="6">
        <v>100</v>
      </c>
      <c r="B70" s="6" t="str">
        <f t="shared" si="22"/>
        <v>D</v>
      </c>
      <c r="C70" s="7" t="str">
        <f t="shared" si="23"/>
        <v>201806</v>
      </c>
      <c r="D70" s="6" t="s">
        <v>106</v>
      </c>
      <c r="E70" s="6">
        <v>2018</v>
      </c>
      <c r="F70" s="6" t="s">
        <v>362</v>
      </c>
      <c r="G70" s="6" t="s">
        <v>363</v>
      </c>
      <c r="H70" s="6">
        <v>91</v>
      </c>
      <c r="I7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0" s="6" t="s">
        <v>142</v>
      </c>
      <c r="K70" s="8">
        <v>10224</v>
      </c>
      <c r="L70" s="8">
        <v>43227</v>
      </c>
      <c r="M70" s="8">
        <v>43262</v>
      </c>
      <c r="N70" s="6">
        <v>35</v>
      </c>
      <c r="O70" s="6" t="s">
        <v>136</v>
      </c>
      <c r="P70" s="6" t="str">
        <f t="shared" si="24"/>
        <v/>
      </c>
      <c r="Q70" s="6" t="s">
        <v>137</v>
      </c>
      <c r="R70" s="16" t="s">
        <v>563</v>
      </c>
      <c r="S70" s="6">
        <v>175</v>
      </c>
      <c r="T70" s="6">
        <v>89</v>
      </c>
      <c r="U70" s="6">
        <v>78</v>
      </c>
      <c r="V70" s="6" t="s">
        <v>98</v>
      </c>
      <c r="W70" s="6" t="e">
        <f>IF(#REF!="NC","NC",IF(#REF!="NC","NC",ROUND(#REF!/(#REF!*#REF!)*10000,0)))</f>
        <v>#REF!</v>
      </c>
      <c r="X70" s="7" t="e">
        <f>IF(OR(Table_2[[#This Row],[interval imc]]="NC",Table_2[[#This Row],[interval imc]]=0),"non renseigné","renseigné")</f>
        <v>#REF!</v>
      </c>
      <c r="Y70" s="7" t="e">
        <f>IF(#REF!="NC","NC",IF(W70&lt;18.5,"&lt;18,5",IF(AND(W70&gt;=18.5,W70&lt;25),"entre 18,5 et 25",IF(AND(W70&gt;=25,W70&lt;30),"entre 25 et 30",IF(W70&gt;=30,"supérieur à 30")))))</f>
        <v>#REF!</v>
      </c>
      <c r="Z70" s="6">
        <v>1</v>
      </c>
      <c r="AA70" s="7" t="str">
        <f t="shared" si="25"/>
        <v>entre 1 et 5</v>
      </c>
      <c r="AB70" s="7" t="str">
        <f>IF(AND(ISNUMBER(Table_2[[#This Row],[poids_entree]]),ISNUMBER(Table_2[[#This Row],[poids_sortie]])),Table_2[[#This Row],[poids_sortie]]-Table_2[[#This Row],[poids_entree]],"NC")</f>
        <v>NC</v>
      </c>
      <c r="AC70" s="7">
        <f>IF(AND(ISNUMBER(Table_2[[#This Row],[poids_init]]),ISNUMBER(Table_2[[#This Row],[poids_entree]])),Table_2[[#This Row],[poids_entree]]-Table_2[[#This Row],[poids_init]],"NC")</f>
        <v>-11</v>
      </c>
      <c r="AD70" s="6">
        <f t="shared" si="26"/>
        <v>12</v>
      </c>
      <c r="AE70" s="6" t="str">
        <f t="shared" si="27"/>
        <v>NC</v>
      </c>
      <c r="AF70" s="6" t="str">
        <f t="shared" si="28"/>
        <v>gain</v>
      </c>
      <c r="AG70" s="6" t="str">
        <f t="shared" si="29"/>
        <v>NC</v>
      </c>
      <c r="AH70" s="6" t="str">
        <f>IF(ISNUMBER(Table_2[[#This Row],[% perte de poids DH]]),AG70*(-1),"NC")</f>
        <v>NC</v>
      </c>
      <c r="AI70" s="6" t="str">
        <f t="shared" si="30"/>
        <v>non renseigné</v>
      </c>
      <c r="AJ70" s="6" t="str">
        <f t="shared" si="31"/>
        <v>renseigné</v>
      </c>
      <c r="AK70" s="7" t="str">
        <f>IF(OR(Table_2[[#This Row],[albumine]]="NC",Table_2[[#This Row],[albumine]]=0),"non renseigné","renseigné")</f>
        <v>renseigné</v>
      </c>
      <c r="AL70" s="6">
        <v>20</v>
      </c>
      <c r="AM70" s="6" t="s">
        <v>110</v>
      </c>
      <c r="AN70" s="6" t="s">
        <v>98</v>
      </c>
      <c r="AO70" s="6">
        <v>100</v>
      </c>
      <c r="AP70" s="6" t="s">
        <v>100</v>
      </c>
      <c r="AQ70" s="6">
        <v>0.62</v>
      </c>
      <c r="AR70" s="8">
        <v>43293</v>
      </c>
      <c r="AS70" s="8">
        <v>43270</v>
      </c>
      <c r="AT70" s="6">
        <v>2</v>
      </c>
      <c r="AU70" s="6">
        <v>2</v>
      </c>
      <c r="AV70" s="6" t="s">
        <v>156</v>
      </c>
      <c r="AW70" s="6" t="s">
        <v>100</v>
      </c>
      <c r="AX70" s="6" t="s">
        <v>100</v>
      </c>
      <c r="AY70" s="6" t="s">
        <v>172</v>
      </c>
      <c r="AZ70" s="6" t="s">
        <v>100</v>
      </c>
      <c r="BA70" s="6" t="s">
        <v>101</v>
      </c>
      <c r="BB70" s="6" t="s">
        <v>100</v>
      </c>
      <c r="BC70" s="6" t="s">
        <v>100</v>
      </c>
      <c r="BD70" s="6" t="s">
        <v>100</v>
      </c>
      <c r="BE70" s="6" t="s">
        <v>100</v>
      </c>
      <c r="BF70" s="6" t="s">
        <v>102</v>
      </c>
      <c r="BG70" s="6" t="s">
        <v>98</v>
      </c>
      <c r="BH70" s="6" t="s">
        <v>98</v>
      </c>
      <c r="BI70" s="6" t="s">
        <v>98</v>
      </c>
      <c r="BJ70" s="6" t="s">
        <v>98</v>
      </c>
      <c r="BK70" s="6" t="s">
        <v>100</v>
      </c>
      <c r="BL70" s="6" t="s">
        <v>100</v>
      </c>
      <c r="BM70" s="6" t="s">
        <v>100</v>
      </c>
      <c r="BN70" s="6" t="s">
        <v>101</v>
      </c>
      <c r="BO70" s="6" t="s">
        <v>98</v>
      </c>
      <c r="BP70" s="6" t="s">
        <v>98</v>
      </c>
      <c r="BQ70" s="8">
        <v>43160</v>
      </c>
      <c r="BR70" s="6" t="s">
        <v>98</v>
      </c>
      <c r="BS70" s="6" t="s">
        <v>101</v>
      </c>
      <c r="BT70" s="6" t="s">
        <v>100</v>
      </c>
      <c r="BU70" s="6" t="s">
        <v>111</v>
      </c>
      <c r="BV70" s="6" t="s">
        <v>100</v>
      </c>
      <c r="BW70" s="8">
        <v>43284</v>
      </c>
      <c r="BX70" s="6" t="s">
        <v>364</v>
      </c>
      <c r="BY70" s="6" t="s">
        <v>98</v>
      </c>
      <c r="BZ70" s="6" t="s">
        <v>100</v>
      </c>
      <c r="CA70" s="6"/>
      <c r="CB70" s="6" t="s">
        <v>100</v>
      </c>
      <c r="CC70" s="6"/>
      <c r="CD70" s="6"/>
      <c r="CE70" s="6"/>
      <c r="CF70" s="6"/>
      <c r="CG70" s="6"/>
      <c r="CH70" s="6" t="s">
        <v>98</v>
      </c>
      <c r="CI70" s="6" t="s">
        <v>365</v>
      </c>
      <c r="CJ70" s="6" t="s">
        <v>101</v>
      </c>
      <c r="CK70" s="8">
        <v>43284</v>
      </c>
      <c r="CL70" s="6" t="s">
        <v>100</v>
      </c>
      <c r="CM70" s="8">
        <v>43293</v>
      </c>
      <c r="CN70" s="9">
        <f t="shared" si="32"/>
        <v>9</v>
      </c>
      <c r="CO7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71" spans="1:93" ht="60">
      <c r="A71" s="6">
        <v>49</v>
      </c>
      <c r="B71" s="6" t="str">
        <f t="shared" si="22"/>
        <v>A</v>
      </c>
      <c r="C71" s="7" t="str">
        <f t="shared" si="23"/>
        <v>201612</v>
      </c>
      <c r="D71" s="6" t="s">
        <v>90</v>
      </c>
      <c r="E71" s="6">
        <v>2016</v>
      </c>
      <c r="F71" s="6" t="s">
        <v>366</v>
      </c>
      <c r="G71" s="6" t="s">
        <v>367</v>
      </c>
      <c r="H71" s="6">
        <v>82</v>
      </c>
      <c r="I7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1" s="6" t="s">
        <v>93</v>
      </c>
      <c r="K71" s="8">
        <v>12408</v>
      </c>
      <c r="L71" s="8">
        <v>42709</v>
      </c>
      <c r="M71" s="8">
        <v>42711</v>
      </c>
      <c r="N71" s="6">
        <v>1</v>
      </c>
      <c r="O71" s="6" t="s">
        <v>136</v>
      </c>
      <c r="P71" s="6" t="str">
        <f t="shared" si="24"/>
        <v/>
      </c>
      <c r="Q71" s="6" t="s">
        <v>202</v>
      </c>
      <c r="R71" s="16" t="s">
        <v>564</v>
      </c>
      <c r="S71" s="6">
        <v>163</v>
      </c>
      <c r="T71" s="6">
        <v>53</v>
      </c>
      <c r="U71" s="6">
        <v>51</v>
      </c>
      <c r="V71" s="6" t="s">
        <v>98</v>
      </c>
      <c r="W71" s="6" t="e">
        <f>IF(#REF!="NC","NC",IF(#REF!="NC","NC",ROUND(#REF!/(#REF!*#REF!)*10000,0)))</f>
        <v>#REF!</v>
      </c>
      <c r="X71" s="7" t="e">
        <f>IF(OR(Table_2[[#This Row],[interval imc]]="NC",Table_2[[#This Row],[interval imc]]=0),"non renseigné","renseigné")</f>
        <v>#REF!</v>
      </c>
      <c r="Y71" s="7" t="e">
        <f>IF(#REF!="NC","NC",IF(W71&lt;18.5,"&lt;18,5",IF(AND(W71&gt;=18.5,W71&lt;25),"entre 18,5 et 25",IF(AND(W71&gt;=25,W71&lt;30),"entre 25 et 30",IF(W71&gt;=30,"supérieur à 30")))))</f>
        <v>#REF!</v>
      </c>
      <c r="Z71" s="6">
        <v>1</v>
      </c>
      <c r="AA71" s="7" t="str">
        <f t="shared" si="25"/>
        <v>entre 1 et 5</v>
      </c>
      <c r="AB71" s="7" t="str">
        <f>IF(AND(ISNUMBER(Table_2[[#This Row],[poids_entree]]),ISNUMBER(Table_2[[#This Row],[poids_sortie]])),Table_2[[#This Row],[poids_sortie]]-Table_2[[#This Row],[poids_entree]],"NC")</f>
        <v>NC</v>
      </c>
      <c r="AC71" s="7">
        <f>IF(AND(ISNUMBER(Table_2[[#This Row],[poids_init]]),ISNUMBER(Table_2[[#This Row],[poids_entree]])),Table_2[[#This Row],[poids_entree]]-Table_2[[#This Row],[poids_init]],"NC")</f>
        <v>-2</v>
      </c>
      <c r="AD71" s="6">
        <f t="shared" si="26"/>
        <v>4</v>
      </c>
      <c r="AE71" s="6" t="str">
        <f t="shared" si="27"/>
        <v>NC</v>
      </c>
      <c r="AF71" s="6" t="str">
        <f t="shared" si="28"/>
        <v>gain</v>
      </c>
      <c r="AG71" s="6" t="str">
        <f t="shared" si="29"/>
        <v>NC</v>
      </c>
      <c r="AH71" s="6" t="str">
        <f>IF(ISNUMBER(Table_2[[#This Row],[% perte de poids DH]]),AG71*(-1),"NC")</f>
        <v>NC</v>
      </c>
      <c r="AI71" s="6" t="str">
        <f t="shared" si="30"/>
        <v>non renseigné</v>
      </c>
      <c r="AJ71" s="6" t="str">
        <f t="shared" si="31"/>
        <v>renseigné</v>
      </c>
      <c r="AK71" s="7" t="str">
        <f>IF(OR(Table_2[[#This Row],[albumine]]="NC",Table_2[[#This Row],[albumine]]=0),"non renseigné","renseigné")</f>
        <v>non renseigné</v>
      </c>
      <c r="AL71" s="6" t="s">
        <v>98</v>
      </c>
      <c r="AM71" s="6" t="s">
        <v>115</v>
      </c>
      <c r="AN71" s="6" t="s">
        <v>98</v>
      </c>
      <c r="AO71" s="6">
        <v>0</v>
      </c>
      <c r="AP71" s="6">
        <v>0</v>
      </c>
      <c r="AQ71" s="6">
        <v>0</v>
      </c>
      <c r="AR71" s="8">
        <v>42808</v>
      </c>
      <c r="AS71" s="8">
        <v>42776</v>
      </c>
      <c r="AT71" s="6">
        <v>0</v>
      </c>
      <c r="AU71" s="6">
        <v>0</v>
      </c>
      <c r="AV71" s="6" t="s">
        <v>98</v>
      </c>
      <c r="AW71" s="6" t="s">
        <v>98</v>
      </c>
      <c r="AX71" s="6" t="s">
        <v>98</v>
      </c>
      <c r="AY71" s="6" t="s">
        <v>98</v>
      </c>
      <c r="AZ71" s="6" t="s">
        <v>98</v>
      </c>
      <c r="BA71" s="6" t="s">
        <v>101</v>
      </c>
      <c r="BB71" s="6" t="s">
        <v>101</v>
      </c>
      <c r="BC71" s="6" t="s">
        <v>98</v>
      </c>
      <c r="BD71" s="6" t="s">
        <v>98</v>
      </c>
      <c r="BE71" s="6" t="s">
        <v>101</v>
      </c>
      <c r="BF71" s="6" t="s">
        <v>102</v>
      </c>
      <c r="BG71" s="6" t="s">
        <v>98</v>
      </c>
      <c r="BH71" s="6" t="s">
        <v>98</v>
      </c>
      <c r="BI71" s="6" t="s">
        <v>98</v>
      </c>
      <c r="BJ71" s="6" t="s">
        <v>98</v>
      </c>
      <c r="BK71" s="6" t="s">
        <v>98</v>
      </c>
      <c r="BL71" s="6" t="s">
        <v>98</v>
      </c>
      <c r="BM71" s="6" t="s">
        <v>98</v>
      </c>
      <c r="BN71" s="6" t="s">
        <v>101</v>
      </c>
      <c r="BO71" s="6" t="s">
        <v>98</v>
      </c>
      <c r="BP71" s="6" t="s">
        <v>98</v>
      </c>
      <c r="BQ71" s="8">
        <v>42675</v>
      </c>
      <c r="BR71" s="6">
        <v>0</v>
      </c>
      <c r="BS71" s="6" t="s">
        <v>101</v>
      </c>
      <c r="BT71" s="6" t="s">
        <v>100</v>
      </c>
      <c r="BU71" s="6" t="s">
        <v>111</v>
      </c>
      <c r="BV71" s="6" t="s">
        <v>100</v>
      </c>
      <c r="BW71" s="8">
        <v>42765</v>
      </c>
      <c r="BX71" s="6" t="s">
        <v>368</v>
      </c>
      <c r="BY71" s="6" t="s">
        <v>98</v>
      </c>
      <c r="BZ71" s="6"/>
      <c r="CA71" s="6"/>
      <c r="CB71" s="6"/>
      <c r="CC71" s="6"/>
      <c r="CD71" s="6"/>
      <c r="CE71" s="6"/>
      <c r="CF71" s="6"/>
      <c r="CG71" s="6" t="s">
        <v>100</v>
      </c>
      <c r="CH71" s="6" t="s">
        <v>369</v>
      </c>
      <c r="CI71" s="6" t="s">
        <v>98</v>
      </c>
      <c r="CJ71" s="6" t="s">
        <v>101</v>
      </c>
      <c r="CK71" s="8">
        <v>42766</v>
      </c>
      <c r="CL71" s="6" t="s">
        <v>100</v>
      </c>
      <c r="CM71" s="8">
        <v>42808</v>
      </c>
      <c r="CN71" s="9">
        <f t="shared" si="32"/>
        <v>42</v>
      </c>
      <c r="CO7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2" spans="1:93" ht="45" hidden="1">
      <c r="A72" s="6">
        <v>101</v>
      </c>
      <c r="B72" s="6" t="str">
        <f t="shared" si="22"/>
        <v>D</v>
      </c>
      <c r="C72" s="7" t="str">
        <f t="shared" si="23"/>
        <v>201806</v>
      </c>
      <c r="D72" s="6" t="s">
        <v>106</v>
      </c>
      <c r="E72" s="6">
        <v>2018</v>
      </c>
      <c r="F72" s="6" t="s">
        <v>370</v>
      </c>
      <c r="G72" s="6" t="s">
        <v>371</v>
      </c>
      <c r="H72" s="6">
        <v>51</v>
      </c>
      <c r="I7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2" s="6" t="s">
        <v>93</v>
      </c>
      <c r="K72" s="8">
        <v>24478</v>
      </c>
      <c r="L72" s="8">
        <v>43252</v>
      </c>
      <c r="M72" s="8">
        <v>43256</v>
      </c>
      <c r="N72" s="6">
        <v>4</v>
      </c>
      <c r="O72" s="6" t="s">
        <v>95</v>
      </c>
      <c r="P72" s="6" t="str">
        <f t="shared" si="24"/>
        <v>Gynécologique</v>
      </c>
      <c r="Q72" s="6" t="s">
        <v>96</v>
      </c>
      <c r="R7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2" s="6">
        <v>160</v>
      </c>
      <c r="T72" s="6">
        <v>64</v>
      </c>
      <c r="U72" s="6">
        <v>64</v>
      </c>
      <c r="V72" s="6">
        <v>64</v>
      </c>
      <c r="W72" s="6" t="e">
        <f>IF(#REF!="NC","NC",IF(#REF!="NC","NC",ROUND(#REF!/(#REF!*#REF!)*10000,0)))</f>
        <v>#REF!</v>
      </c>
      <c r="X72" s="7" t="e">
        <f>IF(OR(Table_2[[#This Row],[interval imc]]="NC",Table_2[[#This Row],[interval imc]]=0),"non renseigné","renseigné")</f>
        <v>#REF!</v>
      </c>
      <c r="Y72" s="7" t="e">
        <f>IF(#REF!="NC","NC",IF(W72&lt;18.5,"&lt;18,5",IF(AND(W72&gt;=18.5,W72&lt;25),"entre 18,5 et 25",IF(AND(W72&gt;=25,W72&lt;30),"entre 25 et 30",IF(W72&gt;=30,"supérieur à 30")))))</f>
        <v>#REF!</v>
      </c>
      <c r="Z72" s="6">
        <v>2</v>
      </c>
      <c r="AA72" s="7" t="str">
        <f t="shared" si="25"/>
        <v>entre 1 et 5</v>
      </c>
      <c r="AB72" s="7">
        <f>IF(AND(ISNUMBER(Table_2[[#This Row],[poids_entree]]),ISNUMBER(Table_2[[#This Row],[poids_sortie]])),Table_2[[#This Row],[poids_sortie]]-Table_2[[#This Row],[poids_entree]],"NC")</f>
        <v>0</v>
      </c>
      <c r="AC72" s="7">
        <f>IF(AND(ISNUMBER(Table_2[[#This Row],[poids_init]]),ISNUMBER(Table_2[[#This Row],[poids_entree]])),Table_2[[#This Row],[poids_entree]]-Table_2[[#This Row],[poids_init]],"NC")</f>
        <v>0</v>
      </c>
      <c r="AD72" s="6">
        <f t="shared" si="26"/>
        <v>0</v>
      </c>
      <c r="AE72" s="6" t="str">
        <f t="shared" si="27"/>
        <v>perte</v>
      </c>
      <c r="AF72" s="6" t="str">
        <f t="shared" si="28"/>
        <v>perte</v>
      </c>
      <c r="AG72" s="6">
        <f t="shared" si="29"/>
        <v>0</v>
      </c>
      <c r="AH72" s="6">
        <f>IF(ISNUMBER(Table_2[[#This Row],[% perte de poids DH]]),AG72*(-1),"NC")</f>
        <v>0</v>
      </c>
      <c r="AI72" s="6" t="str">
        <f t="shared" si="30"/>
        <v>renseigné</v>
      </c>
      <c r="AJ72" s="6" t="str">
        <f t="shared" si="31"/>
        <v>renseigné</v>
      </c>
      <c r="AK72" s="7" t="str">
        <f>IF(OR(Table_2[[#This Row],[albumine]]="NC",Table_2[[#This Row],[albumine]]=0),"non renseigné","renseigné")</f>
        <v>renseigné</v>
      </c>
      <c r="AL72" s="6">
        <v>40</v>
      </c>
      <c r="AM72" s="6" t="s">
        <v>97</v>
      </c>
      <c r="AN72" s="6" t="s">
        <v>98</v>
      </c>
      <c r="AO72" s="6">
        <v>4</v>
      </c>
      <c r="AP72" s="6" t="s">
        <v>101</v>
      </c>
      <c r="AQ72" s="6" t="s">
        <v>98</v>
      </c>
      <c r="AR72" s="8" t="s">
        <v>98</v>
      </c>
      <c r="AS72" s="8">
        <v>43362</v>
      </c>
      <c r="AT72" s="6">
        <v>0</v>
      </c>
      <c r="AU72" s="6">
        <v>0</v>
      </c>
      <c r="AV72" s="6" t="s">
        <v>98</v>
      </c>
      <c r="AW72" s="6" t="s">
        <v>101</v>
      </c>
      <c r="AX72" s="6" t="s">
        <v>101</v>
      </c>
      <c r="AY72" s="6" t="s">
        <v>98</v>
      </c>
      <c r="AZ72" s="6" t="s">
        <v>101</v>
      </c>
      <c r="BA72" s="6" t="s">
        <v>100</v>
      </c>
      <c r="BB72" s="6" t="s">
        <v>101</v>
      </c>
      <c r="BC72" s="6" t="s">
        <v>98</v>
      </c>
      <c r="BD72" s="6" t="s">
        <v>98</v>
      </c>
      <c r="BE72" s="6" t="s">
        <v>101</v>
      </c>
      <c r="BF72" s="6" t="s">
        <v>102</v>
      </c>
      <c r="BG72" s="6" t="s">
        <v>98</v>
      </c>
      <c r="BH72" s="6" t="s">
        <v>98</v>
      </c>
      <c r="BI72" s="6" t="s">
        <v>98</v>
      </c>
      <c r="BJ72" s="6" t="s">
        <v>101</v>
      </c>
      <c r="BK72" s="6" t="s">
        <v>101</v>
      </c>
      <c r="BL72" s="6" t="s">
        <v>101</v>
      </c>
      <c r="BM72" s="6" t="s">
        <v>101</v>
      </c>
      <c r="BN72" s="6" t="s">
        <v>101</v>
      </c>
      <c r="BO72" s="6" t="s">
        <v>98</v>
      </c>
      <c r="BP72" s="6" t="s">
        <v>98</v>
      </c>
      <c r="BQ72" s="8" t="s">
        <v>98</v>
      </c>
      <c r="BR72" s="6" t="s">
        <v>98</v>
      </c>
      <c r="BS72" s="6" t="s">
        <v>101</v>
      </c>
      <c r="BT72" s="6" t="s">
        <v>100</v>
      </c>
      <c r="BU72" s="6" t="s">
        <v>111</v>
      </c>
      <c r="BV72" s="6" t="s">
        <v>101</v>
      </c>
      <c r="BW72" s="8" t="s">
        <v>98</v>
      </c>
      <c r="BX72" s="6" t="s">
        <v>98</v>
      </c>
      <c r="BY72" s="6" t="s">
        <v>98</v>
      </c>
      <c r="BZ72" s="6"/>
      <c r="CA72" s="6"/>
      <c r="CB72" s="6"/>
      <c r="CC72" s="6"/>
      <c r="CD72" s="6"/>
      <c r="CE72" s="6"/>
      <c r="CF72" s="6"/>
      <c r="CG72" s="6"/>
      <c r="CH72" s="6" t="s">
        <v>372</v>
      </c>
      <c r="CI72" s="6" t="s">
        <v>98</v>
      </c>
      <c r="CJ72" s="6"/>
      <c r="CK72" s="8"/>
      <c r="CL72" s="6"/>
      <c r="CM72" s="8"/>
      <c r="CN72" s="9" t="str">
        <f t="shared" si="32"/>
        <v/>
      </c>
      <c r="CO7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3" spans="1:93" ht="45" hidden="1">
      <c r="A73" s="6">
        <v>50</v>
      </c>
      <c r="B73" s="6" t="str">
        <f t="shared" si="22"/>
        <v>A</v>
      </c>
      <c r="C73" s="7" t="str">
        <f t="shared" si="23"/>
        <v>201612</v>
      </c>
      <c r="D73" s="6" t="s">
        <v>90</v>
      </c>
      <c r="E73" s="6">
        <v>2016</v>
      </c>
      <c r="F73" s="6" t="s">
        <v>373</v>
      </c>
      <c r="G73" s="6" t="s">
        <v>374</v>
      </c>
      <c r="H73" s="6">
        <v>76</v>
      </c>
      <c r="I73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3" s="6" t="s">
        <v>142</v>
      </c>
      <c r="K73" s="8">
        <v>14760</v>
      </c>
      <c r="L73" s="8">
        <v>42705</v>
      </c>
      <c r="M73" s="8">
        <v>42722</v>
      </c>
      <c r="N73" s="6">
        <v>17</v>
      </c>
      <c r="O73" s="6" t="s">
        <v>95</v>
      </c>
      <c r="P73" s="6" t="str">
        <f t="shared" si="24"/>
        <v>ORL</v>
      </c>
      <c r="Q73" s="6" t="s">
        <v>180</v>
      </c>
      <c r="R7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3" s="6">
        <v>173</v>
      </c>
      <c r="T73" s="6">
        <v>60</v>
      </c>
      <c r="U73" s="6">
        <v>61</v>
      </c>
      <c r="V73" s="6" t="s">
        <v>98</v>
      </c>
      <c r="W73" s="6" t="e">
        <f>IF(#REF!="NC","NC",IF(#REF!="NC","NC",ROUND(#REF!/(#REF!*#REF!)*10000,0)))</f>
        <v>#REF!</v>
      </c>
      <c r="X73" s="7" t="e">
        <f>IF(OR(Table_2[[#This Row],[interval imc]]="NC",Table_2[[#This Row],[interval imc]]=0),"non renseigné","renseigné")</f>
        <v>#REF!</v>
      </c>
      <c r="Y73" s="7" t="e">
        <f>IF(#REF!="NC","NC",IF(W73&lt;18.5,"&lt;18,5",IF(AND(W73&gt;=18.5,W73&lt;25),"entre 18,5 et 25",IF(AND(W73&gt;=25,W73&lt;30),"entre 25 et 30",IF(W73&gt;=30,"supérieur à 30")))))</f>
        <v>#REF!</v>
      </c>
      <c r="Z73" s="6">
        <v>1</v>
      </c>
      <c r="AA73" s="7" t="str">
        <f t="shared" si="25"/>
        <v>entre 1 et 5</v>
      </c>
      <c r="AB73" s="7" t="str">
        <f>IF(AND(ISNUMBER(Table_2[[#This Row],[poids_entree]]),ISNUMBER(Table_2[[#This Row],[poids_sortie]])),Table_2[[#This Row],[poids_sortie]]-Table_2[[#This Row],[poids_entree]],"NC")</f>
        <v>NC</v>
      </c>
      <c r="AC73" s="7">
        <f>IF(AND(ISNUMBER(Table_2[[#This Row],[poids_init]]),ISNUMBER(Table_2[[#This Row],[poids_entree]])),Table_2[[#This Row],[poids_entree]]-Table_2[[#This Row],[poids_init]],"NC")</f>
        <v>1</v>
      </c>
      <c r="AD73" s="6">
        <f t="shared" si="26"/>
        <v>-2</v>
      </c>
      <c r="AE73" s="6" t="str">
        <f t="shared" si="27"/>
        <v>NC</v>
      </c>
      <c r="AF73" s="6" t="str">
        <f t="shared" si="28"/>
        <v>perte</v>
      </c>
      <c r="AG73" s="6" t="str">
        <f t="shared" si="29"/>
        <v>NC</v>
      </c>
      <c r="AH73" s="6" t="str">
        <f>IF(ISNUMBER(Table_2[[#This Row],[% perte de poids DH]]),AG73*(-1),"NC")</f>
        <v>NC</v>
      </c>
      <c r="AI73" s="6" t="str">
        <f t="shared" si="30"/>
        <v>non renseigné</v>
      </c>
      <c r="AJ73" s="6" t="str">
        <f t="shared" si="31"/>
        <v>renseigné</v>
      </c>
      <c r="AK73" s="7" t="str">
        <f>IF(OR(Table_2[[#This Row],[albumine]]="NC",Table_2[[#This Row],[albumine]]=0),"non renseigné","renseigné")</f>
        <v>non renseigné</v>
      </c>
      <c r="AL73" s="6" t="s">
        <v>98</v>
      </c>
      <c r="AM73" s="6" t="s">
        <v>115</v>
      </c>
      <c r="AN73" s="6" t="s">
        <v>98</v>
      </c>
      <c r="AO73" s="6">
        <v>0</v>
      </c>
      <c r="AP73" s="6">
        <v>0</v>
      </c>
      <c r="AQ73" s="6">
        <v>0</v>
      </c>
      <c r="AR73" s="8">
        <v>43452</v>
      </c>
      <c r="AS73" s="8">
        <v>42697</v>
      </c>
      <c r="AT73" s="6">
        <v>0</v>
      </c>
      <c r="AU73" s="6">
        <v>0</v>
      </c>
      <c r="AV73" s="6" t="s">
        <v>118</v>
      </c>
      <c r="AW73" s="6" t="s">
        <v>98</v>
      </c>
      <c r="AX73" s="6" t="s">
        <v>98</v>
      </c>
      <c r="AY73" s="6" t="s">
        <v>98</v>
      </c>
      <c r="AZ73" s="6" t="s">
        <v>100</v>
      </c>
      <c r="BA73" s="6" t="s">
        <v>101</v>
      </c>
      <c r="BB73" s="6" t="s">
        <v>101</v>
      </c>
      <c r="BC73" s="6" t="s">
        <v>98</v>
      </c>
      <c r="BD73" s="6" t="s">
        <v>98</v>
      </c>
      <c r="BE73" s="6" t="s">
        <v>101</v>
      </c>
      <c r="BF73" s="6" t="s">
        <v>181</v>
      </c>
      <c r="BG73" s="6" t="s">
        <v>182</v>
      </c>
      <c r="BH73" s="6" t="s">
        <v>98</v>
      </c>
      <c r="BI73" s="6" t="s">
        <v>98</v>
      </c>
      <c r="BJ73" s="6" t="s">
        <v>98</v>
      </c>
      <c r="BK73" s="6" t="s">
        <v>98</v>
      </c>
      <c r="BL73" s="6" t="s">
        <v>98</v>
      </c>
      <c r="BM73" s="6" t="s">
        <v>98</v>
      </c>
      <c r="BN73" s="6" t="s">
        <v>101</v>
      </c>
      <c r="BO73" s="6" t="s">
        <v>98</v>
      </c>
      <c r="BP73" s="6" t="s">
        <v>98</v>
      </c>
      <c r="BQ73" s="8">
        <v>42614</v>
      </c>
      <c r="BR73" s="6">
        <v>0</v>
      </c>
      <c r="BS73" s="6" t="s">
        <v>101</v>
      </c>
      <c r="BT73" s="6" t="s">
        <v>100</v>
      </c>
      <c r="BU73" s="6" t="s">
        <v>111</v>
      </c>
      <c r="BV73" s="6" t="s">
        <v>100</v>
      </c>
      <c r="BW73" s="8">
        <v>42707</v>
      </c>
      <c r="BX73" s="6" t="s">
        <v>375</v>
      </c>
      <c r="BY73" s="6" t="s">
        <v>98</v>
      </c>
      <c r="BZ73" s="6"/>
      <c r="CA73" s="6"/>
      <c r="CB73" s="6"/>
      <c r="CC73" s="6" t="s">
        <v>100</v>
      </c>
      <c r="CD73" s="6"/>
      <c r="CE73" s="6"/>
      <c r="CF73" s="6"/>
      <c r="CG73" s="6"/>
      <c r="CH73" s="6" t="s">
        <v>376</v>
      </c>
      <c r="CI73" s="6" t="s">
        <v>377</v>
      </c>
      <c r="CJ73" s="6" t="s">
        <v>101</v>
      </c>
      <c r="CK73" s="8">
        <v>42707</v>
      </c>
      <c r="CL73" s="6" t="s">
        <v>100</v>
      </c>
      <c r="CM73" s="8">
        <v>42722</v>
      </c>
      <c r="CN73" s="9">
        <f t="shared" si="32"/>
        <v>15</v>
      </c>
      <c r="CO7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74" spans="1:93" ht="45" hidden="1">
      <c r="A74" s="6">
        <v>51</v>
      </c>
      <c r="B74" s="6" t="str">
        <f t="shared" si="22"/>
        <v>A</v>
      </c>
      <c r="C74" s="7" t="str">
        <f t="shared" si="23"/>
        <v>201612</v>
      </c>
      <c r="D74" s="6" t="s">
        <v>90</v>
      </c>
      <c r="E74" s="6">
        <v>2016</v>
      </c>
      <c r="F74" s="6" t="s">
        <v>378</v>
      </c>
      <c r="G74" s="6" t="s">
        <v>379</v>
      </c>
      <c r="H74" s="6">
        <v>63</v>
      </c>
      <c r="I7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4" s="6" t="s">
        <v>142</v>
      </c>
      <c r="K74" s="8">
        <v>19622</v>
      </c>
      <c r="L74" s="8">
        <v>42678</v>
      </c>
      <c r="M74" s="8">
        <v>42710</v>
      </c>
      <c r="N74" s="6">
        <v>32</v>
      </c>
      <c r="O74" s="6" t="s">
        <v>95</v>
      </c>
      <c r="P74" s="6" t="str">
        <f t="shared" si="24"/>
        <v>ORL</v>
      </c>
      <c r="Q74" s="6" t="s">
        <v>180</v>
      </c>
      <c r="R7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4" s="6" t="s">
        <v>98</v>
      </c>
      <c r="T74" s="6" t="s">
        <v>98</v>
      </c>
      <c r="U74" s="6" t="s">
        <v>98</v>
      </c>
      <c r="V74" s="6" t="s">
        <v>98</v>
      </c>
      <c r="W74" s="6" t="e">
        <f>IF(#REF!="NC","NC",IF(#REF!="NC","NC",ROUND(#REF!/(#REF!*#REF!)*10000,0)))</f>
        <v>#REF!</v>
      </c>
      <c r="X74" s="7" t="e">
        <f>IF(OR(Table_2[[#This Row],[interval imc]]="NC",Table_2[[#This Row],[interval imc]]=0),"non renseigné","renseigné")</f>
        <v>#REF!</v>
      </c>
      <c r="Y74" s="7" t="e">
        <f>IF(#REF!="NC","NC",IF(W74&lt;18.5,"&lt;18,5",IF(AND(W74&gt;=18.5,W74&lt;25),"entre 18,5 et 25",IF(AND(W74&gt;=25,W74&lt;30),"entre 25 et 30",IF(W74&gt;=30,"supérieur à 30")))))</f>
        <v>#REF!</v>
      </c>
      <c r="Z74" s="6">
        <v>0</v>
      </c>
      <c r="AA74" s="7">
        <f t="shared" si="25"/>
        <v>0</v>
      </c>
      <c r="AB74" s="7" t="str">
        <f>IF(AND(ISNUMBER(Table_2[[#This Row],[poids_entree]]),ISNUMBER(Table_2[[#This Row],[poids_sortie]])),Table_2[[#This Row],[poids_sortie]]-Table_2[[#This Row],[poids_entree]],"NC")</f>
        <v>NC</v>
      </c>
      <c r="AC74" s="7" t="str">
        <f>IF(AND(ISNUMBER(Table_2[[#This Row],[poids_init]]),ISNUMBER(Table_2[[#This Row],[poids_entree]])),Table_2[[#This Row],[poids_entree]]-Table_2[[#This Row],[poids_init]],"NC")</f>
        <v>NC</v>
      </c>
      <c r="AD74" s="6" t="str">
        <f t="shared" si="26"/>
        <v>NC</v>
      </c>
      <c r="AE74" s="6" t="str">
        <f t="shared" si="27"/>
        <v>NC</v>
      </c>
      <c r="AF74" s="6" t="str">
        <f t="shared" si="28"/>
        <v>NC</v>
      </c>
      <c r="AG74" s="6" t="str">
        <f t="shared" si="29"/>
        <v>NC</v>
      </c>
      <c r="AH74" s="6" t="str">
        <f>IF(ISNUMBER(Table_2[[#This Row],[% perte de poids DH]]),AG74*(-1),"NC")</f>
        <v>NC</v>
      </c>
      <c r="AI74" s="6" t="str">
        <f t="shared" si="30"/>
        <v>non renseigné</v>
      </c>
      <c r="AJ74" s="6" t="str">
        <f t="shared" si="31"/>
        <v>non renseigné</v>
      </c>
      <c r="AK74" s="7" t="str">
        <f>IF(OR(Table_2[[#This Row],[albumine]]="NC",Table_2[[#This Row],[albumine]]=0),"non renseigné","renseigné")</f>
        <v>non renseigné</v>
      </c>
      <c r="AL74" s="6" t="s">
        <v>98</v>
      </c>
      <c r="AM74" s="6" t="s">
        <v>128</v>
      </c>
      <c r="AN74" s="6" t="s">
        <v>98</v>
      </c>
      <c r="AO74" s="6">
        <v>0</v>
      </c>
      <c r="AP74" s="6">
        <v>0</v>
      </c>
      <c r="AQ74" s="6">
        <v>0</v>
      </c>
      <c r="AR74" s="8">
        <v>42761</v>
      </c>
      <c r="AS74" s="8">
        <v>42646</v>
      </c>
      <c r="AT74" s="6">
        <v>1</v>
      </c>
      <c r="AU74" s="6">
        <v>0</v>
      </c>
      <c r="AV74" s="6" t="s">
        <v>98</v>
      </c>
      <c r="AW74" s="6" t="s">
        <v>98</v>
      </c>
      <c r="AX74" s="6" t="s">
        <v>98</v>
      </c>
      <c r="AY74" s="6" t="s">
        <v>98</v>
      </c>
      <c r="AZ74" s="6" t="s">
        <v>100</v>
      </c>
      <c r="BA74" s="6" t="s">
        <v>101</v>
      </c>
      <c r="BB74" s="6" t="s">
        <v>100</v>
      </c>
      <c r="BC74" s="6" t="s">
        <v>98</v>
      </c>
      <c r="BD74" s="6" t="s">
        <v>100</v>
      </c>
      <c r="BE74" s="6" t="s">
        <v>101</v>
      </c>
      <c r="BF74" s="6" t="s">
        <v>181</v>
      </c>
      <c r="BG74" s="6" t="s">
        <v>182</v>
      </c>
      <c r="BH74" s="6" t="s">
        <v>98</v>
      </c>
      <c r="BI74" s="6" t="s">
        <v>98</v>
      </c>
      <c r="BJ74" s="6" t="s">
        <v>98</v>
      </c>
      <c r="BK74" s="6" t="s">
        <v>98</v>
      </c>
      <c r="BL74" s="6" t="s">
        <v>98</v>
      </c>
      <c r="BM74" s="6" t="s">
        <v>98</v>
      </c>
      <c r="BN74" s="6" t="s">
        <v>101</v>
      </c>
      <c r="BO74" s="6" t="s">
        <v>98</v>
      </c>
      <c r="BP74" s="6" t="s">
        <v>98</v>
      </c>
      <c r="BQ74" s="8" t="s">
        <v>98</v>
      </c>
      <c r="BR74" s="6">
        <v>0</v>
      </c>
      <c r="BS74" s="6" t="s">
        <v>101</v>
      </c>
      <c r="BT74" s="6" t="s">
        <v>100</v>
      </c>
      <c r="BU74" s="6" t="s">
        <v>111</v>
      </c>
      <c r="BV74" s="6" t="s">
        <v>101</v>
      </c>
      <c r="BW74" s="8" t="s">
        <v>98</v>
      </c>
      <c r="BX74" s="6" t="s">
        <v>98</v>
      </c>
      <c r="BY74" s="6" t="s">
        <v>98</v>
      </c>
      <c r="BZ74" s="6"/>
      <c r="CA74" s="6"/>
      <c r="CB74" s="6"/>
      <c r="CC74" s="6"/>
      <c r="CD74" s="6"/>
      <c r="CE74" s="6"/>
      <c r="CF74" s="6"/>
      <c r="CG74" s="6"/>
      <c r="CH74" s="6" t="s">
        <v>98</v>
      </c>
      <c r="CI74" s="6" t="s">
        <v>380</v>
      </c>
      <c r="CJ74" s="6"/>
      <c r="CK74" s="8"/>
      <c r="CL74" s="6"/>
      <c r="CM74" s="8"/>
      <c r="CN74" s="9" t="str">
        <f t="shared" si="32"/>
        <v/>
      </c>
      <c r="CO7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5" spans="1:93" ht="30">
      <c r="A75" s="6">
        <v>102</v>
      </c>
      <c r="B75" s="6" t="str">
        <f t="shared" si="22"/>
        <v>D</v>
      </c>
      <c r="C75" s="7" t="str">
        <f t="shared" si="23"/>
        <v>201806</v>
      </c>
      <c r="D75" s="6" t="s">
        <v>106</v>
      </c>
      <c r="E75" s="6">
        <v>2018</v>
      </c>
      <c r="F75" s="6" t="s">
        <v>381</v>
      </c>
      <c r="G75" s="6" t="s">
        <v>382</v>
      </c>
      <c r="H75" s="6">
        <v>58</v>
      </c>
      <c r="I7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5" s="6" t="s">
        <v>142</v>
      </c>
      <c r="K75" s="8">
        <v>21942</v>
      </c>
      <c r="L75" s="8">
        <v>43247</v>
      </c>
      <c r="M75" s="8">
        <v>43258</v>
      </c>
      <c r="N75" s="6">
        <v>11</v>
      </c>
      <c r="O75" s="6" t="s">
        <v>136</v>
      </c>
      <c r="P75" s="6" t="str">
        <f t="shared" si="24"/>
        <v/>
      </c>
      <c r="Q75" s="6" t="s">
        <v>242</v>
      </c>
      <c r="R75" s="16" t="s">
        <v>563</v>
      </c>
      <c r="S75" s="6">
        <v>165</v>
      </c>
      <c r="T75" s="6">
        <v>60</v>
      </c>
      <c r="U75" s="6" t="s">
        <v>98</v>
      </c>
      <c r="V75" s="6" t="s">
        <v>98</v>
      </c>
      <c r="W75" s="6" t="e">
        <f>IF(#REF!="NC","NC",IF(#REF!="NC","NC",ROUND(#REF!/(#REF!*#REF!)*10000,0)))</f>
        <v>#REF!</v>
      </c>
      <c r="X75" s="7" t="e">
        <f>IF(OR(Table_2[[#This Row],[interval imc]]="NC",Table_2[[#This Row],[interval imc]]=0),"non renseigné","renseigné")</f>
        <v>#REF!</v>
      </c>
      <c r="Y75" s="7" t="e">
        <f>IF(#REF!="NC","NC",IF(W75&lt;18.5,"&lt;18,5",IF(AND(W75&gt;=18.5,W75&lt;25),"entre 18,5 et 25",IF(AND(W75&gt;=25,W75&lt;30),"entre 25 et 30",IF(W75&gt;=30,"supérieur à 30")))))</f>
        <v>#REF!</v>
      </c>
      <c r="Z75" s="6">
        <v>0</v>
      </c>
      <c r="AA75" s="7">
        <f t="shared" si="25"/>
        <v>0</v>
      </c>
      <c r="AB75" s="7" t="str">
        <f>IF(AND(ISNUMBER(Table_2[[#This Row],[poids_entree]]),ISNUMBER(Table_2[[#This Row],[poids_sortie]])),Table_2[[#This Row],[poids_sortie]]-Table_2[[#This Row],[poids_entree]],"NC")</f>
        <v>NC</v>
      </c>
      <c r="AC75" s="7" t="str">
        <f>IF(AND(ISNUMBER(Table_2[[#This Row],[poids_init]]),ISNUMBER(Table_2[[#This Row],[poids_entree]])),Table_2[[#This Row],[poids_entree]]-Table_2[[#This Row],[poids_init]],"NC")</f>
        <v>NC</v>
      </c>
      <c r="AD75" s="6" t="str">
        <f t="shared" si="26"/>
        <v>NC</v>
      </c>
      <c r="AE75" s="6" t="str">
        <f t="shared" si="27"/>
        <v>NC</v>
      </c>
      <c r="AF75" s="6" t="str">
        <f t="shared" si="28"/>
        <v>NC</v>
      </c>
      <c r="AG75" s="6" t="str">
        <f t="shared" si="29"/>
        <v>NC</v>
      </c>
      <c r="AH75" s="6" t="str">
        <f>IF(ISNUMBER(Table_2[[#This Row],[% perte de poids DH]]),AG75*(-1),"NC")</f>
        <v>NC</v>
      </c>
      <c r="AI75" s="6" t="str">
        <f t="shared" si="30"/>
        <v>non renseigné</v>
      </c>
      <c r="AJ75" s="6" t="str">
        <f t="shared" si="31"/>
        <v>non renseigné</v>
      </c>
      <c r="AK75" s="7" t="str">
        <f>IF(OR(Table_2[[#This Row],[albumine]]="NC",Table_2[[#This Row],[albumine]]=0),"non renseigné","renseigné")</f>
        <v>non renseigné</v>
      </c>
      <c r="AL75" s="6" t="s">
        <v>98</v>
      </c>
      <c r="AM75" s="6" t="s">
        <v>128</v>
      </c>
      <c r="AN75" s="6" t="s">
        <v>98</v>
      </c>
      <c r="AO75" s="6" t="s">
        <v>98</v>
      </c>
      <c r="AP75" s="6" t="s">
        <v>98</v>
      </c>
      <c r="AQ75" s="6" t="s">
        <v>98</v>
      </c>
      <c r="AR75" s="8">
        <v>43271</v>
      </c>
      <c r="AS75" s="8">
        <v>43257</v>
      </c>
      <c r="AT75" s="6">
        <v>0</v>
      </c>
      <c r="AU75" s="6">
        <v>0</v>
      </c>
      <c r="AV75" s="6" t="s">
        <v>98</v>
      </c>
      <c r="AW75" s="6" t="s">
        <v>98</v>
      </c>
      <c r="AX75" s="6" t="s">
        <v>98</v>
      </c>
      <c r="AY75" s="6" t="s">
        <v>98</v>
      </c>
      <c r="AZ75" s="6" t="s">
        <v>100</v>
      </c>
      <c r="BA75" s="6" t="s">
        <v>100</v>
      </c>
      <c r="BB75" s="6" t="s">
        <v>101</v>
      </c>
      <c r="BC75" s="6" t="s">
        <v>98</v>
      </c>
      <c r="BD75" s="6" t="s">
        <v>98</v>
      </c>
      <c r="BE75" s="6" t="s">
        <v>101</v>
      </c>
      <c r="BF75" s="6" t="s">
        <v>102</v>
      </c>
      <c r="BG75" s="6" t="s">
        <v>98</v>
      </c>
      <c r="BH75" s="6" t="s">
        <v>98</v>
      </c>
      <c r="BI75" s="6" t="s">
        <v>98</v>
      </c>
      <c r="BJ75" s="6" t="s">
        <v>98</v>
      </c>
      <c r="BK75" s="6" t="s">
        <v>98</v>
      </c>
      <c r="BL75" s="6" t="s">
        <v>98</v>
      </c>
      <c r="BM75" s="6" t="s">
        <v>98</v>
      </c>
      <c r="BN75" s="6" t="s">
        <v>101</v>
      </c>
      <c r="BO75" s="6" t="s">
        <v>98</v>
      </c>
      <c r="BP75" s="6" t="s">
        <v>98</v>
      </c>
      <c r="BQ75" s="8" t="s">
        <v>98</v>
      </c>
      <c r="BR75" s="6" t="s">
        <v>98</v>
      </c>
      <c r="BS75" s="6" t="s">
        <v>101</v>
      </c>
      <c r="BT75" s="6" t="s">
        <v>100</v>
      </c>
      <c r="BU75" s="6" t="s">
        <v>111</v>
      </c>
      <c r="BV75" s="6" t="s">
        <v>101</v>
      </c>
      <c r="BW75" s="8" t="s">
        <v>98</v>
      </c>
      <c r="BX75" s="6" t="s">
        <v>98</v>
      </c>
      <c r="BY75" s="6" t="s">
        <v>98</v>
      </c>
      <c r="BZ75" s="6"/>
      <c r="CA75" s="6"/>
      <c r="CB75" s="6"/>
      <c r="CC75" s="6"/>
      <c r="CD75" s="6"/>
      <c r="CE75" s="6"/>
      <c r="CF75" s="6"/>
      <c r="CG75" s="6"/>
      <c r="CH75" s="6" t="s">
        <v>383</v>
      </c>
      <c r="CI75" s="6" t="s">
        <v>98</v>
      </c>
      <c r="CJ75" s="6"/>
      <c r="CK75" s="8"/>
      <c r="CL75" s="6"/>
      <c r="CM75" s="8"/>
      <c r="CN75" s="9" t="str">
        <f t="shared" si="32"/>
        <v/>
      </c>
      <c r="CO7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6" spans="1:93" ht="45" hidden="1">
      <c r="A76" s="6">
        <v>135</v>
      </c>
      <c r="B76" s="6" t="str">
        <f t="shared" si="22"/>
        <v>C</v>
      </c>
      <c r="C76" s="7" t="str">
        <f t="shared" si="23"/>
        <v>201712</v>
      </c>
      <c r="D76" s="6" t="s">
        <v>90</v>
      </c>
      <c r="E76" s="6">
        <v>2017</v>
      </c>
      <c r="F76" s="6" t="s">
        <v>384</v>
      </c>
      <c r="G76" s="6" t="s">
        <v>385</v>
      </c>
      <c r="H76" s="6">
        <v>74</v>
      </c>
      <c r="I7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6" s="6" t="s">
        <v>93</v>
      </c>
      <c r="K76" s="8">
        <v>15959</v>
      </c>
      <c r="L76" s="8">
        <v>43070</v>
      </c>
      <c r="M76" s="8">
        <v>43083</v>
      </c>
      <c r="N76" s="6">
        <v>13</v>
      </c>
      <c r="O76" s="6" t="s">
        <v>95</v>
      </c>
      <c r="P76" s="6" t="str">
        <f t="shared" si="24"/>
        <v>Gynécologique</v>
      </c>
      <c r="Q76" s="6" t="s">
        <v>171</v>
      </c>
      <c r="R7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6" s="6">
        <v>155</v>
      </c>
      <c r="T76" s="6" t="s">
        <v>98</v>
      </c>
      <c r="U76" s="6">
        <v>100</v>
      </c>
      <c r="V76" s="6" t="s">
        <v>98</v>
      </c>
      <c r="W76" s="6" t="e">
        <f>IF(#REF!="NC","NC",IF(#REF!="NC","NC",ROUND(#REF!/(#REF!*#REF!)*10000,0)))</f>
        <v>#REF!</v>
      </c>
      <c r="X76" s="7" t="e">
        <f>IF(OR(Table_2[[#This Row],[interval imc]]="NC",Table_2[[#This Row],[interval imc]]=0),"non renseigné","renseigné")</f>
        <v>#REF!</v>
      </c>
      <c r="Y76" s="7" t="e">
        <f>IF(#REF!="NC","NC",IF(W76&lt;18.5,"&lt;18,5",IF(AND(W76&gt;=18.5,W76&lt;25),"entre 18,5 et 25",IF(AND(W76&gt;=25,W76&lt;30),"entre 25 et 30",IF(W76&gt;=30,"supérieur à 30")))))</f>
        <v>#REF!</v>
      </c>
      <c r="Z76" s="6">
        <v>1</v>
      </c>
      <c r="AA76" s="7" t="str">
        <f t="shared" si="25"/>
        <v>entre 1 et 5</v>
      </c>
      <c r="AB76" s="7" t="str">
        <f>IF(AND(ISNUMBER(Table_2[[#This Row],[poids_entree]]),ISNUMBER(Table_2[[#This Row],[poids_sortie]])),Table_2[[#This Row],[poids_sortie]]-Table_2[[#This Row],[poids_entree]],"NC")</f>
        <v>NC</v>
      </c>
      <c r="AC76" s="7" t="str">
        <f>IF(AND(ISNUMBER(Table_2[[#This Row],[poids_init]]),ISNUMBER(Table_2[[#This Row],[poids_entree]])),Table_2[[#This Row],[poids_entree]]-Table_2[[#This Row],[poids_init]],"NC")</f>
        <v>NC</v>
      </c>
      <c r="AD76" s="6" t="str">
        <f t="shared" si="26"/>
        <v>NC</v>
      </c>
      <c r="AE76" s="6" t="str">
        <f t="shared" si="27"/>
        <v>NC</v>
      </c>
      <c r="AF76" s="6" t="str">
        <f t="shared" si="28"/>
        <v>NC</v>
      </c>
      <c r="AG76" s="6" t="str">
        <f t="shared" si="29"/>
        <v>NC</v>
      </c>
      <c r="AH76" s="6" t="str">
        <f>IF(ISNUMBER(Table_2[[#This Row],[% perte de poids DH]]),AG76*(-1),"NC")</f>
        <v>NC</v>
      </c>
      <c r="AI76" s="6" t="str">
        <f t="shared" si="30"/>
        <v>non renseigné</v>
      </c>
      <c r="AJ76" s="6" t="str">
        <f t="shared" si="31"/>
        <v>non renseigné</v>
      </c>
      <c r="AK76" s="7" t="str">
        <f>IF(OR(Table_2[[#This Row],[albumine]]="NC",Table_2[[#This Row],[albumine]]=0),"non renseigné","renseigné")</f>
        <v>renseigné</v>
      </c>
      <c r="AL76" s="6">
        <v>20</v>
      </c>
      <c r="AM76" s="6" t="s">
        <v>110</v>
      </c>
      <c r="AN76" s="6" t="s">
        <v>98</v>
      </c>
      <c r="AO76" s="6" t="s">
        <v>98</v>
      </c>
      <c r="AP76" s="6" t="s">
        <v>98</v>
      </c>
      <c r="AQ76" s="6" t="s">
        <v>98</v>
      </c>
      <c r="AR76" s="8">
        <v>43083</v>
      </c>
      <c r="AS76" s="8" t="s">
        <v>98</v>
      </c>
      <c r="AT76" s="6">
        <v>0</v>
      </c>
      <c r="AU76" s="6">
        <v>0</v>
      </c>
      <c r="AV76" s="6" t="s">
        <v>98</v>
      </c>
      <c r="AW76" s="6" t="s">
        <v>98</v>
      </c>
      <c r="AX76" s="6" t="s">
        <v>98</v>
      </c>
      <c r="AY76" s="6" t="s">
        <v>98</v>
      </c>
      <c r="AZ76" s="6" t="s">
        <v>100</v>
      </c>
      <c r="BA76" s="6" t="s">
        <v>100</v>
      </c>
      <c r="BB76" s="6" t="s">
        <v>101</v>
      </c>
      <c r="BC76" s="6" t="s">
        <v>98</v>
      </c>
      <c r="BD76" s="6" t="s">
        <v>101</v>
      </c>
      <c r="BE76" s="6" t="s">
        <v>101</v>
      </c>
      <c r="BF76" s="6" t="s">
        <v>102</v>
      </c>
      <c r="BG76" s="6" t="s">
        <v>98</v>
      </c>
      <c r="BH76" s="6" t="s">
        <v>98</v>
      </c>
      <c r="BI76" s="6" t="s">
        <v>98</v>
      </c>
      <c r="BJ76" s="6" t="s">
        <v>98</v>
      </c>
      <c r="BK76" s="6" t="s">
        <v>98</v>
      </c>
      <c r="BL76" s="6" t="s">
        <v>98</v>
      </c>
      <c r="BM76" s="6" t="s">
        <v>98</v>
      </c>
      <c r="BN76" s="6" t="s">
        <v>101</v>
      </c>
      <c r="BO76" s="6" t="s">
        <v>98</v>
      </c>
      <c r="BP76" s="6" t="s">
        <v>98</v>
      </c>
      <c r="BQ76" s="8" t="s">
        <v>98</v>
      </c>
      <c r="BR76" s="6" t="s">
        <v>98</v>
      </c>
      <c r="BS76" s="6" t="s">
        <v>101</v>
      </c>
      <c r="BT76" s="6" t="s">
        <v>100</v>
      </c>
      <c r="BU76" s="6" t="s">
        <v>111</v>
      </c>
      <c r="BV76" s="6" t="s">
        <v>100</v>
      </c>
      <c r="BW76" s="8">
        <v>43431</v>
      </c>
      <c r="BX76" s="6" t="s">
        <v>386</v>
      </c>
      <c r="BY76" s="6" t="s">
        <v>98</v>
      </c>
      <c r="BZ76" s="6"/>
      <c r="CA76" s="6"/>
      <c r="CB76" s="6" t="s">
        <v>100</v>
      </c>
      <c r="CC76" s="6"/>
      <c r="CD76" s="6"/>
      <c r="CE76" s="6"/>
      <c r="CF76" s="6"/>
      <c r="CG76" s="6"/>
      <c r="CH76" s="6" t="s">
        <v>387</v>
      </c>
      <c r="CI76" s="6" t="s">
        <v>388</v>
      </c>
      <c r="CJ76" s="6" t="s">
        <v>101</v>
      </c>
      <c r="CK76" s="8">
        <v>43066</v>
      </c>
      <c r="CL76" s="6" t="s">
        <v>100</v>
      </c>
      <c r="CM76" s="8">
        <v>43083</v>
      </c>
      <c r="CN76" s="9">
        <f t="shared" si="32"/>
        <v>17</v>
      </c>
      <c r="CO7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77" spans="1:93" hidden="1">
      <c r="A77" s="6">
        <v>103</v>
      </c>
      <c r="B77" s="6" t="str">
        <f t="shared" si="22"/>
        <v>D</v>
      </c>
      <c r="C77" s="7" t="str">
        <f t="shared" si="23"/>
        <v>201806</v>
      </c>
      <c r="D77" s="6" t="s">
        <v>106</v>
      </c>
      <c r="E77" s="6">
        <v>2018</v>
      </c>
      <c r="F77" s="6" t="s">
        <v>389</v>
      </c>
      <c r="G77" s="6" t="s">
        <v>291</v>
      </c>
      <c r="H77" s="6">
        <v>87</v>
      </c>
      <c r="I7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77" s="6" t="s">
        <v>93</v>
      </c>
      <c r="K77" s="8">
        <v>11374</v>
      </c>
      <c r="L77" s="8">
        <v>43239</v>
      </c>
      <c r="M77" s="8">
        <v>43255</v>
      </c>
      <c r="N77" s="6">
        <v>16</v>
      </c>
      <c r="O77" s="6" t="s">
        <v>95</v>
      </c>
      <c r="P77" s="6" t="str">
        <f t="shared" si="24"/>
        <v>Digestif</v>
      </c>
      <c r="Q77" s="6" t="s">
        <v>109</v>
      </c>
      <c r="R7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7" s="6" t="s">
        <v>98</v>
      </c>
      <c r="T77" s="6" t="s">
        <v>98</v>
      </c>
      <c r="U77" s="6">
        <v>39</v>
      </c>
      <c r="V77" s="6">
        <v>33</v>
      </c>
      <c r="W77" s="6" t="e">
        <f>IF(#REF!="NC","NC",IF(#REF!="NC","NC",ROUND(#REF!/(#REF!*#REF!)*10000,0)))</f>
        <v>#REF!</v>
      </c>
      <c r="X77" s="7" t="e">
        <f>IF(OR(Table_2[[#This Row],[interval imc]]="NC",Table_2[[#This Row],[interval imc]]=0),"non renseigné","renseigné")</f>
        <v>#REF!</v>
      </c>
      <c r="Y77" s="7" t="e">
        <f>IF(#REF!="NC","NC",IF(W77&lt;18.5,"&lt;18,5",IF(AND(W77&gt;=18.5,W77&lt;25),"entre 18,5 et 25",IF(AND(W77&gt;=25,W77&lt;30),"entre 25 et 30",IF(W77&gt;=30,"supérieur à 30")))))</f>
        <v>#REF!</v>
      </c>
      <c r="Z77" s="6">
        <v>1</v>
      </c>
      <c r="AA77" s="7" t="str">
        <f t="shared" si="25"/>
        <v>entre 1 et 5</v>
      </c>
      <c r="AB77" s="7">
        <f>IF(AND(ISNUMBER(Table_2[[#This Row],[poids_entree]]),ISNUMBER(Table_2[[#This Row],[poids_sortie]])),Table_2[[#This Row],[poids_sortie]]-Table_2[[#This Row],[poids_entree]],"NC")</f>
        <v>-6</v>
      </c>
      <c r="AC77" s="7" t="str">
        <f>IF(AND(ISNUMBER(Table_2[[#This Row],[poids_init]]),ISNUMBER(Table_2[[#This Row],[poids_entree]])),Table_2[[#This Row],[poids_entree]]-Table_2[[#This Row],[poids_init]],"NC")</f>
        <v>NC</v>
      </c>
      <c r="AD77" s="6" t="str">
        <f t="shared" si="26"/>
        <v>NC</v>
      </c>
      <c r="AE77" s="6" t="str">
        <f t="shared" si="27"/>
        <v>gain</v>
      </c>
      <c r="AF77" s="6" t="str">
        <f t="shared" si="28"/>
        <v>NC</v>
      </c>
      <c r="AG77" s="6">
        <f t="shared" si="29"/>
        <v>15</v>
      </c>
      <c r="AH77" s="6">
        <f>IF(ISNUMBER(Table_2[[#This Row],[% perte de poids DH]]),AG77*(-1),"NC")</f>
        <v>-15</v>
      </c>
      <c r="AI77" s="6" t="str">
        <f t="shared" si="30"/>
        <v>renseigné</v>
      </c>
      <c r="AJ77" s="6" t="str">
        <f t="shared" si="31"/>
        <v>non renseigné</v>
      </c>
      <c r="AK77" s="7" t="str">
        <f>IF(OR(Table_2[[#This Row],[albumine]]="NC",Table_2[[#This Row],[albumine]]=0),"non renseigné","renseigné")</f>
        <v>non renseigné</v>
      </c>
      <c r="AL77" s="6" t="s">
        <v>98</v>
      </c>
      <c r="AM77" s="6" t="s">
        <v>128</v>
      </c>
      <c r="AN77" s="6" t="s">
        <v>98</v>
      </c>
      <c r="AO77" s="6" t="s">
        <v>98</v>
      </c>
      <c r="AP77" s="6" t="s">
        <v>98</v>
      </c>
      <c r="AQ77" s="6" t="s">
        <v>98</v>
      </c>
      <c r="AR77" s="8">
        <v>43311</v>
      </c>
      <c r="AS77" s="8" t="s">
        <v>98</v>
      </c>
      <c r="AT77" s="6">
        <v>0</v>
      </c>
      <c r="AU77" s="6">
        <v>0</v>
      </c>
      <c r="AV77" s="6" t="s">
        <v>98</v>
      </c>
      <c r="AW77" s="6" t="s">
        <v>98</v>
      </c>
      <c r="AX77" s="6" t="s">
        <v>98</v>
      </c>
      <c r="AY77" s="6" t="s">
        <v>98</v>
      </c>
      <c r="AZ77" s="6" t="s">
        <v>100</v>
      </c>
      <c r="BA77" s="6" t="s">
        <v>100</v>
      </c>
      <c r="BB77" s="6" t="s">
        <v>101</v>
      </c>
      <c r="BC77" s="6" t="s">
        <v>98</v>
      </c>
      <c r="BD77" s="6" t="s">
        <v>98</v>
      </c>
      <c r="BE77" s="6" t="s">
        <v>101</v>
      </c>
      <c r="BF77" s="6" t="s">
        <v>102</v>
      </c>
      <c r="BG77" s="6" t="s">
        <v>98</v>
      </c>
      <c r="BH77" s="6" t="s">
        <v>98</v>
      </c>
      <c r="BI77" s="6" t="s">
        <v>98</v>
      </c>
      <c r="BJ77" s="6" t="s">
        <v>98</v>
      </c>
      <c r="BK77" s="6" t="s">
        <v>98</v>
      </c>
      <c r="BL77" s="6" t="s">
        <v>98</v>
      </c>
      <c r="BM77" s="6" t="s">
        <v>98</v>
      </c>
      <c r="BN77" s="6" t="s">
        <v>101</v>
      </c>
      <c r="BO77" s="6" t="s">
        <v>98</v>
      </c>
      <c r="BP77" s="6" t="s">
        <v>98</v>
      </c>
      <c r="BQ77" s="8" t="s">
        <v>98</v>
      </c>
      <c r="BR77" s="6" t="s">
        <v>98</v>
      </c>
      <c r="BS77" s="6" t="s">
        <v>101</v>
      </c>
      <c r="BT77" s="6" t="s">
        <v>101</v>
      </c>
      <c r="BU77" s="6" t="s">
        <v>122</v>
      </c>
      <c r="BV77" s="6" t="s">
        <v>101</v>
      </c>
      <c r="BW77" s="8" t="s">
        <v>98</v>
      </c>
      <c r="BX77" s="6" t="s">
        <v>98</v>
      </c>
      <c r="BY77" s="6" t="s">
        <v>98</v>
      </c>
      <c r="BZ77" s="6"/>
      <c r="CA77" s="6"/>
      <c r="CB77" s="6"/>
      <c r="CC77" s="6"/>
      <c r="CD77" s="6"/>
      <c r="CE77" s="6"/>
      <c r="CF77" s="6"/>
      <c r="CG77" s="6"/>
      <c r="CH77" s="6" t="s">
        <v>390</v>
      </c>
      <c r="CI77" s="6" t="s">
        <v>98</v>
      </c>
      <c r="CJ77" s="6"/>
      <c r="CK77" s="8"/>
      <c r="CL77" s="6"/>
      <c r="CM77" s="8"/>
      <c r="CN77" s="9" t="str">
        <f t="shared" si="32"/>
        <v/>
      </c>
      <c r="CO7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8" spans="1:93" ht="75" hidden="1">
      <c r="A78" s="6">
        <v>104</v>
      </c>
      <c r="B78" s="6" t="str">
        <f t="shared" si="22"/>
        <v>D</v>
      </c>
      <c r="C78" s="7" t="str">
        <f t="shared" si="23"/>
        <v>201806</v>
      </c>
      <c r="D78" s="6" t="s">
        <v>106</v>
      </c>
      <c r="E78" s="6">
        <v>2018</v>
      </c>
      <c r="F78" s="6" t="s">
        <v>391</v>
      </c>
      <c r="G78" s="6" t="s">
        <v>392</v>
      </c>
      <c r="H78" s="6">
        <v>53</v>
      </c>
      <c r="I7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8" s="6" t="s">
        <v>93</v>
      </c>
      <c r="K78" s="8">
        <v>23612</v>
      </c>
      <c r="L78" s="8">
        <v>43247</v>
      </c>
      <c r="M78" s="8">
        <v>43258</v>
      </c>
      <c r="N78" s="6">
        <v>11</v>
      </c>
      <c r="O78" s="6" t="s">
        <v>95</v>
      </c>
      <c r="P78" s="6" t="str">
        <f t="shared" si="24"/>
        <v>Digestif</v>
      </c>
      <c r="Q78" s="6" t="s">
        <v>167</v>
      </c>
      <c r="R7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8" s="6">
        <v>163</v>
      </c>
      <c r="T78" s="6">
        <v>48</v>
      </c>
      <c r="U78" s="6">
        <v>50</v>
      </c>
      <c r="V78" s="6">
        <v>48</v>
      </c>
      <c r="W78" s="6" t="e">
        <f>IF(#REF!="NC","NC",IF(#REF!="NC","NC",ROUND(#REF!/(#REF!*#REF!)*10000,0)))</f>
        <v>#REF!</v>
      </c>
      <c r="X78" s="7" t="e">
        <f>IF(OR(Table_2[[#This Row],[interval imc]]="NC",Table_2[[#This Row],[interval imc]]=0),"non renseigné","renseigné")</f>
        <v>#REF!</v>
      </c>
      <c r="Y78" s="7" t="e">
        <f>IF(#REF!="NC","NC",IF(W78&lt;18.5,"&lt;18,5",IF(AND(W78&gt;=18.5,W78&lt;25),"entre 18,5 et 25",IF(AND(W78&gt;=25,W78&lt;30),"entre 25 et 30",IF(W78&gt;=30,"supérieur à 30")))))</f>
        <v>#REF!</v>
      </c>
      <c r="Z78" s="6">
        <v>2</v>
      </c>
      <c r="AA78" s="7" t="str">
        <f t="shared" si="25"/>
        <v>entre 1 et 5</v>
      </c>
      <c r="AB78" s="7">
        <f>IF(AND(ISNUMBER(Table_2[[#This Row],[poids_entree]]),ISNUMBER(Table_2[[#This Row],[poids_sortie]])),Table_2[[#This Row],[poids_sortie]]-Table_2[[#This Row],[poids_entree]],"NC")</f>
        <v>-2</v>
      </c>
      <c r="AC78" s="7">
        <f>IF(AND(ISNUMBER(Table_2[[#This Row],[poids_init]]),ISNUMBER(Table_2[[#This Row],[poids_entree]])),Table_2[[#This Row],[poids_entree]]-Table_2[[#This Row],[poids_init]],"NC")</f>
        <v>2</v>
      </c>
      <c r="AD78" s="6">
        <f t="shared" si="26"/>
        <v>-4</v>
      </c>
      <c r="AE78" s="6" t="str">
        <f t="shared" si="27"/>
        <v>gain</v>
      </c>
      <c r="AF78" s="6" t="str">
        <f t="shared" si="28"/>
        <v>perte</v>
      </c>
      <c r="AG78" s="6">
        <f t="shared" si="29"/>
        <v>4</v>
      </c>
      <c r="AH78" s="6">
        <f>IF(ISNUMBER(Table_2[[#This Row],[% perte de poids DH]]),AG78*(-1),"NC")</f>
        <v>-4</v>
      </c>
      <c r="AI78" s="6" t="str">
        <f t="shared" si="30"/>
        <v>renseigné</v>
      </c>
      <c r="AJ78" s="6" t="str">
        <f t="shared" si="31"/>
        <v>renseigné</v>
      </c>
      <c r="AK78" s="7" t="str">
        <f>IF(OR(Table_2[[#This Row],[albumine]]="NC",Table_2[[#This Row],[albumine]]=0),"non renseigné","renseigné")</f>
        <v>renseigné</v>
      </c>
      <c r="AL78" s="6">
        <v>21</v>
      </c>
      <c r="AM78" s="6" t="s">
        <v>115</v>
      </c>
      <c r="AN78" s="6" t="s">
        <v>393</v>
      </c>
      <c r="AO78" s="6" t="s">
        <v>98</v>
      </c>
      <c r="AP78" s="6" t="s">
        <v>98</v>
      </c>
      <c r="AQ78" s="6" t="s">
        <v>98</v>
      </c>
      <c r="AR78" s="8">
        <v>43258</v>
      </c>
      <c r="AS78" s="8">
        <v>43180</v>
      </c>
      <c r="AT78" s="6">
        <v>0</v>
      </c>
      <c r="AU78" s="6">
        <v>0</v>
      </c>
      <c r="AV78" s="6" t="s">
        <v>98</v>
      </c>
      <c r="AW78" s="6" t="s">
        <v>98</v>
      </c>
      <c r="AX78" s="6" t="s">
        <v>98</v>
      </c>
      <c r="AY78" s="6" t="s">
        <v>98</v>
      </c>
      <c r="AZ78" s="6" t="s">
        <v>100</v>
      </c>
      <c r="BA78" s="6" t="s">
        <v>100</v>
      </c>
      <c r="BB78" s="6" t="s">
        <v>101</v>
      </c>
      <c r="BC78" s="6" t="s">
        <v>98</v>
      </c>
      <c r="BD78" s="6" t="s">
        <v>101</v>
      </c>
      <c r="BE78" s="6" t="s">
        <v>101</v>
      </c>
      <c r="BF78" s="6" t="s">
        <v>102</v>
      </c>
      <c r="BG78" s="6" t="s">
        <v>98</v>
      </c>
      <c r="BH78" s="6" t="s">
        <v>98</v>
      </c>
      <c r="BI78" s="6" t="s">
        <v>98</v>
      </c>
      <c r="BJ78" s="6" t="s">
        <v>98</v>
      </c>
      <c r="BK78" s="6" t="s">
        <v>98</v>
      </c>
      <c r="BL78" s="6" t="s">
        <v>98</v>
      </c>
      <c r="BM78" s="6" t="s">
        <v>98</v>
      </c>
      <c r="BN78" s="6" t="s">
        <v>101</v>
      </c>
      <c r="BO78" s="6" t="s">
        <v>98</v>
      </c>
      <c r="BP78" s="6" t="s">
        <v>98</v>
      </c>
      <c r="BQ78" s="8">
        <v>43221</v>
      </c>
      <c r="BR78" s="6" t="s">
        <v>98</v>
      </c>
      <c r="BS78" s="6" t="s">
        <v>101</v>
      </c>
      <c r="BT78" s="6" t="s">
        <v>100</v>
      </c>
      <c r="BU78" s="6" t="s">
        <v>111</v>
      </c>
      <c r="BV78" s="6" t="s">
        <v>100</v>
      </c>
      <c r="BW78" s="8">
        <v>43224</v>
      </c>
      <c r="BX78" s="6" t="s">
        <v>394</v>
      </c>
      <c r="BY78" s="6" t="s">
        <v>98</v>
      </c>
      <c r="BZ78" s="6"/>
      <c r="CA78" s="6"/>
      <c r="CB78" s="6"/>
      <c r="CC78" s="6"/>
      <c r="CD78" s="6" t="s">
        <v>100</v>
      </c>
      <c r="CE78" s="6"/>
      <c r="CF78" s="6"/>
      <c r="CG78" s="6"/>
      <c r="CH78" s="6" t="s">
        <v>98</v>
      </c>
      <c r="CI78" s="6" t="s">
        <v>395</v>
      </c>
      <c r="CJ78" s="6" t="s">
        <v>101</v>
      </c>
      <c r="CK78" s="8">
        <v>43224</v>
      </c>
      <c r="CL78" s="6" t="s">
        <v>100</v>
      </c>
      <c r="CM78" s="8">
        <v>43258</v>
      </c>
      <c r="CN78" s="9">
        <f t="shared" si="32"/>
        <v>34</v>
      </c>
      <c r="CO7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79" spans="1:93" ht="45" hidden="1">
      <c r="A79" s="6">
        <v>105</v>
      </c>
      <c r="B79" s="6" t="str">
        <f t="shared" si="22"/>
        <v>D</v>
      </c>
      <c r="C79" s="7" t="str">
        <f t="shared" si="23"/>
        <v>201806</v>
      </c>
      <c r="D79" s="6" t="s">
        <v>106</v>
      </c>
      <c r="E79" s="6">
        <v>2018</v>
      </c>
      <c r="F79" s="6" t="s">
        <v>396</v>
      </c>
      <c r="G79" s="6" t="s">
        <v>321</v>
      </c>
      <c r="H79" s="6">
        <v>61</v>
      </c>
      <c r="I7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79" s="6" t="s">
        <v>93</v>
      </c>
      <c r="K79" s="8">
        <v>20745</v>
      </c>
      <c r="L79" s="8">
        <v>43248</v>
      </c>
      <c r="M79" s="8">
        <v>43270</v>
      </c>
      <c r="N79" s="6">
        <v>22</v>
      </c>
      <c r="O79" s="6" t="s">
        <v>95</v>
      </c>
      <c r="P79" s="6" t="str">
        <f t="shared" si="24"/>
        <v>Digestif</v>
      </c>
      <c r="Q79" s="6" t="s">
        <v>109</v>
      </c>
      <c r="R7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79" s="6">
        <v>171</v>
      </c>
      <c r="T79" s="6">
        <v>66</v>
      </c>
      <c r="U79" s="6">
        <v>57</v>
      </c>
      <c r="V79" s="6">
        <v>58</v>
      </c>
      <c r="W79" s="6" t="e">
        <f>IF(#REF!="NC","NC",IF(#REF!="NC","NC",ROUND(#REF!/(#REF!*#REF!)*10000,0)))</f>
        <v>#REF!</v>
      </c>
      <c r="X79" s="7" t="e">
        <f>IF(OR(Table_2[[#This Row],[interval imc]]="NC",Table_2[[#This Row],[interval imc]]=0),"non renseigné","renseigné")</f>
        <v>#REF!</v>
      </c>
      <c r="Y79" s="7" t="e">
        <f>IF(#REF!="NC","NC",IF(W79&lt;18.5,"&lt;18,5",IF(AND(W79&gt;=18.5,W79&lt;25),"entre 18,5 et 25",IF(AND(W79&gt;=25,W79&lt;30),"entre 25 et 30",IF(W79&gt;=30,"supérieur à 30")))))</f>
        <v>#REF!</v>
      </c>
      <c r="Z79" s="6">
        <v>3</v>
      </c>
      <c r="AA79" s="7" t="str">
        <f t="shared" si="25"/>
        <v>entre 1 et 5</v>
      </c>
      <c r="AB79" s="7">
        <f>IF(AND(ISNUMBER(Table_2[[#This Row],[poids_entree]]),ISNUMBER(Table_2[[#This Row],[poids_sortie]])),Table_2[[#This Row],[poids_sortie]]-Table_2[[#This Row],[poids_entree]],"NC")</f>
        <v>1</v>
      </c>
      <c r="AC79" s="7">
        <f>IF(AND(ISNUMBER(Table_2[[#This Row],[poids_init]]),ISNUMBER(Table_2[[#This Row],[poids_entree]])),Table_2[[#This Row],[poids_entree]]-Table_2[[#This Row],[poids_init]],"NC")</f>
        <v>-9</v>
      </c>
      <c r="AD79" s="6">
        <f t="shared" si="26"/>
        <v>14</v>
      </c>
      <c r="AE79" s="6" t="str">
        <f t="shared" si="27"/>
        <v>perte</v>
      </c>
      <c r="AF79" s="6" t="str">
        <f t="shared" si="28"/>
        <v>gain</v>
      </c>
      <c r="AG79" s="6">
        <f t="shared" si="29"/>
        <v>-2</v>
      </c>
      <c r="AH79" s="6">
        <f>IF(ISNUMBER(Table_2[[#This Row],[% perte de poids DH]]),AG79*(-1),"NC")</f>
        <v>2</v>
      </c>
      <c r="AI79" s="6" t="str">
        <f t="shared" si="30"/>
        <v>renseigné</v>
      </c>
      <c r="AJ79" s="6" t="str">
        <f t="shared" si="31"/>
        <v>renseigné</v>
      </c>
      <c r="AK79" s="7" t="str">
        <f>IF(OR(Table_2[[#This Row],[albumine]]="NC",Table_2[[#This Row],[albumine]]=0),"non renseigné","renseigné")</f>
        <v>renseigné</v>
      </c>
      <c r="AL79" s="6">
        <v>30</v>
      </c>
      <c r="AM79" s="6" t="s">
        <v>115</v>
      </c>
      <c r="AN79" s="6" t="s">
        <v>98</v>
      </c>
      <c r="AO79" s="6">
        <v>14</v>
      </c>
      <c r="AP79" s="6" t="s">
        <v>100</v>
      </c>
      <c r="AQ79" s="6">
        <v>1.1200000000000001</v>
      </c>
      <c r="AR79" s="8" t="s">
        <v>98</v>
      </c>
      <c r="AS79" s="8" t="s">
        <v>98</v>
      </c>
      <c r="AT79" s="6">
        <v>1</v>
      </c>
      <c r="AU79" s="6">
        <v>0</v>
      </c>
      <c r="AV79" s="6" t="s">
        <v>156</v>
      </c>
      <c r="AW79" s="6" t="s">
        <v>100</v>
      </c>
      <c r="AX79" s="6" t="s">
        <v>100</v>
      </c>
      <c r="AY79" s="6" t="s">
        <v>172</v>
      </c>
      <c r="AZ79" s="6" t="s">
        <v>98</v>
      </c>
      <c r="BA79" s="6" t="s">
        <v>101</v>
      </c>
      <c r="BB79" s="6" t="s">
        <v>101</v>
      </c>
      <c r="BC79" s="6" t="s">
        <v>100</v>
      </c>
      <c r="BD79" s="6" t="s">
        <v>100</v>
      </c>
      <c r="BE79" s="6" t="s">
        <v>101</v>
      </c>
      <c r="BF79" s="6" t="s">
        <v>119</v>
      </c>
      <c r="BG79" s="6" t="s">
        <v>120</v>
      </c>
      <c r="BH79" s="6" t="s">
        <v>98</v>
      </c>
      <c r="BI79" s="6" t="s">
        <v>101</v>
      </c>
      <c r="BJ79" s="6" t="s">
        <v>100</v>
      </c>
      <c r="BK79" s="6" t="s">
        <v>100</v>
      </c>
      <c r="BL79" s="6" t="s">
        <v>100</v>
      </c>
      <c r="BM79" s="6" t="s">
        <v>100</v>
      </c>
      <c r="BN79" s="6" t="s">
        <v>98</v>
      </c>
      <c r="BO79" s="6" t="s">
        <v>98</v>
      </c>
      <c r="BP79" s="6" t="s">
        <v>121</v>
      </c>
      <c r="BQ79" s="8">
        <v>43191</v>
      </c>
      <c r="BR79" s="6" t="s">
        <v>98</v>
      </c>
      <c r="BS79" s="6" t="s">
        <v>101</v>
      </c>
      <c r="BT79" s="6" t="s">
        <v>100</v>
      </c>
      <c r="BU79" s="6" t="s">
        <v>111</v>
      </c>
      <c r="BV79" s="6" t="s">
        <v>100</v>
      </c>
      <c r="BW79" s="8">
        <v>43261</v>
      </c>
      <c r="BX79" s="6" t="s">
        <v>397</v>
      </c>
      <c r="BY79" s="6" t="s">
        <v>98</v>
      </c>
      <c r="BZ79" s="6" t="s">
        <v>100</v>
      </c>
      <c r="CA79" s="6"/>
      <c r="CB79" s="6"/>
      <c r="CC79" s="6"/>
      <c r="CD79" s="6"/>
      <c r="CE79" s="6"/>
      <c r="CF79" s="6"/>
      <c r="CG79" s="6"/>
      <c r="CH79" s="6" t="s">
        <v>398</v>
      </c>
      <c r="CI79" s="6" t="s">
        <v>399</v>
      </c>
      <c r="CJ79" s="6" t="s">
        <v>101</v>
      </c>
      <c r="CK79" s="8">
        <v>43261</v>
      </c>
      <c r="CL79" s="6" t="s">
        <v>100</v>
      </c>
      <c r="CM79" s="8">
        <v>43415</v>
      </c>
      <c r="CN79" s="9">
        <f t="shared" si="32"/>
        <v>154</v>
      </c>
      <c r="CO7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0" spans="1:93" ht="45" hidden="1">
      <c r="A80" s="6">
        <v>153</v>
      </c>
      <c r="B80" s="6" t="str">
        <f t="shared" si="22"/>
        <v>D</v>
      </c>
      <c r="C80" s="7" t="str">
        <f t="shared" si="23"/>
        <v>201806</v>
      </c>
      <c r="D80" s="6" t="s">
        <v>106</v>
      </c>
      <c r="E80" s="6">
        <v>2018</v>
      </c>
      <c r="F80" s="6" t="s">
        <v>400</v>
      </c>
      <c r="G80" s="6" t="s">
        <v>401</v>
      </c>
      <c r="H80" s="6">
        <v>77</v>
      </c>
      <c r="I8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0" s="6" t="s">
        <v>93</v>
      </c>
      <c r="K80" s="8">
        <v>14916</v>
      </c>
      <c r="L80" s="8">
        <v>43255</v>
      </c>
      <c r="M80" s="8">
        <v>43264</v>
      </c>
      <c r="N80" s="6">
        <v>9</v>
      </c>
      <c r="O80" s="6" t="s">
        <v>95</v>
      </c>
      <c r="P80" s="6" t="str">
        <f t="shared" si="24"/>
        <v>ORL</v>
      </c>
      <c r="Q80" s="6" t="s">
        <v>180</v>
      </c>
      <c r="R8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80" s="6">
        <v>166</v>
      </c>
      <c r="T80" s="6">
        <v>61</v>
      </c>
      <c r="U80" s="6">
        <v>57</v>
      </c>
      <c r="V80" s="6" t="s">
        <v>98</v>
      </c>
      <c r="W80" s="6" t="e">
        <f>IF(#REF!="NC","NC",IF(#REF!="NC","NC",ROUND(#REF!/(#REF!*#REF!)*10000,0)))</f>
        <v>#REF!</v>
      </c>
      <c r="X80" s="7" t="e">
        <f>IF(OR(Table_2[[#This Row],[interval imc]]="NC",Table_2[[#This Row],[interval imc]]=0),"non renseigné","renseigné")</f>
        <v>#REF!</v>
      </c>
      <c r="Y80" s="7" t="e">
        <f>IF(#REF!="NC","NC",IF(W80&lt;18.5,"&lt;18,5",IF(AND(W80&gt;=18.5,W80&lt;25),"entre 18,5 et 25",IF(AND(W80&gt;=25,W80&lt;30),"entre 25 et 30",IF(W80&gt;=30,"supérieur à 30")))))</f>
        <v>#REF!</v>
      </c>
      <c r="Z80" s="6">
        <v>1</v>
      </c>
      <c r="AA80" s="7" t="str">
        <f t="shared" si="25"/>
        <v>entre 1 et 5</v>
      </c>
      <c r="AB80" s="7" t="str">
        <f>IF(AND(ISNUMBER(Table_2[[#This Row],[poids_entree]]),ISNUMBER(Table_2[[#This Row],[poids_sortie]])),Table_2[[#This Row],[poids_sortie]]-Table_2[[#This Row],[poids_entree]],"NC")</f>
        <v>NC</v>
      </c>
      <c r="AC80" s="7">
        <f>IF(AND(ISNUMBER(Table_2[[#This Row],[poids_init]]),ISNUMBER(Table_2[[#This Row],[poids_entree]])),Table_2[[#This Row],[poids_entree]]-Table_2[[#This Row],[poids_init]],"NC")</f>
        <v>-4</v>
      </c>
      <c r="AD80" s="6">
        <f t="shared" si="26"/>
        <v>7</v>
      </c>
      <c r="AE80" s="6" t="str">
        <f t="shared" si="27"/>
        <v>NC</v>
      </c>
      <c r="AF80" s="6" t="str">
        <f t="shared" si="28"/>
        <v>gain</v>
      </c>
      <c r="AG80" s="6" t="str">
        <f t="shared" si="29"/>
        <v>NC</v>
      </c>
      <c r="AH80" s="6" t="str">
        <f>IF(ISNUMBER(Table_2[[#This Row],[% perte de poids DH]]),AG80*(-1),"NC")</f>
        <v>NC</v>
      </c>
      <c r="AI80" s="6" t="str">
        <f t="shared" si="30"/>
        <v>non renseigné</v>
      </c>
      <c r="AJ80" s="6" t="str">
        <f t="shared" si="31"/>
        <v>renseigné</v>
      </c>
      <c r="AK80" s="7" t="str">
        <f>IF(OR(Table_2[[#This Row],[albumine]]="NC",Table_2[[#This Row],[albumine]]=0),"non renseigné","renseigné")</f>
        <v>non renseigné</v>
      </c>
      <c r="AL80" s="6" t="s">
        <v>98</v>
      </c>
      <c r="AM80" s="6" t="s">
        <v>115</v>
      </c>
      <c r="AN80" s="6" t="s">
        <v>98</v>
      </c>
      <c r="AO80" s="6" t="s">
        <v>98</v>
      </c>
      <c r="AP80" s="6">
        <v>0.83</v>
      </c>
      <c r="AQ80" s="6">
        <v>0.56999999999999995</v>
      </c>
      <c r="AR80" s="8" t="s">
        <v>98</v>
      </c>
      <c r="AS80" s="8">
        <v>43243</v>
      </c>
      <c r="AT80" s="6">
        <v>0</v>
      </c>
      <c r="AU80" s="6">
        <v>2</v>
      </c>
      <c r="AV80" s="6" t="s">
        <v>98</v>
      </c>
      <c r="AW80" s="6" t="s">
        <v>100</v>
      </c>
      <c r="AX80" s="6" t="s">
        <v>101</v>
      </c>
      <c r="AY80" s="6" t="s">
        <v>98</v>
      </c>
      <c r="AZ80" s="6" t="s">
        <v>101</v>
      </c>
      <c r="BA80" s="6" t="s">
        <v>101</v>
      </c>
      <c r="BB80" s="6" t="s">
        <v>101</v>
      </c>
      <c r="BC80" s="6" t="s">
        <v>98</v>
      </c>
      <c r="BD80" s="6" t="s">
        <v>100</v>
      </c>
      <c r="BE80" s="6" t="s">
        <v>100</v>
      </c>
      <c r="BF80" s="6" t="s">
        <v>181</v>
      </c>
      <c r="BG80" s="6" t="s">
        <v>182</v>
      </c>
      <c r="BH80" s="6" t="s">
        <v>98</v>
      </c>
      <c r="BI80" s="6" t="s">
        <v>98</v>
      </c>
      <c r="BJ80" s="6" t="s">
        <v>98</v>
      </c>
      <c r="BK80" s="6" t="s">
        <v>98</v>
      </c>
      <c r="BL80" s="6" t="s">
        <v>98</v>
      </c>
      <c r="BM80" s="6" t="s">
        <v>98</v>
      </c>
      <c r="BN80" s="6" t="s">
        <v>100</v>
      </c>
      <c r="BO80" s="6" t="s">
        <v>98</v>
      </c>
      <c r="BP80" s="6" t="s">
        <v>98</v>
      </c>
      <c r="BQ80" s="8" t="s">
        <v>98</v>
      </c>
      <c r="BR80" s="6" t="s">
        <v>98</v>
      </c>
      <c r="BS80" s="6" t="s">
        <v>101</v>
      </c>
      <c r="BT80" s="6" t="s">
        <v>100</v>
      </c>
      <c r="BU80" s="6" t="s">
        <v>111</v>
      </c>
      <c r="BV80" s="6" t="s">
        <v>101</v>
      </c>
      <c r="BW80" s="8" t="s">
        <v>98</v>
      </c>
      <c r="BX80" s="6" t="s">
        <v>98</v>
      </c>
      <c r="BY80" s="6" t="s">
        <v>98</v>
      </c>
      <c r="BZ80" s="6"/>
      <c r="CA80" s="6"/>
      <c r="CB80" s="6"/>
      <c r="CC80" s="6"/>
      <c r="CD80" s="6"/>
      <c r="CE80" s="6"/>
      <c r="CF80" s="6"/>
      <c r="CG80" s="6"/>
      <c r="CH80" s="6" t="s">
        <v>98</v>
      </c>
      <c r="CI80" s="6" t="s">
        <v>402</v>
      </c>
      <c r="CJ80" s="6"/>
      <c r="CK80" s="8"/>
      <c r="CL80" s="6"/>
      <c r="CM80" s="8"/>
      <c r="CN80" s="9" t="str">
        <f t="shared" si="32"/>
        <v/>
      </c>
      <c r="CO8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1" spans="1:93" ht="105" hidden="1">
      <c r="A81" s="6">
        <v>52</v>
      </c>
      <c r="B81" s="6" t="str">
        <f t="shared" si="22"/>
        <v>A</v>
      </c>
      <c r="C81" s="7" t="str">
        <f t="shared" si="23"/>
        <v>201612</v>
      </c>
      <c r="D81" s="6" t="s">
        <v>90</v>
      </c>
      <c r="E81" s="6">
        <v>2016</v>
      </c>
      <c r="F81" s="6" t="s">
        <v>403</v>
      </c>
      <c r="G81" s="6" t="s">
        <v>404</v>
      </c>
      <c r="H81" s="6">
        <v>73</v>
      </c>
      <c r="I8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1" s="6" t="s">
        <v>142</v>
      </c>
      <c r="K81" s="8">
        <v>15719</v>
      </c>
      <c r="L81" s="8">
        <v>42703</v>
      </c>
      <c r="M81" s="8">
        <v>42711</v>
      </c>
      <c r="N81" s="6">
        <v>8</v>
      </c>
      <c r="O81" s="6" t="s">
        <v>95</v>
      </c>
      <c r="P81" s="6" t="str">
        <f t="shared" si="24"/>
        <v>Digestif</v>
      </c>
      <c r="Q81" s="6" t="s">
        <v>167</v>
      </c>
      <c r="R8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81" s="6">
        <v>170</v>
      </c>
      <c r="T81" s="6">
        <v>54</v>
      </c>
      <c r="U81" s="6">
        <v>54</v>
      </c>
      <c r="V81" s="6" t="s">
        <v>98</v>
      </c>
      <c r="W81" s="6" t="e">
        <f>IF(#REF!="NC","NC",IF(#REF!="NC","NC",ROUND(#REF!/(#REF!*#REF!)*10000,0)))</f>
        <v>#REF!</v>
      </c>
      <c r="X81" s="7" t="e">
        <f>IF(OR(Table_2[[#This Row],[interval imc]]="NC",Table_2[[#This Row],[interval imc]]=0),"non renseigné","renseigné")</f>
        <v>#REF!</v>
      </c>
      <c r="Y81" s="7" t="e">
        <f>IF(#REF!="NC","NC",IF(W81&lt;18.5,"&lt;18,5",IF(AND(W81&gt;=18.5,W81&lt;25),"entre 18,5 et 25",IF(AND(W81&gt;=25,W81&lt;30),"entre 25 et 30",IF(W81&gt;=30,"supérieur à 30")))))</f>
        <v>#REF!</v>
      </c>
      <c r="Z81" s="6">
        <v>1</v>
      </c>
      <c r="AA81" s="7" t="str">
        <f t="shared" si="25"/>
        <v>entre 1 et 5</v>
      </c>
      <c r="AB81" s="7" t="str">
        <f>IF(AND(ISNUMBER(Table_2[[#This Row],[poids_entree]]),ISNUMBER(Table_2[[#This Row],[poids_sortie]])),Table_2[[#This Row],[poids_sortie]]-Table_2[[#This Row],[poids_entree]],"NC")</f>
        <v>NC</v>
      </c>
      <c r="AC81" s="7">
        <f>IF(AND(ISNUMBER(Table_2[[#This Row],[poids_init]]),ISNUMBER(Table_2[[#This Row],[poids_entree]])),Table_2[[#This Row],[poids_entree]]-Table_2[[#This Row],[poids_init]],"NC")</f>
        <v>0</v>
      </c>
      <c r="AD81" s="6">
        <f t="shared" si="26"/>
        <v>0</v>
      </c>
      <c r="AE81" s="6" t="str">
        <f t="shared" si="27"/>
        <v>NC</v>
      </c>
      <c r="AF81" s="6" t="str">
        <f t="shared" si="28"/>
        <v>perte</v>
      </c>
      <c r="AG81" s="6" t="str">
        <f t="shared" si="29"/>
        <v>NC</v>
      </c>
      <c r="AH81" s="6" t="str">
        <f>IF(ISNUMBER(Table_2[[#This Row],[% perte de poids DH]]),AG81*(-1),"NC")</f>
        <v>NC</v>
      </c>
      <c r="AI81" s="6" t="str">
        <f t="shared" si="30"/>
        <v>non renseigné</v>
      </c>
      <c r="AJ81" s="6" t="str">
        <f t="shared" si="31"/>
        <v>renseigné</v>
      </c>
      <c r="AK81" s="7" t="str">
        <f>IF(OR(Table_2[[#This Row],[albumine]]="NC",Table_2[[#This Row],[albumine]]=0),"non renseigné","renseigné")</f>
        <v>non renseigné</v>
      </c>
      <c r="AL81" s="6" t="s">
        <v>98</v>
      </c>
      <c r="AM81" s="6" t="s">
        <v>115</v>
      </c>
      <c r="AN81" s="6" t="s">
        <v>98</v>
      </c>
      <c r="AO81" s="6">
        <v>80</v>
      </c>
      <c r="AP81" s="6">
        <v>0</v>
      </c>
      <c r="AQ81" s="6">
        <v>0</v>
      </c>
      <c r="AR81" s="8">
        <v>42872</v>
      </c>
      <c r="AS81" s="8">
        <v>42051</v>
      </c>
      <c r="AT81" s="6">
        <v>0</v>
      </c>
      <c r="AU81" s="6">
        <v>0</v>
      </c>
      <c r="AV81" s="6" t="s">
        <v>98</v>
      </c>
      <c r="AW81" s="6" t="s">
        <v>98</v>
      </c>
      <c r="AX81" s="6" t="s">
        <v>98</v>
      </c>
      <c r="AY81" s="6" t="s">
        <v>98</v>
      </c>
      <c r="AZ81" s="6" t="s">
        <v>100</v>
      </c>
      <c r="BA81" s="6" t="s">
        <v>100</v>
      </c>
      <c r="BB81" s="6" t="s">
        <v>101</v>
      </c>
      <c r="BC81" s="6" t="s">
        <v>98</v>
      </c>
      <c r="BD81" s="6" t="s">
        <v>100</v>
      </c>
      <c r="BE81" s="6" t="s">
        <v>101</v>
      </c>
      <c r="BF81" s="6" t="s">
        <v>181</v>
      </c>
      <c r="BG81" s="6" t="s">
        <v>182</v>
      </c>
      <c r="BH81" s="6" t="s">
        <v>98</v>
      </c>
      <c r="BI81" s="6" t="s">
        <v>98</v>
      </c>
      <c r="BJ81" s="6" t="s">
        <v>98</v>
      </c>
      <c r="BK81" s="6" t="s">
        <v>98</v>
      </c>
      <c r="BL81" s="6" t="s">
        <v>98</v>
      </c>
      <c r="BM81" s="6" t="s">
        <v>98</v>
      </c>
      <c r="BN81" s="6" t="s">
        <v>101</v>
      </c>
      <c r="BO81" s="6" t="s">
        <v>98</v>
      </c>
      <c r="BP81" s="6" t="s">
        <v>98</v>
      </c>
      <c r="BQ81" s="8">
        <v>42461</v>
      </c>
      <c r="BR81" s="6">
        <v>0</v>
      </c>
      <c r="BS81" s="6" t="s">
        <v>122</v>
      </c>
      <c r="BT81" s="6" t="s">
        <v>122</v>
      </c>
      <c r="BU81" s="6" t="s">
        <v>122</v>
      </c>
      <c r="BV81" s="6" t="s">
        <v>101</v>
      </c>
      <c r="BW81" s="8" t="s">
        <v>98</v>
      </c>
      <c r="BX81" s="6" t="s">
        <v>98</v>
      </c>
      <c r="BY81" s="6" t="s">
        <v>98</v>
      </c>
      <c r="BZ81" s="6"/>
      <c r="CA81" s="6"/>
      <c r="CB81" s="6"/>
      <c r="CC81" s="6"/>
      <c r="CD81" s="6"/>
      <c r="CE81" s="6"/>
      <c r="CF81" s="6"/>
      <c r="CG81" s="6"/>
      <c r="CH81" s="6" t="s">
        <v>405</v>
      </c>
      <c r="CI81" s="6" t="s">
        <v>98</v>
      </c>
      <c r="CJ81" s="6"/>
      <c r="CK81" s="8"/>
      <c r="CL81" s="6"/>
      <c r="CM81" s="8"/>
      <c r="CN81" s="9" t="str">
        <f t="shared" si="32"/>
        <v/>
      </c>
      <c r="CO8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2" spans="1:93" ht="105" hidden="1">
      <c r="A82" s="6">
        <v>136</v>
      </c>
      <c r="B82" s="6" t="str">
        <f t="shared" si="22"/>
        <v>C</v>
      </c>
      <c r="C82" s="7" t="str">
        <f t="shared" si="23"/>
        <v>201712</v>
      </c>
      <c r="D82" s="6" t="s">
        <v>90</v>
      </c>
      <c r="E82" s="6">
        <v>2017</v>
      </c>
      <c r="F82" s="6" t="s">
        <v>406</v>
      </c>
      <c r="G82" s="6" t="s">
        <v>407</v>
      </c>
      <c r="H82" s="6">
        <v>68</v>
      </c>
      <c r="I8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2" s="6" t="s">
        <v>93</v>
      </c>
      <c r="K82" s="8">
        <v>17877</v>
      </c>
      <c r="L82" s="8">
        <v>43066</v>
      </c>
      <c r="M82" s="8">
        <v>43082</v>
      </c>
      <c r="N82" s="6">
        <v>16</v>
      </c>
      <c r="O82" s="6" t="s">
        <v>95</v>
      </c>
      <c r="P82" s="6" t="str">
        <f t="shared" si="24"/>
        <v>Gynécologique</v>
      </c>
      <c r="Q82" s="6" t="s">
        <v>186</v>
      </c>
      <c r="R8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82" s="6">
        <v>164</v>
      </c>
      <c r="T82" s="6">
        <v>74</v>
      </c>
      <c r="U82" s="6">
        <v>65</v>
      </c>
      <c r="V82" s="6" t="s">
        <v>98</v>
      </c>
      <c r="W82" s="6" t="e">
        <f>IF(#REF!="NC","NC",IF(#REF!="NC","NC",ROUND(#REF!/(#REF!*#REF!)*10000,0)))</f>
        <v>#REF!</v>
      </c>
      <c r="X82" s="7" t="e">
        <f>IF(OR(Table_2[[#This Row],[interval imc]]="NC",Table_2[[#This Row],[interval imc]]=0),"non renseigné","renseigné")</f>
        <v>#REF!</v>
      </c>
      <c r="Y82" s="7" t="e">
        <f>IF(#REF!="NC","NC",IF(W82&lt;18.5,"&lt;18,5",IF(AND(W82&gt;=18.5,W82&lt;25),"entre 18,5 et 25",IF(AND(W82&gt;=25,W82&lt;30),"entre 25 et 30",IF(W82&gt;=30,"supérieur à 30")))))</f>
        <v>#REF!</v>
      </c>
      <c r="Z82" s="6">
        <v>1</v>
      </c>
      <c r="AA82" s="7" t="str">
        <f t="shared" si="25"/>
        <v>entre 1 et 5</v>
      </c>
      <c r="AB82" s="7" t="str">
        <f>IF(AND(ISNUMBER(Table_2[[#This Row],[poids_entree]]),ISNUMBER(Table_2[[#This Row],[poids_sortie]])),Table_2[[#This Row],[poids_sortie]]-Table_2[[#This Row],[poids_entree]],"NC")</f>
        <v>NC</v>
      </c>
      <c r="AC82" s="7">
        <f>IF(AND(ISNUMBER(Table_2[[#This Row],[poids_init]]),ISNUMBER(Table_2[[#This Row],[poids_entree]])),Table_2[[#This Row],[poids_entree]]-Table_2[[#This Row],[poids_init]],"NC")</f>
        <v>-9</v>
      </c>
      <c r="AD82" s="6">
        <f t="shared" si="26"/>
        <v>12</v>
      </c>
      <c r="AE82" s="6" t="str">
        <f t="shared" si="27"/>
        <v>NC</v>
      </c>
      <c r="AF82" s="6" t="str">
        <f t="shared" si="28"/>
        <v>gain</v>
      </c>
      <c r="AG82" s="6" t="str">
        <f t="shared" si="29"/>
        <v>NC</v>
      </c>
      <c r="AH82" s="6" t="str">
        <f>IF(ISNUMBER(Table_2[[#This Row],[% perte de poids DH]]),AG82*(-1),"NC")</f>
        <v>NC</v>
      </c>
      <c r="AI82" s="6" t="str">
        <f t="shared" si="30"/>
        <v>non renseigné</v>
      </c>
      <c r="AJ82" s="6" t="str">
        <f t="shared" si="31"/>
        <v>renseigné</v>
      </c>
      <c r="AK82" s="7" t="str">
        <f>IF(OR(Table_2[[#This Row],[albumine]]="NC",Table_2[[#This Row],[albumine]]=0),"non renseigné","renseigné")</f>
        <v>renseigné</v>
      </c>
      <c r="AL82" s="6">
        <v>31</v>
      </c>
      <c r="AM82" s="6" t="s">
        <v>97</v>
      </c>
      <c r="AN82" s="6" t="s">
        <v>98</v>
      </c>
      <c r="AO82" s="6" t="s">
        <v>98</v>
      </c>
      <c r="AP82" s="6" t="s">
        <v>98</v>
      </c>
      <c r="AQ82" s="6" t="s">
        <v>98</v>
      </c>
      <c r="AR82" s="8">
        <v>43082</v>
      </c>
      <c r="AS82" s="8">
        <v>43398</v>
      </c>
      <c r="AT82" s="6">
        <v>0</v>
      </c>
      <c r="AU82" s="6">
        <v>0</v>
      </c>
      <c r="AV82" s="6" t="s">
        <v>98</v>
      </c>
      <c r="AW82" s="6" t="s">
        <v>101</v>
      </c>
      <c r="AX82" s="6" t="s">
        <v>98</v>
      </c>
      <c r="AY82" s="6" t="s">
        <v>98</v>
      </c>
      <c r="AZ82" s="6" t="s">
        <v>100</v>
      </c>
      <c r="BA82" s="6" t="s">
        <v>101</v>
      </c>
      <c r="BB82" s="6" t="s">
        <v>101</v>
      </c>
      <c r="BC82" s="6" t="s">
        <v>98</v>
      </c>
      <c r="BD82" s="6" t="s">
        <v>98</v>
      </c>
      <c r="BE82" s="6" t="s">
        <v>101</v>
      </c>
      <c r="BF82" s="6" t="s">
        <v>102</v>
      </c>
      <c r="BG82" s="6" t="s">
        <v>98</v>
      </c>
      <c r="BH82" s="6" t="s">
        <v>98</v>
      </c>
      <c r="BI82" s="6" t="s">
        <v>98</v>
      </c>
      <c r="BJ82" s="6" t="s">
        <v>98</v>
      </c>
      <c r="BK82" s="6" t="s">
        <v>98</v>
      </c>
      <c r="BL82" s="6" t="s">
        <v>98</v>
      </c>
      <c r="BM82" s="6" t="s">
        <v>98</v>
      </c>
      <c r="BN82" s="6" t="s">
        <v>98</v>
      </c>
      <c r="BO82" s="6" t="s">
        <v>98</v>
      </c>
      <c r="BP82" s="6" t="s">
        <v>98</v>
      </c>
      <c r="BQ82" s="8" t="s">
        <v>98</v>
      </c>
      <c r="BR82" s="6" t="s">
        <v>98</v>
      </c>
      <c r="BS82" s="6" t="s">
        <v>101</v>
      </c>
      <c r="BT82" s="6" t="s">
        <v>100</v>
      </c>
      <c r="BU82" s="6" t="s">
        <v>111</v>
      </c>
      <c r="BV82" s="6" t="s">
        <v>101</v>
      </c>
      <c r="BW82" s="8" t="s">
        <v>98</v>
      </c>
      <c r="BX82" s="6" t="s">
        <v>98</v>
      </c>
      <c r="BY82" s="6" t="s">
        <v>98</v>
      </c>
      <c r="BZ82" s="6"/>
      <c r="CA82" s="6"/>
      <c r="CB82" s="6"/>
      <c r="CC82" s="6"/>
      <c r="CD82" s="6"/>
      <c r="CE82" s="6"/>
      <c r="CF82" s="6"/>
      <c r="CG82" s="6"/>
      <c r="CH82" s="6" t="s">
        <v>98</v>
      </c>
      <c r="CI82" s="6" t="s">
        <v>408</v>
      </c>
      <c r="CJ82" s="6"/>
      <c r="CK82" s="8"/>
      <c r="CL82" s="6"/>
      <c r="CM82" s="8"/>
      <c r="CN82" s="9" t="str">
        <f t="shared" si="32"/>
        <v/>
      </c>
      <c r="CO8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3" spans="1:93">
      <c r="A83" s="6">
        <v>137</v>
      </c>
      <c r="B83" s="6" t="str">
        <f t="shared" si="22"/>
        <v>C</v>
      </c>
      <c r="C83" s="7" t="str">
        <f t="shared" si="23"/>
        <v>201712</v>
      </c>
      <c r="D83" s="6" t="s">
        <v>90</v>
      </c>
      <c r="E83" s="6">
        <v>2017</v>
      </c>
      <c r="F83" s="6" t="s">
        <v>409</v>
      </c>
      <c r="G83" s="6" t="s">
        <v>410</v>
      </c>
      <c r="H83" s="6">
        <v>70</v>
      </c>
      <c r="I8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3" s="6" t="s">
        <v>93</v>
      </c>
      <c r="K83" s="8">
        <v>17229</v>
      </c>
      <c r="L83" s="8">
        <v>43042</v>
      </c>
      <c r="M83" s="8">
        <v>43073</v>
      </c>
      <c r="N83" s="6">
        <v>31</v>
      </c>
      <c r="O83" s="6" t="s">
        <v>136</v>
      </c>
      <c r="P83" s="6" t="str">
        <f t="shared" si="24"/>
        <v/>
      </c>
      <c r="Q83" s="6" t="s">
        <v>202</v>
      </c>
      <c r="R83" s="16" t="s">
        <v>564</v>
      </c>
      <c r="S83" s="6">
        <v>165</v>
      </c>
      <c r="T83" s="6">
        <v>80</v>
      </c>
      <c r="U83" s="6">
        <v>80</v>
      </c>
      <c r="V83" s="6" t="s">
        <v>98</v>
      </c>
      <c r="W83" s="6" t="e">
        <f>IF(#REF!="NC","NC",IF(#REF!="NC","NC",ROUND(#REF!/(#REF!*#REF!)*10000,0)))</f>
        <v>#REF!</v>
      </c>
      <c r="X83" s="7" t="e">
        <f>IF(OR(Table_2[[#This Row],[interval imc]]="NC",Table_2[[#This Row],[interval imc]]=0),"non renseigné","renseigné")</f>
        <v>#REF!</v>
      </c>
      <c r="Y83" s="7" t="e">
        <f>IF(#REF!="NC","NC",IF(W83&lt;18.5,"&lt;18,5",IF(AND(W83&gt;=18.5,W83&lt;25),"entre 18,5 et 25",IF(AND(W83&gt;=25,W83&lt;30),"entre 25 et 30",IF(W83&gt;=30,"supérieur à 30")))))</f>
        <v>#REF!</v>
      </c>
      <c r="Z83" s="6">
        <v>1</v>
      </c>
      <c r="AA83" s="7" t="str">
        <f t="shared" si="25"/>
        <v>entre 1 et 5</v>
      </c>
      <c r="AB83" s="7" t="str">
        <f>IF(AND(ISNUMBER(Table_2[[#This Row],[poids_entree]]),ISNUMBER(Table_2[[#This Row],[poids_sortie]])),Table_2[[#This Row],[poids_sortie]]-Table_2[[#This Row],[poids_entree]],"NC")</f>
        <v>NC</v>
      </c>
      <c r="AC83" s="7">
        <f>IF(AND(ISNUMBER(Table_2[[#This Row],[poids_init]]),ISNUMBER(Table_2[[#This Row],[poids_entree]])),Table_2[[#This Row],[poids_entree]]-Table_2[[#This Row],[poids_init]],"NC")</f>
        <v>0</v>
      </c>
      <c r="AD83" s="6">
        <f t="shared" si="26"/>
        <v>0</v>
      </c>
      <c r="AE83" s="6" t="str">
        <f t="shared" si="27"/>
        <v>NC</v>
      </c>
      <c r="AF83" s="6" t="str">
        <f t="shared" si="28"/>
        <v>perte</v>
      </c>
      <c r="AG83" s="6" t="str">
        <f t="shared" si="29"/>
        <v>NC</v>
      </c>
      <c r="AH83" s="6" t="str">
        <f>IF(ISNUMBER(Table_2[[#This Row],[% perte de poids DH]]),AG83*(-1),"NC")</f>
        <v>NC</v>
      </c>
      <c r="AI83" s="6" t="str">
        <f t="shared" si="30"/>
        <v>non renseigné</v>
      </c>
      <c r="AJ83" s="6" t="str">
        <f t="shared" si="31"/>
        <v>renseigné</v>
      </c>
      <c r="AK83" s="7" t="str">
        <f>IF(OR(Table_2[[#This Row],[albumine]]="NC",Table_2[[#This Row],[albumine]]=0),"non renseigné","renseigné")</f>
        <v>renseigné</v>
      </c>
      <c r="AL83" s="6">
        <v>28</v>
      </c>
      <c r="AM83" s="6" t="s">
        <v>110</v>
      </c>
      <c r="AN83" s="6" t="s">
        <v>98</v>
      </c>
      <c r="AO83" s="6">
        <v>119</v>
      </c>
      <c r="AP83" s="6" t="s">
        <v>98</v>
      </c>
      <c r="AQ83" s="6" t="s">
        <v>98</v>
      </c>
      <c r="AR83" s="8">
        <v>43214</v>
      </c>
      <c r="AS83" s="8">
        <v>43204</v>
      </c>
      <c r="AT83" s="6">
        <v>0</v>
      </c>
      <c r="AU83" s="6">
        <v>0</v>
      </c>
      <c r="AV83" s="6" t="s">
        <v>138</v>
      </c>
      <c r="AW83" s="6" t="s">
        <v>98</v>
      </c>
      <c r="AX83" s="6" t="s">
        <v>98</v>
      </c>
      <c r="AY83" s="6" t="s">
        <v>98</v>
      </c>
      <c r="AZ83" s="6" t="s">
        <v>100</v>
      </c>
      <c r="BA83" s="6" t="s">
        <v>100</v>
      </c>
      <c r="BB83" s="6" t="s">
        <v>101</v>
      </c>
      <c r="BC83" s="6" t="s">
        <v>98</v>
      </c>
      <c r="BD83" s="6" t="s">
        <v>98</v>
      </c>
      <c r="BE83" s="6" t="s">
        <v>101</v>
      </c>
      <c r="BF83" s="6" t="s">
        <v>102</v>
      </c>
      <c r="BG83" s="6" t="s">
        <v>98</v>
      </c>
      <c r="BH83" s="6" t="s">
        <v>98</v>
      </c>
      <c r="BI83" s="6" t="s">
        <v>98</v>
      </c>
      <c r="BJ83" s="6" t="s">
        <v>98</v>
      </c>
      <c r="BK83" s="6" t="s">
        <v>98</v>
      </c>
      <c r="BL83" s="6" t="s">
        <v>98</v>
      </c>
      <c r="BM83" s="6" t="s">
        <v>98</v>
      </c>
      <c r="BN83" s="6" t="s">
        <v>100</v>
      </c>
      <c r="BO83" s="6" t="s">
        <v>98</v>
      </c>
      <c r="BP83" s="6" t="s">
        <v>98</v>
      </c>
      <c r="BQ83" s="8" t="s">
        <v>98</v>
      </c>
      <c r="BR83" s="6" t="s">
        <v>98</v>
      </c>
      <c r="BS83" s="6" t="s">
        <v>101</v>
      </c>
      <c r="BT83" s="6" t="s">
        <v>100</v>
      </c>
      <c r="BU83" s="6" t="s">
        <v>111</v>
      </c>
      <c r="BV83" s="6" t="s">
        <v>100</v>
      </c>
      <c r="BW83" s="8">
        <v>43055</v>
      </c>
      <c r="BX83" s="6" t="s">
        <v>386</v>
      </c>
      <c r="BY83" s="6" t="s">
        <v>98</v>
      </c>
      <c r="BZ83" s="6"/>
      <c r="CA83" s="6"/>
      <c r="CB83" s="6" t="s">
        <v>100</v>
      </c>
      <c r="CC83" s="6"/>
      <c r="CD83" s="6"/>
      <c r="CE83" s="6"/>
      <c r="CF83" s="6"/>
      <c r="CG83" s="6"/>
      <c r="CH83" s="6" t="s">
        <v>411</v>
      </c>
      <c r="CI83" s="6" t="s">
        <v>98</v>
      </c>
      <c r="CJ83" s="6" t="s">
        <v>101</v>
      </c>
      <c r="CK83" s="8">
        <v>43064</v>
      </c>
      <c r="CL83" s="6" t="s">
        <v>100</v>
      </c>
      <c r="CM83" s="8">
        <v>43212</v>
      </c>
      <c r="CN83" s="9">
        <f t="shared" si="32"/>
        <v>148</v>
      </c>
      <c r="CO8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4" spans="1:93" ht="30">
      <c r="A84" s="6">
        <v>106</v>
      </c>
      <c r="B84" s="6" t="str">
        <f t="shared" si="22"/>
        <v>D</v>
      </c>
      <c r="C84" s="7" t="str">
        <f t="shared" si="23"/>
        <v>201806</v>
      </c>
      <c r="D84" s="6" t="s">
        <v>106</v>
      </c>
      <c r="E84" s="6">
        <v>2018</v>
      </c>
      <c r="F84" s="6" t="s">
        <v>412</v>
      </c>
      <c r="G84" s="6" t="s">
        <v>413</v>
      </c>
      <c r="H84" s="6">
        <v>77</v>
      </c>
      <c r="I8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4" s="6" t="s">
        <v>93</v>
      </c>
      <c r="K84" s="8">
        <v>14946</v>
      </c>
      <c r="L84" s="8">
        <v>43238</v>
      </c>
      <c r="M84" s="8">
        <v>43262</v>
      </c>
      <c r="N84" s="6">
        <v>24</v>
      </c>
      <c r="O84" s="6" t="s">
        <v>136</v>
      </c>
      <c r="P84" s="6" t="str">
        <f t="shared" si="24"/>
        <v/>
      </c>
      <c r="Q84" s="6" t="s">
        <v>414</v>
      </c>
      <c r="R84" s="16" t="s">
        <v>564</v>
      </c>
      <c r="S84" s="6">
        <v>165</v>
      </c>
      <c r="T84" s="6" t="s">
        <v>98</v>
      </c>
      <c r="U84" s="6">
        <v>72</v>
      </c>
      <c r="V84" s="6">
        <v>68</v>
      </c>
      <c r="W84" s="6" t="e">
        <f>IF(#REF!="NC","NC",IF(#REF!="NC","NC",ROUND(#REF!/(#REF!*#REF!)*10000,0)))</f>
        <v>#REF!</v>
      </c>
      <c r="X84" s="7" t="e">
        <f>IF(OR(Table_2[[#This Row],[interval imc]]="NC",Table_2[[#This Row],[interval imc]]=0),"non renseigné","renseigné")</f>
        <v>#REF!</v>
      </c>
      <c r="Y84" s="7" t="e">
        <f>IF(#REF!="NC","NC",IF(W84&lt;18.5,"&lt;18,5",IF(AND(W84&gt;=18.5,W84&lt;25),"entre 18,5 et 25",IF(AND(W84&gt;=25,W84&lt;30),"entre 25 et 30",IF(W84&gt;=30,"supérieur à 30")))))</f>
        <v>#REF!</v>
      </c>
      <c r="Z84" s="6">
        <v>3</v>
      </c>
      <c r="AA84" s="7" t="str">
        <f t="shared" si="25"/>
        <v>entre 1 et 5</v>
      </c>
      <c r="AB84" s="7">
        <f>IF(AND(ISNUMBER(Table_2[[#This Row],[poids_entree]]),ISNUMBER(Table_2[[#This Row],[poids_sortie]])),Table_2[[#This Row],[poids_sortie]]-Table_2[[#This Row],[poids_entree]],"NC")</f>
        <v>-4</v>
      </c>
      <c r="AC84" s="7" t="str">
        <f>IF(AND(ISNUMBER(Table_2[[#This Row],[poids_init]]),ISNUMBER(Table_2[[#This Row],[poids_entree]])),Table_2[[#This Row],[poids_entree]]-Table_2[[#This Row],[poids_init]],"NC")</f>
        <v>NC</v>
      </c>
      <c r="AD84" s="6" t="str">
        <f t="shared" si="26"/>
        <v>NC</v>
      </c>
      <c r="AE84" s="6" t="str">
        <f t="shared" si="27"/>
        <v>gain</v>
      </c>
      <c r="AF84" s="6" t="str">
        <f t="shared" si="28"/>
        <v>NC</v>
      </c>
      <c r="AG84" s="6">
        <f t="shared" si="29"/>
        <v>6</v>
      </c>
      <c r="AH84" s="6">
        <f>IF(ISNUMBER(Table_2[[#This Row],[% perte de poids DH]]),AG84*(-1),"NC")</f>
        <v>-6</v>
      </c>
      <c r="AI84" s="6" t="str">
        <f t="shared" si="30"/>
        <v>renseigné</v>
      </c>
      <c r="AJ84" s="6" t="str">
        <f t="shared" si="31"/>
        <v>non renseigné</v>
      </c>
      <c r="AK84" s="7" t="str">
        <f>IF(OR(Table_2[[#This Row],[albumine]]="NC",Table_2[[#This Row],[albumine]]=0),"non renseigné","renseigné")</f>
        <v>renseigné</v>
      </c>
      <c r="AL84" s="6">
        <v>27</v>
      </c>
      <c r="AM84" s="6" t="s">
        <v>110</v>
      </c>
      <c r="AN84" s="6" t="s">
        <v>98</v>
      </c>
      <c r="AO84" s="6">
        <v>29</v>
      </c>
      <c r="AP84" s="6" t="s">
        <v>98</v>
      </c>
      <c r="AQ84" s="6" t="s">
        <v>98</v>
      </c>
      <c r="AR84" s="8">
        <v>43287</v>
      </c>
      <c r="AS84" s="8">
        <v>43279</v>
      </c>
      <c r="AT84" s="6">
        <v>1</v>
      </c>
      <c r="AU84" s="6">
        <v>0</v>
      </c>
      <c r="AV84" s="6" t="s">
        <v>98</v>
      </c>
      <c r="AW84" s="6" t="s">
        <v>101</v>
      </c>
      <c r="AX84" s="6" t="s">
        <v>98</v>
      </c>
      <c r="AY84" s="6" t="s">
        <v>101</v>
      </c>
      <c r="AZ84" s="6" t="s">
        <v>100</v>
      </c>
      <c r="BA84" s="6" t="s">
        <v>100</v>
      </c>
      <c r="BB84" s="6" t="s">
        <v>100</v>
      </c>
      <c r="BC84" s="6" t="s">
        <v>100</v>
      </c>
      <c r="BD84" s="6" t="s">
        <v>101</v>
      </c>
      <c r="BE84" s="6" t="s">
        <v>101</v>
      </c>
      <c r="BF84" s="6" t="s">
        <v>102</v>
      </c>
      <c r="BG84" s="6" t="s">
        <v>98</v>
      </c>
      <c r="BH84" s="6" t="s">
        <v>98</v>
      </c>
      <c r="BI84" s="6" t="s">
        <v>98</v>
      </c>
      <c r="BJ84" s="6" t="s">
        <v>98</v>
      </c>
      <c r="BK84" s="6" t="s">
        <v>98</v>
      </c>
      <c r="BL84" s="6" t="s">
        <v>98</v>
      </c>
      <c r="BM84" s="6" t="s">
        <v>98</v>
      </c>
      <c r="BN84" s="6" t="s">
        <v>101</v>
      </c>
      <c r="BO84" s="6" t="s">
        <v>98</v>
      </c>
      <c r="BP84" s="6" t="s">
        <v>98</v>
      </c>
      <c r="BQ84" s="8" t="s">
        <v>98</v>
      </c>
      <c r="BR84" s="6" t="s">
        <v>98</v>
      </c>
      <c r="BS84" s="6" t="s">
        <v>101</v>
      </c>
      <c r="BT84" s="6" t="s">
        <v>100</v>
      </c>
      <c r="BU84" s="6" t="s">
        <v>111</v>
      </c>
      <c r="BV84" s="6" t="s">
        <v>101</v>
      </c>
      <c r="BW84" s="8" t="s">
        <v>98</v>
      </c>
      <c r="BX84" s="6" t="s">
        <v>98</v>
      </c>
      <c r="BY84" s="6" t="s">
        <v>98</v>
      </c>
      <c r="BZ84" s="6"/>
      <c r="CA84" s="6"/>
      <c r="CB84" s="6"/>
      <c r="CC84" s="6"/>
      <c r="CD84" s="6"/>
      <c r="CE84" s="6"/>
      <c r="CF84" s="6"/>
      <c r="CG84" s="6"/>
      <c r="CH84" s="6" t="s">
        <v>415</v>
      </c>
      <c r="CI84" s="6" t="s">
        <v>98</v>
      </c>
      <c r="CJ84" s="6"/>
      <c r="CK84" s="8"/>
      <c r="CL84" s="6"/>
      <c r="CM84" s="8"/>
      <c r="CN84" s="9" t="str">
        <f t="shared" si="32"/>
        <v/>
      </c>
      <c r="CO8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5" spans="1:93" ht="30">
      <c r="A85" s="6">
        <v>107</v>
      </c>
      <c r="B85" s="6" t="str">
        <f t="shared" si="22"/>
        <v>D</v>
      </c>
      <c r="C85" s="7" t="str">
        <f t="shared" si="23"/>
        <v>201806</v>
      </c>
      <c r="D85" s="6" t="s">
        <v>106</v>
      </c>
      <c r="E85" s="6">
        <v>2018</v>
      </c>
      <c r="F85" s="6" t="s">
        <v>416</v>
      </c>
      <c r="G85" s="6" t="s">
        <v>284</v>
      </c>
      <c r="H85" s="6">
        <v>55</v>
      </c>
      <c r="I8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5" s="6" t="s">
        <v>142</v>
      </c>
      <c r="K85" s="8">
        <v>22938</v>
      </c>
      <c r="L85" s="8">
        <v>43254</v>
      </c>
      <c r="M85" s="8">
        <v>43257</v>
      </c>
      <c r="N85" s="6">
        <v>3</v>
      </c>
      <c r="O85" s="6" t="s">
        <v>136</v>
      </c>
      <c r="P85" s="6" t="str">
        <f t="shared" si="24"/>
        <v/>
      </c>
      <c r="Q85" s="6" t="s">
        <v>417</v>
      </c>
      <c r="R85" s="16" t="s">
        <v>565</v>
      </c>
      <c r="S85" s="6">
        <v>184</v>
      </c>
      <c r="T85" s="6" t="s">
        <v>98</v>
      </c>
      <c r="U85" s="6">
        <v>79</v>
      </c>
      <c r="V85" s="6" t="s">
        <v>98</v>
      </c>
      <c r="W85" s="6" t="e">
        <f>IF(#REF!="NC","NC",IF(#REF!="NC","NC",ROUND(#REF!/(#REF!*#REF!)*10000,0)))</f>
        <v>#REF!</v>
      </c>
      <c r="X85" s="7" t="e">
        <f>IF(OR(Table_2[[#This Row],[interval imc]]="NC",Table_2[[#This Row],[interval imc]]=0),"non renseigné","renseigné")</f>
        <v>#REF!</v>
      </c>
      <c r="Y85" s="7" t="e">
        <f>IF(#REF!="NC","NC",IF(W85&lt;18.5,"&lt;18,5",IF(AND(W85&gt;=18.5,W85&lt;25),"entre 18,5 et 25",IF(AND(W85&gt;=25,W85&lt;30),"entre 25 et 30",IF(W85&gt;=30,"supérieur à 30")))))</f>
        <v>#REF!</v>
      </c>
      <c r="Z85" s="6">
        <v>1</v>
      </c>
      <c r="AA85" s="7" t="str">
        <f t="shared" si="25"/>
        <v>entre 1 et 5</v>
      </c>
      <c r="AB85" s="7" t="str">
        <f>IF(AND(ISNUMBER(Table_2[[#This Row],[poids_entree]]),ISNUMBER(Table_2[[#This Row],[poids_sortie]])),Table_2[[#This Row],[poids_sortie]]-Table_2[[#This Row],[poids_entree]],"NC")</f>
        <v>NC</v>
      </c>
      <c r="AC85" s="7" t="str">
        <f>IF(AND(ISNUMBER(Table_2[[#This Row],[poids_init]]),ISNUMBER(Table_2[[#This Row],[poids_entree]])),Table_2[[#This Row],[poids_entree]]-Table_2[[#This Row],[poids_init]],"NC")</f>
        <v>NC</v>
      </c>
      <c r="AD85" s="6" t="str">
        <f t="shared" si="26"/>
        <v>NC</v>
      </c>
      <c r="AE85" s="6" t="str">
        <f t="shared" si="27"/>
        <v>NC</v>
      </c>
      <c r="AF85" s="6" t="str">
        <f t="shared" si="28"/>
        <v>NC</v>
      </c>
      <c r="AG85" s="6" t="str">
        <f t="shared" si="29"/>
        <v>NC</v>
      </c>
      <c r="AH85" s="6" t="str">
        <f>IF(ISNUMBER(Table_2[[#This Row],[% perte de poids DH]]),AG85*(-1),"NC")</f>
        <v>NC</v>
      </c>
      <c r="AI85" s="6" t="str">
        <f t="shared" si="30"/>
        <v>non renseigné</v>
      </c>
      <c r="AJ85" s="6" t="str">
        <f t="shared" si="31"/>
        <v>non renseigné</v>
      </c>
      <c r="AK85" s="7" t="str">
        <f>IF(OR(Table_2[[#This Row],[albumine]]="NC",Table_2[[#This Row],[albumine]]=0),"non renseigné","renseigné")</f>
        <v>non renseigné</v>
      </c>
      <c r="AL85" s="6" t="s">
        <v>98</v>
      </c>
      <c r="AM85" s="6" t="s">
        <v>128</v>
      </c>
      <c r="AN85" s="6" t="s">
        <v>98</v>
      </c>
      <c r="AO85" s="6" t="s">
        <v>98</v>
      </c>
      <c r="AP85" s="6" t="s">
        <v>98</v>
      </c>
      <c r="AQ85" s="6" t="s">
        <v>98</v>
      </c>
      <c r="AR85" s="8">
        <v>43285</v>
      </c>
      <c r="AS85" s="8" t="s">
        <v>98</v>
      </c>
      <c r="AT85" s="6">
        <v>0</v>
      </c>
      <c r="AU85" s="6">
        <v>0</v>
      </c>
      <c r="AV85" s="6" t="s">
        <v>98</v>
      </c>
      <c r="AW85" s="6" t="s">
        <v>98</v>
      </c>
      <c r="AX85" s="6" t="s">
        <v>98</v>
      </c>
      <c r="AY85" s="6" t="s">
        <v>98</v>
      </c>
      <c r="AZ85" s="6" t="s">
        <v>101</v>
      </c>
      <c r="BA85" s="6" t="s">
        <v>101</v>
      </c>
      <c r="BB85" s="6" t="s">
        <v>101</v>
      </c>
      <c r="BC85" s="6" t="s">
        <v>98</v>
      </c>
      <c r="BD85" s="6" t="s">
        <v>98</v>
      </c>
      <c r="BE85" s="6" t="s">
        <v>101</v>
      </c>
      <c r="BF85" s="6" t="s">
        <v>102</v>
      </c>
      <c r="BG85" s="6" t="s">
        <v>98</v>
      </c>
      <c r="BH85" s="6" t="s">
        <v>98</v>
      </c>
      <c r="BI85" s="6" t="s">
        <v>98</v>
      </c>
      <c r="BJ85" s="6" t="s">
        <v>98</v>
      </c>
      <c r="BK85" s="6" t="s">
        <v>98</v>
      </c>
      <c r="BL85" s="6" t="s">
        <v>98</v>
      </c>
      <c r="BM85" s="6" t="s">
        <v>98</v>
      </c>
      <c r="BN85" s="6" t="s">
        <v>101</v>
      </c>
      <c r="BO85" s="6" t="s">
        <v>98</v>
      </c>
      <c r="BP85" s="6" t="s">
        <v>98</v>
      </c>
      <c r="BQ85" s="8" t="s">
        <v>98</v>
      </c>
      <c r="BR85" s="6" t="s">
        <v>98</v>
      </c>
      <c r="BS85" s="6" t="s">
        <v>100</v>
      </c>
      <c r="BT85" s="6" t="s">
        <v>101</v>
      </c>
      <c r="BU85" s="6" t="s">
        <v>103</v>
      </c>
      <c r="BV85" s="6" t="s">
        <v>101</v>
      </c>
      <c r="BW85" s="8" t="s">
        <v>98</v>
      </c>
      <c r="BX85" s="6" t="s">
        <v>98</v>
      </c>
      <c r="BY85" s="6" t="s">
        <v>98</v>
      </c>
      <c r="BZ85" s="6"/>
      <c r="CA85" s="6"/>
      <c r="CB85" s="6"/>
      <c r="CC85" s="6"/>
      <c r="CD85" s="6"/>
      <c r="CE85" s="6"/>
      <c r="CF85" s="6"/>
      <c r="CG85" s="6"/>
      <c r="CH85" s="6" t="s">
        <v>98</v>
      </c>
      <c r="CI85" s="6" t="s">
        <v>98</v>
      </c>
      <c r="CJ85" s="6"/>
      <c r="CK85" s="8"/>
      <c r="CL85" s="6"/>
      <c r="CM85" s="8"/>
      <c r="CN85" s="9" t="str">
        <f t="shared" si="32"/>
        <v/>
      </c>
      <c r="CO8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6" spans="1:93" ht="30">
      <c r="A86" s="6">
        <v>16</v>
      </c>
      <c r="B86" s="6" t="str">
        <f t="shared" si="22"/>
        <v>B</v>
      </c>
      <c r="C86" s="7" t="str">
        <f t="shared" si="23"/>
        <v>201706</v>
      </c>
      <c r="D86" s="6" t="s">
        <v>106</v>
      </c>
      <c r="E86" s="6">
        <v>2017</v>
      </c>
      <c r="F86" s="6" t="s">
        <v>418</v>
      </c>
      <c r="G86" s="6" t="s">
        <v>336</v>
      </c>
      <c r="H86" s="6">
        <v>73</v>
      </c>
      <c r="I8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6" s="6" t="s">
        <v>142</v>
      </c>
      <c r="K86" s="8">
        <v>15725</v>
      </c>
      <c r="L86" s="8">
        <v>42876</v>
      </c>
      <c r="M86" s="8">
        <v>42895</v>
      </c>
      <c r="N86" s="6">
        <v>19</v>
      </c>
      <c r="O86" s="6" t="s">
        <v>419</v>
      </c>
      <c r="P86" s="6" t="str">
        <f t="shared" si="24"/>
        <v/>
      </c>
      <c r="Q86" s="6" t="s">
        <v>137</v>
      </c>
      <c r="R86" s="16" t="s">
        <v>563</v>
      </c>
      <c r="S86" s="6" t="s">
        <v>98</v>
      </c>
      <c r="T86" s="6" t="s">
        <v>98</v>
      </c>
      <c r="U86" s="6">
        <v>60</v>
      </c>
      <c r="V86" s="6">
        <v>60</v>
      </c>
      <c r="W86" s="6" t="e">
        <f>IF(#REF!="NC","NC",IF(#REF!="NC","NC",ROUND(#REF!/(#REF!*#REF!)*10000,0)))</f>
        <v>#REF!</v>
      </c>
      <c r="X86" s="7" t="e">
        <f>IF(OR(Table_2[[#This Row],[interval imc]]="NC",Table_2[[#This Row],[interval imc]]=0),"non renseigné","renseigné")</f>
        <v>#REF!</v>
      </c>
      <c r="Y86" s="7" t="e">
        <f>IF(#REF!="NC","NC",IF(W86&lt;18.5,"&lt;18,5",IF(AND(W86&gt;=18.5,W86&lt;25),"entre 18,5 et 25",IF(AND(W86&gt;=25,W86&lt;30),"entre 25 et 30",IF(W86&gt;=30,"supérieur à 30")))))</f>
        <v>#REF!</v>
      </c>
      <c r="Z86" s="6">
        <v>2</v>
      </c>
      <c r="AA86" s="7" t="str">
        <f t="shared" si="25"/>
        <v>entre 1 et 5</v>
      </c>
      <c r="AB86" s="7">
        <f>IF(AND(ISNUMBER(Table_2[[#This Row],[poids_entree]]),ISNUMBER(Table_2[[#This Row],[poids_sortie]])),Table_2[[#This Row],[poids_sortie]]-Table_2[[#This Row],[poids_entree]],"NC")</f>
        <v>0</v>
      </c>
      <c r="AC86" s="7" t="str">
        <f>IF(AND(ISNUMBER(Table_2[[#This Row],[poids_init]]),ISNUMBER(Table_2[[#This Row],[poids_entree]])),Table_2[[#This Row],[poids_entree]]-Table_2[[#This Row],[poids_init]],"NC")</f>
        <v>NC</v>
      </c>
      <c r="AD86" s="6" t="str">
        <f t="shared" si="26"/>
        <v>NC</v>
      </c>
      <c r="AE86" s="6" t="str">
        <f t="shared" si="27"/>
        <v>perte</v>
      </c>
      <c r="AF86" s="6" t="str">
        <f t="shared" si="28"/>
        <v>NC</v>
      </c>
      <c r="AG86" s="6">
        <f t="shared" si="29"/>
        <v>0</v>
      </c>
      <c r="AH86" s="6">
        <f>IF(ISNUMBER(Table_2[[#This Row],[% perte de poids DH]]),AG86*(-1),"NC")</f>
        <v>0</v>
      </c>
      <c r="AI86" s="6" t="str">
        <f t="shared" si="30"/>
        <v>renseigné</v>
      </c>
      <c r="AJ86" s="6" t="str">
        <f t="shared" si="31"/>
        <v>non renseigné</v>
      </c>
      <c r="AK86" s="7" t="str">
        <f>IF(OR(Table_2[[#This Row],[albumine]]="NC",Table_2[[#This Row],[albumine]]=0),"non renseigné","renseigné")</f>
        <v>renseigné</v>
      </c>
      <c r="AL86" s="6">
        <v>25</v>
      </c>
      <c r="AM86" s="6" t="s">
        <v>110</v>
      </c>
      <c r="AN86" s="6" t="s">
        <v>98</v>
      </c>
      <c r="AO86" s="6">
        <v>0</v>
      </c>
      <c r="AP86" s="6">
        <v>0</v>
      </c>
      <c r="AQ86" s="6">
        <v>0</v>
      </c>
      <c r="AR86" s="8">
        <v>42965</v>
      </c>
      <c r="AS86" s="8" t="s">
        <v>98</v>
      </c>
      <c r="AT86" s="6">
        <v>0</v>
      </c>
      <c r="AU86" s="6">
        <v>0</v>
      </c>
      <c r="AV86" s="6" t="s">
        <v>98</v>
      </c>
      <c r="AW86" s="6" t="s">
        <v>98</v>
      </c>
      <c r="AX86" s="6" t="s">
        <v>98</v>
      </c>
      <c r="AY86" s="6" t="s">
        <v>98</v>
      </c>
      <c r="AZ86" s="6" t="s">
        <v>98</v>
      </c>
      <c r="BA86" s="6" t="s">
        <v>101</v>
      </c>
      <c r="BB86" s="6" t="s">
        <v>101</v>
      </c>
      <c r="BC86" s="6" t="s">
        <v>98</v>
      </c>
      <c r="BD86" s="6" t="s">
        <v>98</v>
      </c>
      <c r="BE86" s="6" t="s">
        <v>101</v>
      </c>
      <c r="BF86" s="6" t="s">
        <v>102</v>
      </c>
      <c r="BG86" s="6" t="s">
        <v>98</v>
      </c>
      <c r="BH86" s="6" t="s">
        <v>98</v>
      </c>
      <c r="BI86" s="6" t="s">
        <v>98</v>
      </c>
      <c r="BJ86" s="6" t="s">
        <v>98</v>
      </c>
      <c r="BK86" s="6" t="s">
        <v>98</v>
      </c>
      <c r="BL86" s="6" t="s">
        <v>98</v>
      </c>
      <c r="BM86" s="6" t="s">
        <v>98</v>
      </c>
      <c r="BN86" s="6" t="s">
        <v>98</v>
      </c>
      <c r="BO86" s="6" t="s">
        <v>98</v>
      </c>
      <c r="BP86" s="6" t="s">
        <v>98</v>
      </c>
      <c r="BQ86" s="8" t="s">
        <v>98</v>
      </c>
      <c r="BR86" s="6" t="s">
        <v>98</v>
      </c>
      <c r="BS86" s="6" t="s">
        <v>122</v>
      </c>
      <c r="BT86" s="6" t="s">
        <v>122</v>
      </c>
      <c r="BU86" s="6" t="s">
        <v>122</v>
      </c>
      <c r="BV86" s="6" t="s">
        <v>101</v>
      </c>
      <c r="BW86" s="8" t="s">
        <v>98</v>
      </c>
      <c r="BX86" s="6" t="s">
        <v>98</v>
      </c>
      <c r="BY86" s="6" t="s">
        <v>98</v>
      </c>
      <c r="BZ86" s="6"/>
      <c r="CA86" s="6"/>
      <c r="CB86" s="6"/>
      <c r="CC86" s="6"/>
      <c r="CD86" s="6"/>
      <c r="CE86" s="6"/>
      <c r="CF86" s="6"/>
      <c r="CG86" s="6"/>
      <c r="CH86" s="6" t="s">
        <v>420</v>
      </c>
      <c r="CI86" s="6" t="s">
        <v>98</v>
      </c>
      <c r="CJ86" s="6"/>
      <c r="CK86" s="8"/>
      <c r="CL86" s="6"/>
      <c r="CM86" s="8"/>
      <c r="CN86" s="9" t="str">
        <f t="shared" si="32"/>
        <v/>
      </c>
      <c r="CO8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7" spans="1:93">
      <c r="A87" s="6">
        <v>67</v>
      </c>
      <c r="B87" s="6" t="str">
        <f t="shared" si="22"/>
        <v>A</v>
      </c>
      <c r="C87" s="7" t="str">
        <f t="shared" si="23"/>
        <v>201612</v>
      </c>
      <c r="D87" s="6" t="s">
        <v>90</v>
      </c>
      <c r="E87" s="6">
        <v>2016</v>
      </c>
      <c r="F87" s="6" t="s">
        <v>421</v>
      </c>
      <c r="G87" s="6" t="s">
        <v>422</v>
      </c>
      <c r="H87" s="6">
        <v>49</v>
      </c>
      <c r="I87" s="7" t="str">
        <f>IF(Table_2[[#This Row],[age]]&lt;50,"&lt;50",IF(AND(Table_2[[#This Row],[age]]&gt;=50,Table_2[[#This Row],[age]]&lt;75),"entre 50 et 75",IF(Table_2[[#This Row],[age]]&gt;=75,"supérieur à 75")))</f>
        <v>&lt;50</v>
      </c>
      <c r="J87" s="6" t="s">
        <v>142</v>
      </c>
      <c r="K87" s="8">
        <v>24551</v>
      </c>
      <c r="L87" s="8">
        <v>42710</v>
      </c>
      <c r="M87" s="8">
        <v>42712</v>
      </c>
      <c r="N87" s="6">
        <v>2</v>
      </c>
      <c r="O87" s="6" t="s">
        <v>136</v>
      </c>
      <c r="P87" s="6" t="str">
        <f t="shared" si="24"/>
        <v/>
      </c>
      <c r="Q87" s="6" t="s">
        <v>423</v>
      </c>
      <c r="R87" s="16" t="s">
        <v>564</v>
      </c>
      <c r="S87" s="6" t="s">
        <v>98</v>
      </c>
      <c r="T87" s="6" t="s">
        <v>98</v>
      </c>
      <c r="U87" s="6" t="s">
        <v>98</v>
      </c>
      <c r="V87" s="6" t="s">
        <v>98</v>
      </c>
      <c r="W87" s="6" t="e">
        <f>IF(#REF!="NC","NC",IF(#REF!="NC","NC",ROUND(#REF!/(#REF!*#REF!)*10000,0)))</f>
        <v>#REF!</v>
      </c>
      <c r="X87" s="7" t="e">
        <f>IF(OR(Table_2[[#This Row],[interval imc]]="NC",Table_2[[#This Row],[interval imc]]=0),"non renseigné","renseigné")</f>
        <v>#REF!</v>
      </c>
      <c r="Y87" s="7" t="e">
        <f>IF(#REF!="NC","NC",IF(W87&lt;18.5,"&lt;18,5",IF(AND(W87&gt;=18.5,W87&lt;25),"entre 18,5 et 25",IF(AND(W87&gt;=25,W87&lt;30),"entre 25 et 30",IF(W87&gt;=30,"supérieur à 30")))))</f>
        <v>#REF!</v>
      </c>
      <c r="Z87" s="6">
        <v>0</v>
      </c>
      <c r="AA87" s="7">
        <f t="shared" si="25"/>
        <v>0</v>
      </c>
      <c r="AB87" s="7" t="str">
        <f>IF(AND(ISNUMBER(Table_2[[#This Row],[poids_entree]]),ISNUMBER(Table_2[[#This Row],[poids_sortie]])),Table_2[[#This Row],[poids_sortie]]-Table_2[[#This Row],[poids_entree]],"NC")</f>
        <v>NC</v>
      </c>
      <c r="AC87" s="7" t="str">
        <f>IF(AND(ISNUMBER(Table_2[[#This Row],[poids_init]]),ISNUMBER(Table_2[[#This Row],[poids_entree]])),Table_2[[#This Row],[poids_entree]]-Table_2[[#This Row],[poids_init]],"NC")</f>
        <v>NC</v>
      </c>
      <c r="AD87" s="6" t="str">
        <f t="shared" si="26"/>
        <v>NC</v>
      </c>
      <c r="AE87" s="6" t="str">
        <f t="shared" si="27"/>
        <v>NC</v>
      </c>
      <c r="AF87" s="6" t="str">
        <f t="shared" si="28"/>
        <v>NC</v>
      </c>
      <c r="AG87" s="6" t="str">
        <f t="shared" si="29"/>
        <v>NC</v>
      </c>
      <c r="AH87" s="6" t="str">
        <f>IF(ISNUMBER(Table_2[[#This Row],[% perte de poids DH]]),AG87*(-1),"NC")</f>
        <v>NC</v>
      </c>
      <c r="AI87" s="6" t="str">
        <f t="shared" si="30"/>
        <v>non renseigné</v>
      </c>
      <c r="AJ87" s="6" t="str">
        <f t="shared" si="31"/>
        <v>non renseigné</v>
      </c>
      <c r="AK87" s="7" t="str">
        <f>IF(OR(Table_2[[#This Row],[albumine]]="NC",Table_2[[#This Row],[albumine]]=0),"non renseigné","renseigné")</f>
        <v>non renseigné</v>
      </c>
      <c r="AL87" s="6" t="s">
        <v>98</v>
      </c>
      <c r="AM87" s="6" t="s">
        <v>128</v>
      </c>
      <c r="AN87" s="6" t="s">
        <v>98</v>
      </c>
      <c r="AO87" s="6">
        <v>0</v>
      </c>
      <c r="AP87" s="6" t="s">
        <v>101</v>
      </c>
      <c r="AQ87" s="6">
        <v>0</v>
      </c>
      <c r="AR87" s="8">
        <v>43234</v>
      </c>
      <c r="AS87" s="8" t="s">
        <v>98</v>
      </c>
      <c r="AT87" s="6">
        <v>0</v>
      </c>
      <c r="AU87" s="6">
        <v>0</v>
      </c>
      <c r="AV87" s="6" t="s">
        <v>98</v>
      </c>
      <c r="AW87" s="6" t="s">
        <v>98</v>
      </c>
      <c r="AX87" s="6" t="s">
        <v>98</v>
      </c>
      <c r="AY87" s="6" t="s">
        <v>98</v>
      </c>
      <c r="AZ87" s="6" t="s">
        <v>101</v>
      </c>
      <c r="BA87" s="6" t="s">
        <v>101</v>
      </c>
      <c r="BB87" s="6" t="s">
        <v>101</v>
      </c>
      <c r="BC87" s="6" t="s">
        <v>98</v>
      </c>
      <c r="BD87" s="6" t="s">
        <v>98</v>
      </c>
      <c r="BE87" s="6" t="s">
        <v>101</v>
      </c>
      <c r="BF87" s="6" t="s">
        <v>102</v>
      </c>
      <c r="BG87" s="6" t="s">
        <v>98</v>
      </c>
      <c r="BH87" s="6" t="s">
        <v>98</v>
      </c>
      <c r="BI87" s="6" t="s">
        <v>98</v>
      </c>
      <c r="BJ87" s="6" t="s">
        <v>101</v>
      </c>
      <c r="BK87" s="6" t="s">
        <v>101</v>
      </c>
      <c r="BL87" s="6" t="s">
        <v>101</v>
      </c>
      <c r="BM87" s="6" t="s">
        <v>101</v>
      </c>
      <c r="BN87" s="6" t="s">
        <v>101</v>
      </c>
      <c r="BO87" s="6" t="s">
        <v>98</v>
      </c>
      <c r="BP87" s="6" t="s">
        <v>98</v>
      </c>
      <c r="BQ87" s="8" t="s">
        <v>98</v>
      </c>
      <c r="BR87" s="6">
        <v>0</v>
      </c>
      <c r="BS87" s="6" t="s">
        <v>100</v>
      </c>
      <c r="BT87" s="6" t="s">
        <v>101</v>
      </c>
      <c r="BU87" s="6" t="s">
        <v>103</v>
      </c>
      <c r="BV87" s="6" t="s">
        <v>101</v>
      </c>
      <c r="BW87" s="8" t="s">
        <v>98</v>
      </c>
      <c r="BX87" s="6" t="s">
        <v>98</v>
      </c>
      <c r="BY87" s="6" t="s">
        <v>98</v>
      </c>
      <c r="BZ87" s="6"/>
      <c r="CA87" s="6"/>
      <c r="CB87" s="6"/>
      <c r="CC87" s="6"/>
      <c r="CD87" s="6"/>
      <c r="CE87" s="6"/>
      <c r="CF87" s="6"/>
      <c r="CG87" s="6"/>
      <c r="CH87" s="6" t="s">
        <v>98</v>
      </c>
      <c r="CI87" s="6" t="s">
        <v>98</v>
      </c>
      <c r="CJ87" s="6"/>
      <c r="CK87" s="8"/>
      <c r="CL87" s="6"/>
      <c r="CM87" s="8"/>
      <c r="CN87" s="9" t="str">
        <f t="shared" si="32"/>
        <v/>
      </c>
      <c r="CO8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8" spans="1:93">
      <c r="A88" s="6">
        <v>72</v>
      </c>
      <c r="B88" s="6" t="str">
        <f t="shared" si="22"/>
        <v>A</v>
      </c>
      <c r="C88" s="7" t="str">
        <f t="shared" si="23"/>
        <v>201612</v>
      </c>
      <c r="D88" s="6" t="s">
        <v>90</v>
      </c>
      <c r="E88" s="6">
        <v>2016</v>
      </c>
      <c r="F88" s="6" t="s">
        <v>424</v>
      </c>
      <c r="G88" s="6" t="s">
        <v>425</v>
      </c>
      <c r="H88" s="6">
        <v>77</v>
      </c>
      <c r="I8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88" s="6" t="s">
        <v>142</v>
      </c>
      <c r="K88" s="8">
        <v>14309</v>
      </c>
      <c r="L88" s="8">
        <v>42712</v>
      </c>
      <c r="M88" s="8">
        <v>42724</v>
      </c>
      <c r="N88" s="6">
        <v>12</v>
      </c>
      <c r="O88" s="6" t="s">
        <v>136</v>
      </c>
      <c r="P88" s="6" t="str">
        <f t="shared" si="24"/>
        <v/>
      </c>
      <c r="Q88" s="6" t="s">
        <v>137</v>
      </c>
      <c r="R88" s="16" t="s">
        <v>563</v>
      </c>
      <c r="S88" s="6">
        <v>165</v>
      </c>
      <c r="T88" s="6">
        <v>62</v>
      </c>
      <c r="U88" s="6">
        <v>64</v>
      </c>
      <c r="V88" s="6">
        <v>62</v>
      </c>
      <c r="W88" s="6" t="e">
        <f>IF(#REF!="NC","NC",IF(#REF!="NC","NC",ROUND(#REF!/(#REF!*#REF!)*10000,0)))</f>
        <v>#REF!</v>
      </c>
      <c r="X88" s="7" t="e">
        <f>IF(OR(Table_2[[#This Row],[interval imc]]="NC",Table_2[[#This Row],[interval imc]]=0),"non renseigné","renseigné")</f>
        <v>#REF!</v>
      </c>
      <c r="Y88" s="7" t="e">
        <f>IF(#REF!="NC","NC",IF(W88&lt;18.5,"&lt;18,5",IF(AND(W88&gt;=18.5,W88&lt;25),"entre 18,5 et 25",IF(AND(W88&gt;=25,W88&lt;30),"entre 25 et 30",IF(W88&gt;=30,"supérieur à 30")))))</f>
        <v>#REF!</v>
      </c>
      <c r="Z88" s="6">
        <v>3</v>
      </c>
      <c r="AA88" s="7" t="str">
        <f t="shared" si="25"/>
        <v>entre 1 et 5</v>
      </c>
      <c r="AB88" s="7">
        <f>IF(AND(ISNUMBER(Table_2[[#This Row],[poids_entree]]),ISNUMBER(Table_2[[#This Row],[poids_sortie]])),Table_2[[#This Row],[poids_sortie]]-Table_2[[#This Row],[poids_entree]],"NC")</f>
        <v>-2</v>
      </c>
      <c r="AC88" s="7">
        <f>IF(AND(ISNUMBER(Table_2[[#This Row],[poids_init]]),ISNUMBER(Table_2[[#This Row],[poids_entree]])),Table_2[[#This Row],[poids_entree]]-Table_2[[#This Row],[poids_init]],"NC")</f>
        <v>2</v>
      </c>
      <c r="AD88" s="6">
        <f t="shared" si="26"/>
        <v>-3</v>
      </c>
      <c r="AE88" s="6" t="str">
        <f t="shared" si="27"/>
        <v>gain</v>
      </c>
      <c r="AF88" s="6" t="str">
        <f t="shared" si="28"/>
        <v>perte</v>
      </c>
      <c r="AG88" s="6">
        <f t="shared" si="29"/>
        <v>3</v>
      </c>
      <c r="AH88" s="6">
        <f>IF(ISNUMBER(Table_2[[#This Row],[% perte de poids DH]]),AG88*(-1),"NC")</f>
        <v>-3</v>
      </c>
      <c r="AI88" s="6" t="str">
        <f t="shared" si="30"/>
        <v>renseigné</v>
      </c>
      <c r="AJ88" s="6" t="str">
        <f t="shared" si="31"/>
        <v>renseigné</v>
      </c>
      <c r="AK88" s="7" t="str">
        <f>IF(OR(Table_2[[#This Row],[albumine]]="NC",Table_2[[#This Row],[albumine]]=0),"non renseigné","renseigné")</f>
        <v>non renseigné</v>
      </c>
      <c r="AL88" s="6" t="s">
        <v>98</v>
      </c>
      <c r="AM88" s="6" t="s">
        <v>128</v>
      </c>
      <c r="AN88" s="6" t="s">
        <v>98</v>
      </c>
      <c r="AO88" s="6">
        <v>0</v>
      </c>
      <c r="AP88" s="6">
        <v>0</v>
      </c>
      <c r="AQ88" s="6">
        <v>0</v>
      </c>
      <c r="AR88" s="8">
        <v>42801</v>
      </c>
      <c r="AS88" s="8">
        <v>42800</v>
      </c>
      <c r="AT88" s="6">
        <v>0</v>
      </c>
      <c r="AU88" s="6">
        <v>0</v>
      </c>
      <c r="AV88" s="6" t="s">
        <v>98</v>
      </c>
      <c r="AW88" s="6" t="s">
        <v>98</v>
      </c>
      <c r="AX88" s="6" t="s">
        <v>98</v>
      </c>
      <c r="AY88" s="6" t="s">
        <v>98</v>
      </c>
      <c r="AZ88" s="6" t="s">
        <v>100</v>
      </c>
      <c r="BA88" s="6" t="s">
        <v>101</v>
      </c>
      <c r="BB88" s="6" t="s">
        <v>101</v>
      </c>
      <c r="BC88" s="6" t="s">
        <v>98</v>
      </c>
      <c r="BD88" s="6" t="s">
        <v>98</v>
      </c>
      <c r="BE88" s="6" t="s">
        <v>101</v>
      </c>
      <c r="BF88" s="6" t="s">
        <v>102</v>
      </c>
      <c r="BG88" s="6" t="s">
        <v>98</v>
      </c>
      <c r="BH88" s="6" t="s">
        <v>98</v>
      </c>
      <c r="BI88" s="6" t="s">
        <v>98</v>
      </c>
      <c r="BJ88" s="6" t="s">
        <v>98</v>
      </c>
      <c r="BK88" s="6" t="s">
        <v>98</v>
      </c>
      <c r="BL88" s="6" t="s">
        <v>98</v>
      </c>
      <c r="BM88" s="6" t="s">
        <v>98</v>
      </c>
      <c r="BN88" s="6" t="s">
        <v>101</v>
      </c>
      <c r="BO88" s="6" t="s">
        <v>98</v>
      </c>
      <c r="BP88" s="6" t="s">
        <v>98</v>
      </c>
      <c r="BQ88" s="8">
        <v>42675</v>
      </c>
      <c r="BR88" s="6">
        <v>0</v>
      </c>
      <c r="BS88" s="6" t="s">
        <v>101</v>
      </c>
      <c r="BT88" s="6" t="s">
        <v>100</v>
      </c>
      <c r="BU88" s="6" t="s">
        <v>111</v>
      </c>
      <c r="BV88" s="6" t="s">
        <v>101</v>
      </c>
      <c r="BW88" s="8" t="s">
        <v>98</v>
      </c>
      <c r="BX88" s="6" t="s">
        <v>98</v>
      </c>
      <c r="BY88" s="6" t="s">
        <v>98</v>
      </c>
      <c r="BZ88" s="6"/>
      <c r="CA88" s="6"/>
      <c r="CB88" s="6"/>
      <c r="CC88" s="6"/>
      <c r="CD88" s="6"/>
      <c r="CE88" s="6"/>
      <c r="CF88" s="6"/>
      <c r="CG88" s="6"/>
      <c r="CH88" s="6" t="s">
        <v>98</v>
      </c>
      <c r="CI88" s="6" t="s">
        <v>98</v>
      </c>
      <c r="CJ88" s="6"/>
      <c r="CK88" s="8"/>
      <c r="CL88" s="6"/>
      <c r="CM88" s="8"/>
      <c r="CN88" s="9" t="str">
        <f t="shared" si="32"/>
        <v/>
      </c>
      <c r="CO8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89" spans="1:93">
      <c r="A89" s="6">
        <v>115</v>
      </c>
      <c r="B89" s="6" t="str">
        <f t="shared" si="22"/>
        <v>D</v>
      </c>
      <c r="C89" s="7" t="str">
        <f t="shared" si="23"/>
        <v>201806</v>
      </c>
      <c r="D89" s="6" t="s">
        <v>106</v>
      </c>
      <c r="E89" s="6">
        <v>2018</v>
      </c>
      <c r="F89" s="6" t="s">
        <v>426</v>
      </c>
      <c r="G89" s="6" t="s">
        <v>427</v>
      </c>
      <c r="H89" s="6">
        <v>71</v>
      </c>
      <c r="I8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89" s="6" t="s">
        <v>142</v>
      </c>
      <c r="K89" s="8">
        <v>17109</v>
      </c>
      <c r="L89" s="8">
        <v>43257</v>
      </c>
      <c r="M89" s="8">
        <v>43266</v>
      </c>
      <c r="N89" s="6">
        <v>9</v>
      </c>
      <c r="O89" s="6" t="s">
        <v>136</v>
      </c>
      <c r="P89" s="6" t="str">
        <f t="shared" si="24"/>
        <v/>
      </c>
      <c r="Q89" s="6" t="s">
        <v>202</v>
      </c>
      <c r="R89" s="16" t="s">
        <v>564</v>
      </c>
      <c r="S89" s="6">
        <v>175</v>
      </c>
      <c r="T89" s="6">
        <v>86</v>
      </c>
      <c r="U89" s="6">
        <v>84</v>
      </c>
      <c r="V89" s="6">
        <v>85</v>
      </c>
      <c r="W89" s="6" t="e">
        <f>IF(#REF!="NC","NC",IF(#REF!="NC","NC",ROUND(#REF!/(#REF!*#REF!)*10000,0)))</f>
        <v>#REF!</v>
      </c>
      <c r="X89" s="7" t="e">
        <f>IF(OR(Table_2[[#This Row],[interval imc]]="NC",Table_2[[#This Row],[interval imc]]=0),"non renseigné","renseigné")</f>
        <v>#REF!</v>
      </c>
      <c r="Y89" s="7" t="e">
        <f>IF(#REF!="NC","NC",IF(W89&lt;18.5,"&lt;18,5",IF(AND(W89&gt;=18.5,W89&lt;25),"entre 18,5 et 25",IF(AND(W89&gt;=25,W89&lt;30),"entre 25 et 30",IF(W89&gt;=30,"supérieur à 30")))))</f>
        <v>#REF!</v>
      </c>
      <c r="Z89" s="6">
        <v>2</v>
      </c>
      <c r="AA89" s="7" t="str">
        <f t="shared" si="25"/>
        <v>entre 1 et 5</v>
      </c>
      <c r="AB89" s="7">
        <f>IF(AND(ISNUMBER(Table_2[[#This Row],[poids_entree]]),ISNUMBER(Table_2[[#This Row],[poids_sortie]])),Table_2[[#This Row],[poids_sortie]]-Table_2[[#This Row],[poids_entree]],"NC")</f>
        <v>1</v>
      </c>
      <c r="AC89" s="7">
        <f>IF(AND(ISNUMBER(Table_2[[#This Row],[poids_init]]),ISNUMBER(Table_2[[#This Row],[poids_entree]])),Table_2[[#This Row],[poids_entree]]-Table_2[[#This Row],[poids_init]],"NC")</f>
        <v>-2</v>
      </c>
      <c r="AD89" s="6">
        <f t="shared" si="26"/>
        <v>2</v>
      </c>
      <c r="AE89" s="6" t="str">
        <f t="shared" si="27"/>
        <v>perte</v>
      </c>
      <c r="AF89" s="6" t="str">
        <f t="shared" si="28"/>
        <v>gain</v>
      </c>
      <c r="AG89" s="6">
        <f t="shared" si="29"/>
        <v>-1</v>
      </c>
      <c r="AH89" s="6">
        <f>IF(ISNUMBER(Table_2[[#This Row],[% perte de poids DH]]),AG89*(-1),"NC")</f>
        <v>1</v>
      </c>
      <c r="AI89" s="6" t="str">
        <f t="shared" si="30"/>
        <v>renseigné</v>
      </c>
      <c r="AJ89" s="6" t="str">
        <f t="shared" si="31"/>
        <v>renseigné</v>
      </c>
      <c r="AK89" s="7" t="str">
        <f>IF(OR(Table_2[[#This Row],[albumine]]="NC",Table_2[[#This Row],[albumine]]=0),"non renseigné","renseigné")</f>
        <v>renseigné</v>
      </c>
      <c r="AL89" s="6">
        <v>32</v>
      </c>
      <c r="AM89" s="6" t="s">
        <v>115</v>
      </c>
      <c r="AN89" s="6" t="s">
        <v>98</v>
      </c>
      <c r="AO89" s="6">
        <v>14</v>
      </c>
      <c r="AP89" s="6">
        <v>1.06</v>
      </c>
      <c r="AQ89" s="6">
        <v>0.8</v>
      </c>
      <c r="AR89" s="8">
        <v>43292</v>
      </c>
      <c r="AS89" s="8" t="s">
        <v>98</v>
      </c>
      <c r="AT89" s="6">
        <v>0</v>
      </c>
      <c r="AU89" s="6">
        <v>0</v>
      </c>
      <c r="AV89" s="6" t="s">
        <v>98</v>
      </c>
      <c r="AW89" s="6" t="s">
        <v>100</v>
      </c>
      <c r="AX89" s="6" t="s">
        <v>101</v>
      </c>
      <c r="AY89" s="6" t="s">
        <v>98</v>
      </c>
      <c r="AZ89" s="6" t="s">
        <v>100</v>
      </c>
      <c r="BA89" s="6" t="s">
        <v>100</v>
      </c>
      <c r="BB89" s="6" t="s">
        <v>101</v>
      </c>
      <c r="BC89" s="6" t="s">
        <v>98</v>
      </c>
      <c r="BD89" s="6" t="s">
        <v>101</v>
      </c>
      <c r="BE89" s="6" t="s">
        <v>101</v>
      </c>
      <c r="BF89" s="6" t="s">
        <v>102</v>
      </c>
      <c r="BG89" s="6" t="s">
        <v>98</v>
      </c>
      <c r="BH89" s="6" t="s">
        <v>98</v>
      </c>
      <c r="BI89" s="6" t="s">
        <v>98</v>
      </c>
      <c r="BJ89" s="6" t="s">
        <v>98</v>
      </c>
      <c r="BK89" s="6" t="s">
        <v>98</v>
      </c>
      <c r="BL89" s="6" t="s">
        <v>98</v>
      </c>
      <c r="BM89" s="6" t="s">
        <v>98</v>
      </c>
      <c r="BN89" s="6" t="s">
        <v>100</v>
      </c>
      <c r="BO89" s="6" t="s">
        <v>98</v>
      </c>
      <c r="BP89" s="6" t="s">
        <v>98</v>
      </c>
      <c r="BQ89" s="8">
        <v>43070</v>
      </c>
      <c r="BR89" s="6" t="s">
        <v>98</v>
      </c>
      <c r="BS89" s="6" t="s">
        <v>101</v>
      </c>
      <c r="BT89" s="6" t="s">
        <v>100</v>
      </c>
      <c r="BU89" s="6" t="s">
        <v>111</v>
      </c>
      <c r="BV89" s="6" t="s">
        <v>101</v>
      </c>
      <c r="BW89" s="8" t="s">
        <v>98</v>
      </c>
      <c r="BX89" s="6" t="s">
        <v>98</v>
      </c>
      <c r="BY89" s="6" t="s">
        <v>98</v>
      </c>
      <c r="BZ89" s="6"/>
      <c r="CA89" s="6"/>
      <c r="CB89" s="6"/>
      <c r="CC89" s="6"/>
      <c r="CD89" s="6"/>
      <c r="CE89" s="6"/>
      <c r="CF89" s="6"/>
      <c r="CG89" s="6"/>
      <c r="CH89" s="6" t="s">
        <v>98</v>
      </c>
      <c r="CI89" s="6" t="s">
        <v>98</v>
      </c>
      <c r="CJ89" s="6"/>
      <c r="CK89" s="8"/>
      <c r="CL89" s="6"/>
      <c r="CM89" s="8"/>
      <c r="CN89" s="9" t="str">
        <f t="shared" si="32"/>
        <v/>
      </c>
      <c r="CO8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0" spans="1:93">
      <c r="A90" s="6">
        <v>108</v>
      </c>
      <c r="B90" s="6" t="str">
        <f t="shared" si="22"/>
        <v>D</v>
      </c>
      <c r="C90" s="7" t="str">
        <f t="shared" si="23"/>
        <v>201806</v>
      </c>
      <c r="D90" s="6" t="s">
        <v>106</v>
      </c>
      <c r="E90" s="6">
        <v>2018</v>
      </c>
      <c r="F90" s="6" t="s">
        <v>428</v>
      </c>
      <c r="G90" s="6" t="s">
        <v>429</v>
      </c>
      <c r="H90" s="6">
        <v>68</v>
      </c>
      <c r="I9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0" s="6" t="s">
        <v>142</v>
      </c>
      <c r="K90" s="8">
        <v>18120</v>
      </c>
      <c r="L90" s="8">
        <v>43250</v>
      </c>
      <c r="M90" s="8">
        <v>43264</v>
      </c>
      <c r="N90" s="6">
        <v>14</v>
      </c>
      <c r="O90" s="6" t="s">
        <v>136</v>
      </c>
      <c r="P90" s="6" t="str">
        <f t="shared" si="24"/>
        <v/>
      </c>
      <c r="Q90" s="6" t="s">
        <v>202</v>
      </c>
      <c r="R90" s="16" t="s">
        <v>564</v>
      </c>
      <c r="S90" s="6">
        <v>170</v>
      </c>
      <c r="T90" s="6">
        <v>68</v>
      </c>
      <c r="U90" s="6">
        <v>59</v>
      </c>
      <c r="V90" s="6" t="s">
        <v>98</v>
      </c>
      <c r="W90" s="6" t="e">
        <f>IF(#REF!="NC","NC",IF(#REF!="NC","NC",ROUND(#REF!/(#REF!*#REF!)*10000,0)))</f>
        <v>#REF!</v>
      </c>
      <c r="X90" s="7" t="e">
        <f>IF(OR(Table_2[[#This Row],[interval imc]]="NC",Table_2[[#This Row],[interval imc]]=0),"non renseigné","renseigné")</f>
        <v>#REF!</v>
      </c>
      <c r="Y90" s="7" t="e">
        <f>IF(#REF!="NC","NC",IF(W90&lt;18.5,"&lt;18,5",IF(AND(W90&gt;=18.5,W90&lt;25),"entre 18,5 et 25",IF(AND(W90&gt;=25,W90&lt;30),"entre 25 et 30",IF(W90&gt;=30,"supérieur à 30")))))</f>
        <v>#REF!</v>
      </c>
      <c r="Z90" s="6">
        <v>1</v>
      </c>
      <c r="AA90" s="7" t="str">
        <f t="shared" si="25"/>
        <v>entre 1 et 5</v>
      </c>
      <c r="AB90" s="7" t="str">
        <f>IF(AND(ISNUMBER(Table_2[[#This Row],[poids_entree]]),ISNUMBER(Table_2[[#This Row],[poids_sortie]])),Table_2[[#This Row],[poids_sortie]]-Table_2[[#This Row],[poids_entree]],"NC")</f>
        <v>NC</v>
      </c>
      <c r="AC90" s="7">
        <f>IF(AND(ISNUMBER(Table_2[[#This Row],[poids_init]]),ISNUMBER(Table_2[[#This Row],[poids_entree]])),Table_2[[#This Row],[poids_entree]]-Table_2[[#This Row],[poids_init]],"NC")</f>
        <v>-9</v>
      </c>
      <c r="AD90" s="6">
        <f t="shared" si="26"/>
        <v>13</v>
      </c>
      <c r="AE90" s="6" t="str">
        <f t="shared" si="27"/>
        <v>NC</v>
      </c>
      <c r="AF90" s="6" t="str">
        <f t="shared" si="28"/>
        <v>gain</v>
      </c>
      <c r="AG90" s="6" t="str">
        <f t="shared" si="29"/>
        <v>NC</v>
      </c>
      <c r="AH90" s="6" t="str">
        <f>IF(ISNUMBER(Table_2[[#This Row],[% perte de poids DH]]),AG90*(-1),"NC")</f>
        <v>NC</v>
      </c>
      <c r="AI90" s="6" t="str">
        <f t="shared" si="30"/>
        <v>non renseigné</v>
      </c>
      <c r="AJ90" s="6" t="str">
        <f t="shared" si="31"/>
        <v>renseigné</v>
      </c>
      <c r="AK90" s="7" t="str">
        <f>IF(OR(Table_2[[#This Row],[albumine]]="NC",Table_2[[#This Row],[albumine]]=0),"non renseigné","renseigné")</f>
        <v>renseigné</v>
      </c>
      <c r="AL90" s="6">
        <v>34</v>
      </c>
      <c r="AM90" s="6" t="s">
        <v>115</v>
      </c>
      <c r="AN90" s="6" t="s">
        <v>98</v>
      </c>
      <c r="AO90" s="6">
        <v>30</v>
      </c>
      <c r="AP90" s="6">
        <v>0.86</v>
      </c>
      <c r="AQ90" s="6">
        <v>0.77</v>
      </c>
      <c r="AR90" s="8">
        <v>43329</v>
      </c>
      <c r="AS90" s="8" t="s">
        <v>98</v>
      </c>
      <c r="AT90" s="6">
        <v>0</v>
      </c>
      <c r="AU90" s="6">
        <v>2</v>
      </c>
      <c r="AV90" s="6" t="s">
        <v>156</v>
      </c>
      <c r="AW90" s="6" t="s">
        <v>100</v>
      </c>
      <c r="AX90" s="6" t="s">
        <v>101</v>
      </c>
      <c r="AY90" s="6" t="s">
        <v>101</v>
      </c>
      <c r="AZ90" s="6" t="s">
        <v>100</v>
      </c>
      <c r="BA90" s="6" t="s">
        <v>100</v>
      </c>
      <c r="BB90" s="6" t="s">
        <v>101</v>
      </c>
      <c r="BC90" s="6" t="s">
        <v>98</v>
      </c>
      <c r="BD90" s="6" t="s">
        <v>101</v>
      </c>
      <c r="BE90" s="6" t="s">
        <v>100</v>
      </c>
      <c r="BF90" s="6" t="s">
        <v>102</v>
      </c>
      <c r="BG90" s="6" t="s">
        <v>98</v>
      </c>
      <c r="BH90" s="6" t="s">
        <v>98</v>
      </c>
      <c r="BI90" s="6" t="s">
        <v>98</v>
      </c>
      <c r="BJ90" s="6" t="s">
        <v>98</v>
      </c>
      <c r="BK90" s="6" t="s">
        <v>98</v>
      </c>
      <c r="BL90" s="6" t="s">
        <v>98</v>
      </c>
      <c r="BM90" s="6" t="s">
        <v>98</v>
      </c>
      <c r="BN90" s="6" t="s">
        <v>101</v>
      </c>
      <c r="BO90" s="6" t="s">
        <v>98</v>
      </c>
      <c r="BP90" s="6" t="s">
        <v>98</v>
      </c>
      <c r="BQ90" s="8">
        <v>43070</v>
      </c>
      <c r="BR90" s="6" t="s">
        <v>98</v>
      </c>
      <c r="BS90" s="6" t="s">
        <v>100</v>
      </c>
      <c r="BT90" s="6" t="s">
        <v>101</v>
      </c>
      <c r="BU90" s="6" t="s">
        <v>103</v>
      </c>
      <c r="BV90" s="6" t="s">
        <v>101</v>
      </c>
      <c r="BW90" s="8" t="s">
        <v>98</v>
      </c>
      <c r="BX90" s="6" t="s">
        <v>98</v>
      </c>
      <c r="BY90" s="6" t="s">
        <v>98</v>
      </c>
      <c r="BZ90" s="6"/>
      <c r="CA90" s="6"/>
      <c r="CB90" s="6"/>
      <c r="CC90" s="6"/>
      <c r="CD90" s="6"/>
      <c r="CE90" s="6"/>
      <c r="CF90" s="6"/>
      <c r="CG90" s="6"/>
      <c r="CH90" s="6" t="s">
        <v>98</v>
      </c>
      <c r="CI90" s="6" t="s">
        <v>98</v>
      </c>
      <c r="CJ90" s="6"/>
      <c r="CK90" s="8"/>
      <c r="CL90" s="6"/>
      <c r="CM90" s="8"/>
      <c r="CN90" s="9" t="str">
        <f t="shared" si="32"/>
        <v/>
      </c>
      <c r="CO9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1" spans="1:93" hidden="1">
      <c r="A91" s="6">
        <v>109</v>
      </c>
      <c r="B91" s="6" t="str">
        <f t="shared" si="22"/>
        <v>D</v>
      </c>
      <c r="C91" s="7" t="str">
        <f t="shared" si="23"/>
        <v>201806</v>
      </c>
      <c r="D91" s="6" t="s">
        <v>106</v>
      </c>
      <c r="E91" s="6">
        <v>2018</v>
      </c>
      <c r="F91" s="6" t="s">
        <v>430</v>
      </c>
      <c r="G91" s="6" t="s">
        <v>431</v>
      </c>
      <c r="H91" s="6">
        <v>72</v>
      </c>
      <c r="I9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1" s="6" t="s">
        <v>142</v>
      </c>
      <c r="K91" s="8">
        <v>16824</v>
      </c>
      <c r="L91" s="8">
        <v>43240</v>
      </c>
      <c r="M91" s="8">
        <v>43258</v>
      </c>
      <c r="N91" s="6">
        <v>18</v>
      </c>
      <c r="O91" s="6" t="s">
        <v>95</v>
      </c>
      <c r="P91" s="6" t="str">
        <f t="shared" si="24"/>
        <v>TNE</v>
      </c>
      <c r="Q91" s="6" t="s">
        <v>114</v>
      </c>
      <c r="R9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1" s="6">
        <v>166</v>
      </c>
      <c r="T91" s="6">
        <v>93</v>
      </c>
      <c r="U91" s="6">
        <v>78</v>
      </c>
      <c r="V91" s="6">
        <v>79</v>
      </c>
      <c r="W91" s="6" t="e">
        <f>IF(#REF!="NC","NC",IF(#REF!="NC","NC",ROUND(#REF!/(#REF!*#REF!)*10000,0)))</f>
        <v>#REF!</v>
      </c>
      <c r="X91" s="7" t="e">
        <f>IF(OR(Table_2[[#This Row],[interval imc]]="NC",Table_2[[#This Row],[interval imc]]=0),"non renseigné","renseigné")</f>
        <v>#REF!</v>
      </c>
      <c r="Y91" s="7" t="e">
        <f>IF(#REF!="NC","NC",IF(W91&lt;18.5,"&lt;18,5",IF(AND(W91&gt;=18.5,W91&lt;25),"entre 18,5 et 25",IF(AND(W91&gt;=25,W91&lt;30),"entre 25 et 30",IF(W91&gt;=30,"supérieur à 30")))))</f>
        <v>#REF!</v>
      </c>
      <c r="Z91" s="6">
        <v>6</v>
      </c>
      <c r="AA91" s="7" t="str">
        <f t="shared" si="25"/>
        <v>entre 5 et 10</v>
      </c>
      <c r="AB91" s="7">
        <f>IF(AND(ISNUMBER(Table_2[[#This Row],[poids_entree]]),ISNUMBER(Table_2[[#This Row],[poids_sortie]])),Table_2[[#This Row],[poids_sortie]]-Table_2[[#This Row],[poids_entree]],"NC")</f>
        <v>1</v>
      </c>
      <c r="AC91" s="7">
        <f>IF(AND(ISNUMBER(Table_2[[#This Row],[poids_init]]),ISNUMBER(Table_2[[#This Row],[poids_entree]])),Table_2[[#This Row],[poids_entree]]-Table_2[[#This Row],[poids_init]],"NC")</f>
        <v>-15</v>
      </c>
      <c r="AD91" s="6">
        <f t="shared" si="26"/>
        <v>16</v>
      </c>
      <c r="AE91" s="6" t="str">
        <f t="shared" si="27"/>
        <v>perte</v>
      </c>
      <c r="AF91" s="6" t="str">
        <f t="shared" si="28"/>
        <v>gain</v>
      </c>
      <c r="AG91" s="6">
        <f t="shared" si="29"/>
        <v>-1</v>
      </c>
      <c r="AH91" s="6">
        <f>IF(ISNUMBER(Table_2[[#This Row],[% perte de poids DH]]),AG91*(-1),"NC")</f>
        <v>1</v>
      </c>
      <c r="AI91" s="6" t="str">
        <f t="shared" si="30"/>
        <v>renseigné</v>
      </c>
      <c r="AJ91" s="6" t="str">
        <f t="shared" si="31"/>
        <v>renseigné</v>
      </c>
      <c r="AK91" s="7" t="str">
        <f>IF(OR(Table_2[[#This Row],[albumine]]="NC",Table_2[[#This Row],[albumine]]=0),"non renseigné","renseigné")</f>
        <v>renseigné</v>
      </c>
      <c r="AL91" s="6">
        <v>17</v>
      </c>
      <c r="AM91" s="6" t="s">
        <v>110</v>
      </c>
      <c r="AN91" s="6" t="s">
        <v>98</v>
      </c>
      <c r="AO91" s="6">
        <v>131</v>
      </c>
      <c r="AP91" s="6" t="s">
        <v>100</v>
      </c>
      <c r="AQ91" s="6">
        <v>1.01</v>
      </c>
      <c r="AR91" s="8">
        <v>43248</v>
      </c>
      <c r="AS91" s="8">
        <v>43218</v>
      </c>
      <c r="AT91" s="6">
        <v>1</v>
      </c>
      <c r="AU91" s="6">
        <v>2</v>
      </c>
      <c r="AV91" s="6" t="s">
        <v>156</v>
      </c>
      <c r="AW91" s="6" t="s">
        <v>100</v>
      </c>
      <c r="AX91" s="6" t="s">
        <v>100</v>
      </c>
      <c r="AY91" s="6" t="s">
        <v>98</v>
      </c>
      <c r="AZ91" s="6" t="s">
        <v>100</v>
      </c>
      <c r="BA91" s="6" t="s">
        <v>100</v>
      </c>
      <c r="BB91" s="6" t="s">
        <v>100</v>
      </c>
      <c r="BC91" s="6" t="s">
        <v>98</v>
      </c>
      <c r="BD91" s="6" t="s">
        <v>100</v>
      </c>
      <c r="BE91" s="6" t="s">
        <v>100</v>
      </c>
      <c r="BF91" s="6" t="s">
        <v>181</v>
      </c>
      <c r="BG91" s="6" t="s">
        <v>303</v>
      </c>
      <c r="BH91" s="6" t="s">
        <v>98</v>
      </c>
      <c r="BI91" s="6" t="s">
        <v>100</v>
      </c>
      <c r="BJ91" s="6" t="s">
        <v>100</v>
      </c>
      <c r="BK91" s="6" t="s">
        <v>100</v>
      </c>
      <c r="BL91" s="6" t="s">
        <v>100</v>
      </c>
      <c r="BM91" s="6" t="s">
        <v>100</v>
      </c>
      <c r="BN91" s="6" t="s">
        <v>100</v>
      </c>
      <c r="BO91" s="6" t="s">
        <v>98</v>
      </c>
      <c r="BP91" s="6" t="s">
        <v>98</v>
      </c>
      <c r="BQ91" s="8">
        <v>43160</v>
      </c>
      <c r="BR91" s="6" t="s">
        <v>98</v>
      </c>
      <c r="BS91" s="6" t="s">
        <v>101</v>
      </c>
      <c r="BT91" s="6" t="s">
        <v>100</v>
      </c>
      <c r="BU91" s="6" t="s">
        <v>111</v>
      </c>
      <c r="BV91" s="6" t="s">
        <v>101</v>
      </c>
      <c r="BW91" s="8" t="s">
        <v>98</v>
      </c>
      <c r="BX91" s="6" t="s">
        <v>98</v>
      </c>
      <c r="BY91" s="6" t="s">
        <v>98</v>
      </c>
      <c r="BZ91" s="6"/>
      <c r="CA91" s="6"/>
      <c r="CB91" s="6"/>
      <c r="CC91" s="6"/>
      <c r="CD91" s="6"/>
      <c r="CE91" s="6"/>
      <c r="CF91" s="6"/>
      <c r="CG91" s="6"/>
      <c r="CH91" s="6" t="s">
        <v>98</v>
      </c>
      <c r="CI91" s="6" t="s">
        <v>98</v>
      </c>
      <c r="CJ91" s="6"/>
      <c r="CK91" s="8"/>
      <c r="CL91" s="6"/>
      <c r="CM91" s="8"/>
      <c r="CN91" s="9" t="str">
        <f t="shared" si="32"/>
        <v/>
      </c>
      <c r="CO9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2" spans="1:93" ht="30" hidden="1">
      <c r="A92" s="6">
        <v>26</v>
      </c>
      <c r="B92" s="6" t="str">
        <f t="shared" si="22"/>
        <v>B</v>
      </c>
      <c r="C92" s="7" t="str">
        <f t="shared" si="23"/>
        <v>201706</v>
      </c>
      <c r="D92" s="6" t="s">
        <v>106</v>
      </c>
      <c r="E92" s="6">
        <v>2017</v>
      </c>
      <c r="F92" s="6" t="s">
        <v>432</v>
      </c>
      <c r="G92" s="6" t="s">
        <v>433</v>
      </c>
      <c r="H92" s="6">
        <v>58</v>
      </c>
      <c r="I9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2" s="6" t="s">
        <v>142</v>
      </c>
      <c r="K92" s="8">
        <v>20985</v>
      </c>
      <c r="L92" s="8">
        <v>42888</v>
      </c>
      <c r="M92" s="8">
        <v>42894</v>
      </c>
      <c r="N92" s="6">
        <v>6</v>
      </c>
      <c r="O92" s="6" t="s">
        <v>95</v>
      </c>
      <c r="P92" s="6" t="str">
        <f t="shared" si="24"/>
        <v>Digestif</v>
      </c>
      <c r="Q92" s="6" t="s">
        <v>434</v>
      </c>
      <c r="R9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2" s="6">
        <v>173</v>
      </c>
      <c r="T92" s="6">
        <v>75</v>
      </c>
      <c r="U92" s="6">
        <v>68</v>
      </c>
      <c r="V92" s="6">
        <v>70</v>
      </c>
      <c r="W92" s="6" t="e">
        <f>IF(#REF!="NC","NC",IF(#REF!="NC","NC",ROUND(#REF!/(#REF!*#REF!)*10000,0)))</f>
        <v>#REF!</v>
      </c>
      <c r="X92" s="7" t="e">
        <f>IF(OR(Table_2[[#This Row],[interval imc]]="NC",Table_2[[#This Row],[interval imc]]=0),"non renseigné","renseigné")</f>
        <v>#REF!</v>
      </c>
      <c r="Y92" s="7" t="e">
        <f>IF(#REF!="NC","NC",IF(W92&lt;18.5,"&lt;18,5",IF(AND(W92&gt;=18.5,W92&lt;25),"entre 18,5 et 25",IF(AND(W92&gt;=25,W92&lt;30),"entre 25 et 30",IF(W92&gt;=30,"supérieur à 30")))))</f>
        <v>#REF!</v>
      </c>
      <c r="Z92" s="6">
        <v>2</v>
      </c>
      <c r="AA92" s="7" t="str">
        <f t="shared" si="25"/>
        <v>entre 1 et 5</v>
      </c>
      <c r="AB92" s="7">
        <f>IF(AND(ISNUMBER(Table_2[[#This Row],[poids_entree]]),ISNUMBER(Table_2[[#This Row],[poids_sortie]])),Table_2[[#This Row],[poids_sortie]]-Table_2[[#This Row],[poids_entree]],"NC")</f>
        <v>2</v>
      </c>
      <c r="AC92" s="7">
        <f>IF(AND(ISNUMBER(Table_2[[#This Row],[poids_init]]),ISNUMBER(Table_2[[#This Row],[poids_entree]])),Table_2[[#This Row],[poids_entree]]-Table_2[[#This Row],[poids_init]],"NC")</f>
        <v>-7</v>
      </c>
      <c r="AD92" s="6">
        <f t="shared" si="26"/>
        <v>9</v>
      </c>
      <c r="AE92" s="6" t="str">
        <f t="shared" si="27"/>
        <v>perte</v>
      </c>
      <c r="AF92" s="6" t="str">
        <f t="shared" si="28"/>
        <v>gain</v>
      </c>
      <c r="AG92" s="6">
        <f t="shared" si="29"/>
        <v>-3</v>
      </c>
      <c r="AH92" s="6">
        <f>IF(ISNUMBER(Table_2[[#This Row],[% perte de poids DH]]),AG92*(-1),"NC")</f>
        <v>3</v>
      </c>
      <c r="AI92" s="6" t="str">
        <f t="shared" si="30"/>
        <v>renseigné</v>
      </c>
      <c r="AJ92" s="6" t="str">
        <f t="shared" si="31"/>
        <v>renseigné</v>
      </c>
      <c r="AK92" s="7" t="str">
        <f>IF(OR(Table_2[[#This Row],[albumine]]="NC",Table_2[[#This Row],[albumine]]=0),"non renseigné","renseigné")</f>
        <v>renseigné</v>
      </c>
      <c r="AL92" s="6">
        <v>25</v>
      </c>
      <c r="AM92" s="6" t="s">
        <v>115</v>
      </c>
      <c r="AN92" s="6" t="s">
        <v>98</v>
      </c>
      <c r="AO92" s="6">
        <v>0</v>
      </c>
      <c r="AP92" s="6">
        <v>0</v>
      </c>
      <c r="AQ92" s="6">
        <v>0</v>
      </c>
      <c r="AR92" s="8">
        <v>43074</v>
      </c>
      <c r="AS92" s="8">
        <v>43054</v>
      </c>
      <c r="AT92" s="6">
        <v>0</v>
      </c>
      <c r="AU92" s="6">
        <v>0</v>
      </c>
      <c r="AV92" s="6" t="s">
        <v>98</v>
      </c>
      <c r="AW92" s="6" t="s">
        <v>98</v>
      </c>
      <c r="AX92" s="6" t="s">
        <v>98</v>
      </c>
      <c r="AY92" s="6" t="s">
        <v>98</v>
      </c>
      <c r="AZ92" s="6" t="s">
        <v>100</v>
      </c>
      <c r="BA92" s="6" t="s">
        <v>101</v>
      </c>
      <c r="BB92" s="6" t="s">
        <v>98</v>
      </c>
      <c r="BC92" s="6" t="s">
        <v>98</v>
      </c>
      <c r="BD92" s="6" t="s">
        <v>98</v>
      </c>
      <c r="BE92" s="6" t="s">
        <v>101</v>
      </c>
      <c r="BF92" s="6" t="s">
        <v>102</v>
      </c>
      <c r="BG92" s="6" t="s">
        <v>98</v>
      </c>
      <c r="BH92" s="6" t="s">
        <v>98</v>
      </c>
      <c r="BI92" s="6" t="s">
        <v>98</v>
      </c>
      <c r="BJ92" s="6" t="s">
        <v>98</v>
      </c>
      <c r="BK92" s="6" t="s">
        <v>98</v>
      </c>
      <c r="BL92" s="6" t="s">
        <v>98</v>
      </c>
      <c r="BM92" s="6" t="s">
        <v>98</v>
      </c>
      <c r="BN92" s="6" t="s">
        <v>100</v>
      </c>
      <c r="BO92" s="6" t="s">
        <v>98</v>
      </c>
      <c r="BP92" s="6" t="s">
        <v>98</v>
      </c>
      <c r="BQ92" s="8" t="s">
        <v>98</v>
      </c>
      <c r="BR92" s="6" t="s">
        <v>98</v>
      </c>
      <c r="BS92" s="6" t="s">
        <v>101</v>
      </c>
      <c r="BT92" s="6" t="s">
        <v>100</v>
      </c>
      <c r="BU92" s="6" t="s">
        <v>111</v>
      </c>
      <c r="BV92" s="6" t="s">
        <v>101</v>
      </c>
      <c r="BW92" s="8" t="s">
        <v>98</v>
      </c>
      <c r="BX92" s="6" t="s">
        <v>98</v>
      </c>
      <c r="BY92" s="6" t="s">
        <v>98</v>
      </c>
      <c r="BZ92" s="6"/>
      <c r="CA92" s="6"/>
      <c r="CB92" s="6"/>
      <c r="CC92" s="6"/>
      <c r="CD92" s="6"/>
      <c r="CE92" s="6"/>
      <c r="CF92" s="6"/>
      <c r="CG92" s="6"/>
      <c r="CH92" s="11">
        <v>42795</v>
      </c>
      <c r="CI92" s="6" t="s">
        <v>98</v>
      </c>
      <c r="CJ92" s="6"/>
      <c r="CK92" s="8"/>
      <c r="CL92" s="6"/>
      <c r="CM92" s="8"/>
      <c r="CN92" s="9" t="str">
        <f t="shared" si="32"/>
        <v/>
      </c>
      <c r="CO9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3" spans="1:93" ht="30" hidden="1">
      <c r="A93" s="6">
        <v>138</v>
      </c>
      <c r="B93" s="6" t="str">
        <f t="shared" si="22"/>
        <v>C</v>
      </c>
      <c r="C93" s="7" t="str">
        <f t="shared" si="23"/>
        <v>201712</v>
      </c>
      <c r="D93" s="6" t="s">
        <v>90</v>
      </c>
      <c r="E93" s="6">
        <v>2017</v>
      </c>
      <c r="F93" s="6" t="s">
        <v>435</v>
      </c>
      <c r="G93" s="6" t="s">
        <v>271</v>
      </c>
      <c r="H93" s="6">
        <v>60</v>
      </c>
      <c r="I9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3" s="6" t="s">
        <v>142</v>
      </c>
      <c r="K93" s="8">
        <v>20985</v>
      </c>
      <c r="L93" s="8">
        <v>43055</v>
      </c>
      <c r="M93" s="8">
        <v>43074</v>
      </c>
      <c r="N93" s="6">
        <v>19</v>
      </c>
      <c r="O93" s="6" t="s">
        <v>95</v>
      </c>
      <c r="P93" s="6" t="str">
        <f t="shared" si="24"/>
        <v>Digestif</v>
      </c>
      <c r="Q93" s="6" t="s">
        <v>434</v>
      </c>
      <c r="R9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3" s="6">
        <v>173</v>
      </c>
      <c r="T93" s="6">
        <v>75</v>
      </c>
      <c r="U93" s="6">
        <v>70</v>
      </c>
      <c r="V93" s="6" t="s">
        <v>98</v>
      </c>
      <c r="W93" s="6" t="e">
        <f>IF(#REF!="NC","NC",IF(#REF!="NC","NC",ROUND(#REF!/(#REF!*#REF!)*10000,0)))</f>
        <v>#REF!</v>
      </c>
      <c r="X93" s="7" t="e">
        <f>IF(OR(Table_2[[#This Row],[interval imc]]="NC",Table_2[[#This Row],[interval imc]]=0),"non renseigné","renseigné")</f>
        <v>#REF!</v>
      </c>
      <c r="Y93" s="7" t="e">
        <f>IF(#REF!="NC","NC",IF(W93&lt;18.5,"&lt;18,5",IF(AND(W93&gt;=18.5,W93&lt;25),"entre 18,5 et 25",IF(AND(W93&gt;=25,W93&lt;30),"entre 25 et 30",IF(W93&gt;=30,"supérieur à 30")))))</f>
        <v>#REF!</v>
      </c>
      <c r="Z93" s="6">
        <v>1</v>
      </c>
      <c r="AA93" s="7" t="str">
        <f t="shared" si="25"/>
        <v>entre 1 et 5</v>
      </c>
      <c r="AB93" s="7" t="str">
        <f>IF(AND(ISNUMBER(Table_2[[#This Row],[poids_entree]]),ISNUMBER(Table_2[[#This Row],[poids_sortie]])),Table_2[[#This Row],[poids_sortie]]-Table_2[[#This Row],[poids_entree]],"NC")</f>
        <v>NC</v>
      </c>
      <c r="AC93" s="7">
        <f>IF(AND(ISNUMBER(Table_2[[#This Row],[poids_init]]),ISNUMBER(Table_2[[#This Row],[poids_entree]])),Table_2[[#This Row],[poids_entree]]-Table_2[[#This Row],[poids_init]],"NC")</f>
        <v>-5</v>
      </c>
      <c r="AD93" s="6">
        <f t="shared" si="26"/>
        <v>7</v>
      </c>
      <c r="AE93" s="6" t="str">
        <f t="shared" si="27"/>
        <v>NC</v>
      </c>
      <c r="AF93" s="6" t="str">
        <f t="shared" si="28"/>
        <v>gain</v>
      </c>
      <c r="AG93" s="6" t="str">
        <f t="shared" si="29"/>
        <v>NC</v>
      </c>
      <c r="AH93" s="6" t="str">
        <f>IF(ISNUMBER(Table_2[[#This Row],[% perte de poids DH]]),AG93*(-1),"NC")</f>
        <v>NC</v>
      </c>
      <c r="AI93" s="6" t="str">
        <f t="shared" si="30"/>
        <v>non renseigné</v>
      </c>
      <c r="AJ93" s="6" t="str">
        <f t="shared" si="31"/>
        <v>renseigné</v>
      </c>
      <c r="AK93" s="7" t="str">
        <f>IF(OR(Table_2[[#This Row],[albumine]]="NC",Table_2[[#This Row],[albumine]]=0),"non renseigné","renseigné")</f>
        <v>renseigné</v>
      </c>
      <c r="AL93" s="6">
        <v>20</v>
      </c>
      <c r="AM93" s="6" t="s">
        <v>110</v>
      </c>
      <c r="AN93" s="6" t="s">
        <v>98</v>
      </c>
      <c r="AO93" s="6" t="s">
        <v>98</v>
      </c>
      <c r="AP93" s="6" t="s">
        <v>98</v>
      </c>
      <c r="AQ93" s="6" t="s">
        <v>98</v>
      </c>
      <c r="AR93" s="8">
        <v>43439</v>
      </c>
      <c r="AS93" s="8" t="s">
        <v>98</v>
      </c>
      <c r="AT93" s="6">
        <v>0</v>
      </c>
      <c r="AU93" s="6">
        <v>0</v>
      </c>
      <c r="AV93" s="6" t="s">
        <v>295</v>
      </c>
      <c r="AW93" s="6" t="s">
        <v>98</v>
      </c>
      <c r="AX93" s="6" t="s">
        <v>98</v>
      </c>
      <c r="AY93" s="6" t="s">
        <v>157</v>
      </c>
      <c r="AZ93" s="6" t="s">
        <v>100</v>
      </c>
      <c r="BA93" s="6" t="s">
        <v>101</v>
      </c>
      <c r="BB93" s="6" t="s">
        <v>101</v>
      </c>
      <c r="BC93" s="6" t="s">
        <v>98</v>
      </c>
      <c r="BD93" s="6" t="s">
        <v>98</v>
      </c>
      <c r="BE93" s="6" t="s">
        <v>101</v>
      </c>
      <c r="BF93" s="6" t="s">
        <v>102</v>
      </c>
      <c r="BG93" s="6" t="s">
        <v>98</v>
      </c>
      <c r="BH93" s="6" t="s">
        <v>98</v>
      </c>
      <c r="BI93" s="6" t="s">
        <v>98</v>
      </c>
      <c r="BJ93" s="6" t="s">
        <v>98</v>
      </c>
      <c r="BK93" s="6" t="s">
        <v>98</v>
      </c>
      <c r="BL93" s="6" t="s">
        <v>98</v>
      </c>
      <c r="BM93" s="6" t="s">
        <v>98</v>
      </c>
      <c r="BN93" s="6" t="s">
        <v>101</v>
      </c>
      <c r="BO93" s="6" t="s">
        <v>98</v>
      </c>
      <c r="BP93" s="6" t="s">
        <v>98</v>
      </c>
      <c r="BQ93" s="8" t="s">
        <v>98</v>
      </c>
      <c r="BR93" s="6" t="s">
        <v>98</v>
      </c>
      <c r="BS93" s="6" t="s">
        <v>101</v>
      </c>
      <c r="BT93" s="6" t="s">
        <v>100</v>
      </c>
      <c r="BU93" s="6" t="s">
        <v>111</v>
      </c>
      <c r="BV93" s="6" t="s">
        <v>101</v>
      </c>
      <c r="BW93" s="8" t="s">
        <v>98</v>
      </c>
      <c r="BX93" s="6" t="s">
        <v>98</v>
      </c>
      <c r="BY93" s="6" t="s">
        <v>98</v>
      </c>
      <c r="BZ93" s="6"/>
      <c r="CA93" s="6"/>
      <c r="CB93" s="6"/>
      <c r="CC93" s="6"/>
      <c r="CD93" s="6"/>
      <c r="CE93" s="6"/>
      <c r="CF93" s="6"/>
      <c r="CG93" s="6"/>
      <c r="CH93" s="6" t="s">
        <v>98</v>
      </c>
      <c r="CI93" s="6" t="s">
        <v>98</v>
      </c>
      <c r="CJ93" s="6"/>
      <c r="CK93" s="8"/>
      <c r="CL93" s="6"/>
      <c r="CM93" s="8"/>
      <c r="CN93" s="9" t="str">
        <f t="shared" si="32"/>
        <v/>
      </c>
      <c r="CO9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4" spans="1:93" ht="30" hidden="1">
      <c r="A94" s="6">
        <v>30</v>
      </c>
      <c r="B94" s="6" t="str">
        <f t="shared" si="22"/>
        <v>B</v>
      </c>
      <c r="C94" s="7" t="str">
        <f t="shared" si="23"/>
        <v>201706</v>
      </c>
      <c r="D94" s="6" t="s">
        <v>106</v>
      </c>
      <c r="E94" s="6">
        <v>2017</v>
      </c>
      <c r="F94" s="6" t="s">
        <v>436</v>
      </c>
      <c r="G94" s="6" t="s">
        <v>437</v>
      </c>
      <c r="H94" s="6">
        <v>81</v>
      </c>
      <c r="I94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94" s="6" t="s">
        <v>438</v>
      </c>
      <c r="K94" s="8">
        <v>12618</v>
      </c>
      <c r="L94" s="8">
        <v>42893</v>
      </c>
      <c r="M94" s="8">
        <v>42900</v>
      </c>
      <c r="N94" s="6">
        <v>7</v>
      </c>
      <c r="O94" s="6" t="s">
        <v>95</v>
      </c>
      <c r="P94" s="6" t="str">
        <f t="shared" si="24"/>
        <v>Gynécologique</v>
      </c>
      <c r="Q94" s="6" t="s">
        <v>96</v>
      </c>
      <c r="R9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4" s="6">
        <v>165</v>
      </c>
      <c r="T94" s="6">
        <v>55</v>
      </c>
      <c r="U94" s="6">
        <v>58</v>
      </c>
      <c r="V94" s="6">
        <v>56</v>
      </c>
      <c r="W94" s="6" t="e">
        <f>IF(#REF!="NC","NC",IF(#REF!="NC","NC",ROUND(#REF!/(#REF!*#REF!)*10000,0)))</f>
        <v>#REF!</v>
      </c>
      <c r="X94" s="7" t="e">
        <f>IF(OR(Table_2[[#This Row],[interval imc]]="NC",Table_2[[#This Row],[interval imc]]=0),"non renseigné","renseigné")</f>
        <v>#REF!</v>
      </c>
      <c r="Y94" s="7" t="e">
        <f>IF(#REF!="NC","NC",IF(W94&lt;18.5,"&lt;18,5",IF(AND(W94&gt;=18.5,W94&lt;25),"entre 18,5 et 25",IF(AND(W94&gt;=25,W94&lt;30),"entre 25 et 30",IF(W94&gt;=30,"supérieur à 30")))))</f>
        <v>#REF!</v>
      </c>
      <c r="Z94" s="6">
        <v>2</v>
      </c>
      <c r="AA94" s="7" t="str">
        <f t="shared" si="25"/>
        <v>entre 1 et 5</v>
      </c>
      <c r="AB94" s="7">
        <f>IF(AND(ISNUMBER(Table_2[[#This Row],[poids_entree]]),ISNUMBER(Table_2[[#This Row],[poids_sortie]])),Table_2[[#This Row],[poids_sortie]]-Table_2[[#This Row],[poids_entree]],"NC")</f>
        <v>-2</v>
      </c>
      <c r="AC94" s="7">
        <f>IF(AND(ISNUMBER(Table_2[[#This Row],[poids_init]]),ISNUMBER(Table_2[[#This Row],[poids_entree]])),Table_2[[#This Row],[poids_entree]]-Table_2[[#This Row],[poids_init]],"NC")</f>
        <v>3</v>
      </c>
      <c r="AD94" s="6">
        <f t="shared" si="26"/>
        <v>-5</v>
      </c>
      <c r="AE94" s="6" t="str">
        <f t="shared" si="27"/>
        <v>gain</v>
      </c>
      <c r="AF94" s="6" t="str">
        <f t="shared" si="28"/>
        <v>perte</v>
      </c>
      <c r="AG94" s="6">
        <f t="shared" si="29"/>
        <v>3</v>
      </c>
      <c r="AH94" s="6">
        <f>IF(ISNUMBER(Table_2[[#This Row],[% perte de poids DH]]),AG94*(-1),"NC")</f>
        <v>-3</v>
      </c>
      <c r="AI94" s="6" t="str">
        <f t="shared" si="30"/>
        <v>renseigné</v>
      </c>
      <c r="AJ94" s="6" t="str">
        <f t="shared" si="31"/>
        <v>renseigné</v>
      </c>
      <c r="AK94" s="7" t="str">
        <f>IF(OR(Table_2[[#This Row],[albumine]]="NC",Table_2[[#This Row],[albumine]]=0),"non renseigné","renseigné")</f>
        <v>non renseigné</v>
      </c>
      <c r="AL94" s="6" t="s">
        <v>98</v>
      </c>
      <c r="AM94" s="6" t="s">
        <v>128</v>
      </c>
      <c r="AN94" s="6" t="s">
        <v>98</v>
      </c>
      <c r="AO94" s="6">
        <v>0</v>
      </c>
      <c r="AP94" s="6">
        <v>0</v>
      </c>
      <c r="AQ94" s="6">
        <v>0</v>
      </c>
      <c r="AR94" s="8">
        <v>43007</v>
      </c>
      <c r="AS94" s="8">
        <v>42915</v>
      </c>
      <c r="AT94" s="6">
        <v>0</v>
      </c>
      <c r="AU94" s="6">
        <v>0</v>
      </c>
      <c r="AV94" s="6" t="s">
        <v>98</v>
      </c>
      <c r="AW94" s="6" t="s">
        <v>98</v>
      </c>
      <c r="AX94" s="6" t="s">
        <v>98</v>
      </c>
      <c r="AY94" s="6" t="s">
        <v>98</v>
      </c>
      <c r="AZ94" s="6" t="s">
        <v>100</v>
      </c>
      <c r="BA94" s="6" t="s">
        <v>100</v>
      </c>
      <c r="BB94" s="6" t="s">
        <v>98</v>
      </c>
      <c r="BC94" s="6" t="s">
        <v>98</v>
      </c>
      <c r="BD94" s="6" t="s">
        <v>98</v>
      </c>
      <c r="BE94" s="6" t="s">
        <v>101</v>
      </c>
      <c r="BF94" s="6" t="s">
        <v>102</v>
      </c>
      <c r="BG94" s="6" t="s">
        <v>98</v>
      </c>
      <c r="BH94" s="6" t="s">
        <v>98</v>
      </c>
      <c r="BI94" s="6" t="s">
        <v>98</v>
      </c>
      <c r="BJ94" s="6" t="s">
        <v>98</v>
      </c>
      <c r="BK94" s="6" t="s">
        <v>98</v>
      </c>
      <c r="BL94" s="6" t="s">
        <v>98</v>
      </c>
      <c r="BM94" s="6" t="s">
        <v>98</v>
      </c>
      <c r="BN94" s="6" t="s">
        <v>101</v>
      </c>
      <c r="BO94" s="6" t="s">
        <v>98</v>
      </c>
      <c r="BP94" s="6" t="s">
        <v>98</v>
      </c>
      <c r="BQ94" s="8" t="s">
        <v>98</v>
      </c>
      <c r="BR94" s="6" t="s">
        <v>98</v>
      </c>
      <c r="BS94" s="6" t="s">
        <v>101</v>
      </c>
      <c r="BT94" s="6" t="s">
        <v>100</v>
      </c>
      <c r="BU94" s="6" t="s">
        <v>111</v>
      </c>
      <c r="BV94" s="6" t="s">
        <v>100</v>
      </c>
      <c r="BW94" s="8">
        <v>42896</v>
      </c>
      <c r="BX94" s="6" t="s">
        <v>439</v>
      </c>
      <c r="BY94" s="6" t="s">
        <v>98</v>
      </c>
      <c r="BZ94" s="6"/>
      <c r="CA94" s="6"/>
      <c r="CB94" s="6"/>
      <c r="CC94" s="6"/>
      <c r="CD94" s="6"/>
      <c r="CE94" s="6"/>
      <c r="CF94" s="6" t="s">
        <v>100</v>
      </c>
      <c r="CG94" s="6"/>
      <c r="CH94" s="6" t="s">
        <v>440</v>
      </c>
      <c r="CI94" s="6" t="s">
        <v>98</v>
      </c>
      <c r="CJ94" s="6" t="s">
        <v>101</v>
      </c>
      <c r="CK94" s="8">
        <v>42896</v>
      </c>
      <c r="CL94" s="6" t="s">
        <v>100</v>
      </c>
      <c r="CM94" s="8">
        <v>43007</v>
      </c>
      <c r="CN94" s="9">
        <f t="shared" si="32"/>
        <v>111</v>
      </c>
      <c r="CO9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5" spans="1:93" hidden="1">
      <c r="A95" s="6">
        <v>53</v>
      </c>
      <c r="B95" s="6" t="str">
        <f t="shared" si="22"/>
        <v>A</v>
      </c>
      <c r="C95" s="7" t="str">
        <f t="shared" si="23"/>
        <v>201612</v>
      </c>
      <c r="D95" s="6" t="s">
        <v>90</v>
      </c>
      <c r="E95" s="6">
        <v>2016</v>
      </c>
      <c r="F95" s="6" t="s">
        <v>441</v>
      </c>
      <c r="G95" s="6" t="s">
        <v>374</v>
      </c>
      <c r="H95" s="6">
        <v>58</v>
      </c>
      <c r="I9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5" s="6" t="s">
        <v>142</v>
      </c>
      <c r="K95" s="8">
        <v>21320</v>
      </c>
      <c r="L95" s="8">
        <v>42704</v>
      </c>
      <c r="M95" s="8">
        <v>42709</v>
      </c>
      <c r="N95" s="6">
        <v>5</v>
      </c>
      <c r="O95" s="6" t="s">
        <v>95</v>
      </c>
      <c r="P95" s="6" t="str">
        <f t="shared" si="24"/>
        <v>Digestif</v>
      </c>
      <c r="Q95" s="6" t="s">
        <v>109</v>
      </c>
      <c r="R9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5" s="6">
        <v>178</v>
      </c>
      <c r="T95" s="6">
        <v>86</v>
      </c>
      <c r="U95" s="6">
        <v>76</v>
      </c>
      <c r="V95" s="6">
        <v>75</v>
      </c>
      <c r="W95" s="6" t="e">
        <f>IF(#REF!="NC","NC",IF(#REF!="NC","NC",ROUND(#REF!/(#REF!*#REF!)*10000,0)))</f>
        <v>#REF!</v>
      </c>
      <c r="X95" s="7" t="e">
        <f>IF(OR(Table_2[[#This Row],[interval imc]]="NC",Table_2[[#This Row],[interval imc]]=0),"non renseigné","renseigné")</f>
        <v>#REF!</v>
      </c>
      <c r="Y95" s="7" t="e">
        <f>IF(#REF!="NC","NC",IF(W95&lt;18.5,"&lt;18,5",IF(AND(W95&gt;=18.5,W95&lt;25),"entre 18,5 et 25",IF(AND(W95&gt;=25,W95&lt;30),"entre 25 et 30",IF(W95&gt;=30,"supérieur à 30")))))</f>
        <v>#REF!</v>
      </c>
      <c r="Z95" s="6">
        <v>2</v>
      </c>
      <c r="AA95" s="7" t="str">
        <f t="shared" si="25"/>
        <v>entre 1 et 5</v>
      </c>
      <c r="AB95" s="7">
        <f>IF(AND(ISNUMBER(Table_2[[#This Row],[poids_entree]]),ISNUMBER(Table_2[[#This Row],[poids_sortie]])),Table_2[[#This Row],[poids_sortie]]-Table_2[[#This Row],[poids_entree]],"NC")</f>
        <v>-1</v>
      </c>
      <c r="AC95" s="7">
        <f>IF(AND(ISNUMBER(Table_2[[#This Row],[poids_init]]),ISNUMBER(Table_2[[#This Row],[poids_entree]])),Table_2[[#This Row],[poids_entree]]-Table_2[[#This Row],[poids_init]],"NC")</f>
        <v>-10</v>
      </c>
      <c r="AD95" s="6">
        <f t="shared" si="26"/>
        <v>12</v>
      </c>
      <c r="AE95" s="6" t="str">
        <f t="shared" si="27"/>
        <v>gain</v>
      </c>
      <c r="AF95" s="6" t="str">
        <f t="shared" si="28"/>
        <v>gain</v>
      </c>
      <c r="AG95" s="6">
        <f t="shared" si="29"/>
        <v>1</v>
      </c>
      <c r="AH95" s="6">
        <f>IF(ISNUMBER(Table_2[[#This Row],[% perte de poids DH]]),AG95*(-1),"NC")</f>
        <v>-1</v>
      </c>
      <c r="AI95" s="6" t="str">
        <f t="shared" si="30"/>
        <v>renseigné</v>
      </c>
      <c r="AJ95" s="6" t="str">
        <f t="shared" si="31"/>
        <v>renseigné</v>
      </c>
      <c r="AK95" s="7" t="str">
        <f>IF(OR(Table_2[[#This Row],[albumine]]="NC",Table_2[[#This Row],[albumine]]=0),"non renseigné","renseigné")</f>
        <v>renseigné</v>
      </c>
      <c r="AL95" s="6">
        <v>33</v>
      </c>
      <c r="AM95" s="6" t="s">
        <v>115</v>
      </c>
      <c r="AN95" s="6" t="s">
        <v>98</v>
      </c>
      <c r="AO95" s="6">
        <v>0</v>
      </c>
      <c r="AP95" s="6">
        <v>0</v>
      </c>
      <c r="AQ95" s="6">
        <v>0</v>
      </c>
      <c r="AR95" s="8">
        <v>43354</v>
      </c>
      <c r="AS95" s="8" t="s">
        <v>98</v>
      </c>
      <c r="AT95" s="6">
        <v>0</v>
      </c>
      <c r="AU95" s="6">
        <v>0</v>
      </c>
      <c r="AV95" s="6" t="s">
        <v>98</v>
      </c>
      <c r="AW95" s="6" t="s">
        <v>98</v>
      </c>
      <c r="AX95" s="6" t="s">
        <v>98</v>
      </c>
      <c r="AY95" s="6" t="s">
        <v>98</v>
      </c>
      <c r="AZ95" s="6" t="s">
        <v>101</v>
      </c>
      <c r="BA95" s="6" t="s">
        <v>101</v>
      </c>
      <c r="BB95" s="6" t="s">
        <v>101</v>
      </c>
      <c r="BC95" s="6" t="s">
        <v>98</v>
      </c>
      <c r="BD95" s="6" t="s">
        <v>98</v>
      </c>
      <c r="BE95" s="6" t="s">
        <v>101</v>
      </c>
      <c r="BF95" s="6" t="s">
        <v>102</v>
      </c>
      <c r="BG95" s="6" t="s">
        <v>98</v>
      </c>
      <c r="BH95" s="6" t="s">
        <v>98</v>
      </c>
      <c r="BI95" s="6" t="s">
        <v>98</v>
      </c>
      <c r="BJ95" s="6" t="s">
        <v>98</v>
      </c>
      <c r="BK95" s="6" t="s">
        <v>98</v>
      </c>
      <c r="BL95" s="6" t="s">
        <v>98</v>
      </c>
      <c r="BM95" s="6" t="s">
        <v>98</v>
      </c>
      <c r="BN95" s="6" t="s">
        <v>101</v>
      </c>
      <c r="BO95" s="6" t="s">
        <v>98</v>
      </c>
      <c r="BP95" s="6" t="s">
        <v>98</v>
      </c>
      <c r="BQ95" s="8">
        <v>42522</v>
      </c>
      <c r="BR95" s="6">
        <v>0</v>
      </c>
      <c r="BS95" s="6" t="s">
        <v>101</v>
      </c>
      <c r="BT95" s="6" t="s">
        <v>100</v>
      </c>
      <c r="BU95" s="6" t="s">
        <v>111</v>
      </c>
      <c r="BV95" s="6" t="s">
        <v>101</v>
      </c>
      <c r="BW95" s="8" t="s">
        <v>98</v>
      </c>
      <c r="BX95" s="6" t="s">
        <v>98</v>
      </c>
      <c r="BY95" s="6" t="s">
        <v>98</v>
      </c>
      <c r="BZ95" s="6"/>
      <c r="CA95" s="6"/>
      <c r="CB95" s="6"/>
      <c r="CC95" s="6"/>
      <c r="CD95" s="6"/>
      <c r="CE95" s="6"/>
      <c r="CF95" s="6"/>
      <c r="CG95" s="6"/>
      <c r="CH95" s="6" t="s">
        <v>98</v>
      </c>
      <c r="CI95" s="6" t="s">
        <v>98</v>
      </c>
      <c r="CJ95" s="6"/>
      <c r="CK95" s="8"/>
      <c r="CL95" s="6"/>
      <c r="CM95" s="8"/>
      <c r="CN95" s="9" t="str">
        <f t="shared" si="32"/>
        <v/>
      </c>
      <c r="CO9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6" spans="1:93" ht="30">
      <c r="A96" s="6">
        <v>56</v>
      </c>
      <c r="B96" s="6" t="str">
        <f t="shared" si="22"/>
        <v>A</v>
      </c>
      <c r="C96" s="7" t="str">
        <f t="shared" si="23"/>
        <v>201612</v>
      </c>
      <c r="D96" s="6" t="s">
        <v>90</v>
      </c>
      <c r="E96" s="6">
        <v>2016</v>
      </c>
      <c r="F96" s="6" t="s">
        <v>442</v>
      </c>
      <c r="G96" s="6" t="s">
        <v>443</v>
      </c>
      <c r="H96" s="6">
        <v>71</v>
      </c>
      <c r="I96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6" s="6" t="s">
        <v>93</v>
      </c>
      <c r="K96" s="8">
        <v>16606</v>
      </c>
      <c r="L96" s="8">
        <v>42702</v>
      </c>
      <c r="M96" s="8">
        <v>42715</v>
      </c>
      <c r="N96" s="6">
        <v>13</v>
      </c>
      <c r="O96" s="6" t="s">
        <v>136</v>
      </c>
      <c r="P96" s="6" t="str">
        <f t="shared" si="24"/>
        <v/>
      </c>
      <c r="Q96" s="6" t="s">
        <v>196</v>
      </c>
      <c r="R96" s="16" t="s">
        <v>564</v>
      </c>
      <c r="S96" s="6" t="s">
        <v>98</v>
      </c>
      <c r="T96" s="6" t="s">
        <v>98</v>
      </c>
      <c r="U96" s="6" t="s">
        <v>98</v>
      </c>
      <c r="V96" s="6" t="s">
        <v>98</v>
      </c>
      <c r="W96" s="6" t="e">
        <f>IF(#REF!="NC","NC",IF(#REF!="NC","NC",ROUND(#REF!/(#REF!*#REF!)*10000,0)))</f>
        <v>#REF!</v>
      </c>
      <c r="X96" s="7" t="e">
        <f>IF(OR(Table_2[[#This Row],[interval imc]]="NC",Table_2[[#This Row],[interval imc]]=0),"non renseigné","renseigné")</f>
        <v>#REF!</v>
      </c>
      <c r="Y96" s="7" t="e">
        <f>IF(#REF!="NC","NC",IF(W96&lt;18.5,"&lt;18,5",IF(AND(W96&gt;=18.5,W96&lt;25),"entre 18,5 et 25",IF(AND(W96&gt;=25,W96&lt;30),"entre 25 et 30",IF(W96&gt;=30,"supérieur à 30")))))</f>
        <v>#REF!</v>
      </c>
      <c r="Z96" s="6">
        <v>0</v>
      </c>
      <c r="AA96" s="7">
        <f t="shared" si="25"/>
        <v>0</v>
      </c>
      <c r="AB96" s="7" t="str">
        <f>IF(AND(ISNUMBER(Table_2[[#This Row],[poids_entree]]),ISNUMBER(Table_2[[#This Row],[poids_sortie]])),Table_2[[#This Row],[poids_sortie]]-Table_2[[#This Row],[poids_entree]],"NC")</f>
        <v>NC</v>
      </c>
      <c r="AC96" s="7" t="str">
        <f>IF(AND(ISNUMBER(Table_2[[#This Row],[poids_init]]),ISNUMBER(Table_2[[#This Row],[poids_entree]])),Table_2[[#This Row],[poids_entree]]-Table_2[[#This Row],[poids_init]],"NC")</f>
        <v>NC</v>
      </c>
      <c r="AD96" s="6" t="str">
        <f t="shared" si="26"/>
        <v>NC</v>
      </c>
      <c r="AE96" s="6" t="str">
        <f t="shared" si="27"/>
        <v>NC</v>
      </c>
      <c r="AF96" s="6" t="str">
        <f t="shared" si="28"/>
        <v>NC</v>
      </c>
      <c r="AG96" s="6" t="str">
        <f t="shared" si="29"/>
        <v>NC</v>
      </c>
      <c r="AH96" s="6" t="str">
        <f>IF(ISNUMBER(Table_2[[#This Row],[% perte de poids DH]]),AG96*(-1),"NC")</f>
        <v>NC</v>
      </c>
      <c r="AI96" s="6" t="str">
        <f t="shared" si="30"/>
        <v>non renseigné</v>
      </c>
      <c r="AJ96" s="6" t="str">
        <f t="shared" si="31"/>
        <v>non renseigné</v>
      </c>
      <c r="AK96" s="7" t="str">
        <f>IF(OR(Table_2[[#This Row],[albumine]]="NC",Table_2[[#This Row],[albumine]]=0),"non renseigné","renseigné")</f>
        <v>non renseigné</v>
      </c>
      <c r="AL96" s="6" t="s">
        <v>98</v>
      </c>
      <c r="AM96" s="6" t="s">
        <v>128</v>
      </c>
      <c r="AN96" s="6" t="s">
        <v>98</v>
      </c>
      <c r="AO96" s="6">
        <v>0</v>
      </c>
      <c r="AP96" s="6">
        <v>0</v>
      </c>
      <c r="AQ96" s="6">
        <v>0</v>
      </c>
      <c r="AR96" s="8">
        <v>42715</v>
      </c>
      <c r="AS96" s="8">
        <v>42705</v>
      </c>
      <c r="AT96" s="6">
        <v>0</v>
      </c>
      <c r="AU96" s="6">
        <v>0</v>
      </c>
      <c r="AV96" s="6" t="s">
        <v>168</v>
      </c>
      <c r="AW96" s="6" t="s">
        <v>98</v>
      </c>
      <c r="AX96" s="6" t="s">
        <v>98</v>
      </c>
      <c r="AY96" s="6" t="s">
        <v>98</v>
      </c>
      <c r="AZ96" s="6" t="s">
        <v>100</v>
      </c>
      <c r="BA96" s="6" t="s">
        <v>101</v>
      </c>
      <c r="BB96" s="6" t="s">
        <v>101</v>
      </c>
      <c r="BC96" s="6" t="s">
        <v>98</v>
      </c>
      <c r="BD96" s="6" t="s">
        <v>98</v>
      </c>
      <c r="BE96" s="6" t="s">
        <v>101</v>
      </c>
      <c r="BF96" s="6" t="s">
        <v>119</v>
      </c>
      <c r="BG96" s="6" t="s">
        <v>120</v>
      </c>
      <c r="BH96" s="6" t="s">
        <v>98</v>
      </c>
      <c r="BI96" s="6" t="s">
        <v>101</v>
      </c>
      <c r="BJ96" s="6" t="s">
        <v>101</v>
      </c>
      <c r="BK96" s="6" t="s">
        <v>101</v>
      </c>
      <c r="BL96" s="6" t="s">
        <v>101</v>
      </c>
      <c r="BM96" s="6" t="s">
        <v>101</v>
      </c>
      <c r="BN96" s="6" t="s">
        <v>98</v>
      </c>
      <c r="BO96" s="6" t="s">
        <v>98</v>
      </c>
      <c r="BP96" s="6" t="s">
        <v>98</v>
      </c>
      <c r="BQ96" s="8">
        <v>42522</v>
      </c>
      <c r="BR96" s="6">
        <v>0</v>
      </c>
      <c r="BS96" s="6" t="s">
        <v>101</v>
      </c>
      <c r="BT96" s="6" t="s">
        <v>100</v>
      </c>
      <c r="BU96" s="6" t="s">
        <v>111</v>
      </c>
      <c r="BV96" s="6" t="s">
        <v>101</v>
      </c>
      <c r="BW96" s="8" t="s">
        <v>98</v>
      </c>
      <c r="BX96" s="6" t="s">
        <v>98</v>
      </c>
      <c r="BY96" s="6" t="s">
        <v>98</v>
      </c>
      <c r="BZ96" s="6"/>
      <c r="CA96" s="6"/>
      <c r="CB96" s="6"/>
      <c r="CC96" s="6"/>
      <c r="CD96" s="6"/>
      <c r="CE96" s="6"/>
      <c r="CF96" s="6"/>
      <c r="CG96" s="6"/>
      <c r="CH96" s="6" t="s">
        <v>98</v>
      </c>
      <c r="CI96" s="6" t="s">
        <v>98</v>
      </c>
      <c r="CJ96" s="6"/>
      <c r="CK96" s="8"/>
      <c r="CL96" s="6"/>
      <c r="CM96" s="8"/>
      <c r="CN96" s="9" t="str">
        <f t="shared" si="32"/>
        <v/>
      </c>
      <c r="CO9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7" spans="1:93" ht="45">
      <c r="A97" s="6">
        <v>148</v>
      </c>
      <c r="B97" s="6" t="str">
        <f t="shared" si="22"/>
        <v>C</v>
      </c>
      <c r="C97" s="7" t="str">
        <f t="shared" si="23"/>
        <v>201712</v>
      </c>
      <c r="D97" s="6" t="s">
        <v>90</v>
      </c>
      <c r="E97" s="6">
        <v>2017</v>
      </c>
      <c r="F97" s="6" t="s">
        <v>444</v>
      </c>
      <c r="G97" s="6" t="s">
        <v>445</v>
      </c>
      <c r="H97" s="6">
        <v>52</v>
      </c>
      <c r="I9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7" s="6" t="s">
        <v>142</v>
      </c>
      <c r="K97" s="8">
        <v>24043</v>
      </c>
      <c r="L97" s="8">
        <v>43076</v>
      </c>
      <c r="M97" s="8">
        <v>43080</v>
      </c>
      <c r="N97" s="6">
        <v>4</v>
      </c>
      <c r="O97" s="6" t="s">
        <v>136</v>
      </c>
      <c r="P97" s="6" t="str">
        <f t="shared" si="24"/>
        <v/>
      </c>
      <c r="Q97" s="6" t="s">
        <v>330</v>
      </c>
      <c r="R97" s="16" t="s">
        <v>565</v>
      </c>
      <c r="S97" s="6">
        <v>172</v>
      </c>
      <c r="T97" s="6">
        <v>80</v>
      </c>
      <c r="U97" s="6">
        <v>80</v>
      </c>
      <c r="V97" s="6" t="s">
        <v>98</v>
      </c>
      <c r="W97" s="6" t="e">
        <f>IF(#REF!="NC","NC",IF(#REF!="NC","NC",ROUND(#REF!/(#REF!*#REF!)*10000,0)))</f>
        <v>#REF!</v>
      </c>
      <c r="X97" s="7" t="e">
        <f>IF(OR(Table_2[[#This Row],[interval imc]]="NC",Table_2[[#This Row],[interval imc]]=0),"non renseigné","renseigné")</f>
        <v>#REF!</v>
      </c>
      <c r="Y97" s="7" t="e">
        <f>IF(#REF!="NC","NC",IF(W97&lt;18.5,"&lt;18,5",IF(AND(W97&gt;=18.5,W97&lt;25),"entre 18,5 et 25",IF(AND(W97&gt;=25,W97&lt;30),"entre 25 et 30",IF(W97&gt;=30,"supérieur à 30")))))</f>
        <v>#REF!</v>
      </c>
      <c r="Z97" s="6">
        <v>1</v>
      </c>
      <c r="AA97" s="7" t="str">
        <f t="shared" si="25"/>
        <v>entre 1 et 5</v>
      </c>
      <c r="AB97" s="7" t="str">
        <f>IF(AND(ISNUMBER(Table_2[[#This Row],[poids_entree]]),ISNUMBER(Table_2[[#This Row],[poids_sortie]])),Table_2[[#This Row],[poids_sortie]]-Table_2[[#This Row],[poids_entree]],"NC")</f>
        <v>NC</v>
      </c>
      <c r="AC97" s="7">
        <f>IF(AND(ISNUMBER(Table_2[[#This Row],[poids_init]]),ISNUMBER(Table_2[[#This Row],[poids_entree]])),Table_2[[#This Row],[poids_entree]]-Table_2[[#This Row],[poids_init]],"NC")</f>
        <v>0</v>
      </c>
      <c r="AD97" s="6">
        <f t="shared" si="26"/>
        <v>0</v>
      </c>
      <c r="AE97" s="6" t="str">
        <f t="shared" si="27"/>
        <v>NC</v>
      </c>
      <c r="AF97" s="6" t="str">
        <f t="shared" si="28"/>
        <v>perte</v>
      </c>
      <c r="AG97" s="6" t="str">
        <f t="shared" si="29"/>
        <v>NC</v>
      </c>
      <c r="AH97" s="6" t="str">
        <f>IF(ISNUMBER(Table_2[[#This Row],[% perte de poids DH]]),AG97*(-1),"NC")</f>
        <v>NC</v>
      </c>
      <c r="AI97" s="6" t="str">
        <f t="shared" si="30"/>
        <v>non renseigné</v>
      </c>
      <c r="AJ97" s="6" t="str">
        <f t="shared" si="31"/>
        <v>renseigné</v>
      </c>
      <c r="AK97" s="7" t="str">
        <f>IF(OR(Table_2[[#This Row],[albumine]]="NC",Table_2[[#This Row],[albumine]]=0),"non renseigné","renseigné")</f>
        <v>renseigné</v>
      </c>
      <c r="AL97" s="6">
        <v>43</v>
      </c>
      <c r="AM97" s="6" t="s">
        <v>97</v>
      </c>
      <c r="AN97" s="6" t="s">
        <v>98</v>
      </c>
      <c r="AO97" s="6" t="s">
        <v>98</v>
      </c>
      <c r="AP97" s="6" t="s">
        <v>98</v>
      </c>
      <c r="AQ97" s="6" t="s">
        <v>98</v>
      </c>
      <c r="AR97" s="8" t="s">
        <v>98</v>
      </c>
      <c r="AS97" s="8">
        <v>43320</v>
      </c>
      <c r="AT97" s="6">
        <v>0</v>
      </c>
      <c r="AU97" s="6">
        <v>0</v>
      </c>
      <c r="AV97" s="6" t="s">
        <v>98</v>
      </c>
      <c r="AW97" s="6" t="s">
        <v>98</v>
      </c>
      <c r="AX97" s="6" t="s">
        <v>98</v>
      </c>
      <c r="AY97" s="6" t="s">
        <v>98</v>
      </c>
      <c r="AZ97" s="6" t="s">
        <v>101</v>
      </c>
      <c r="BA97" s="6" t="s">
        <v>100</v>
      </c>
      <c r="BB97" s="6" t="s">
        <v>101</v>
      </c>
      <c r="BC97" s="6" t="s">
        <v>98</v>
      </c>
      <c r="BD97" s="6" t="s">
        <v>98</v>
      </c>
      <c r="BE97" s="6" t="s">
        <v>101</v>
      </c>
      <c r="BF97" s="6" t="s">
        <v>102</v>
      </c>
      <c r="BG97" s="6" t="s">
        <v>98</v>
      </c>
      <c r="BH97" s="6" t="s">
        <v>98</v>
      </c>
      <c r="BI97" s="6" t="s">
        <v>98</v>
      </c>
      <c r="BJ97" s="6" t="s">
        <v>98</v>
      </c>
      <c r="BK97" s="6" t="s">
        <v>98</v>
      </c>
      <c r="BL97" s="6" t="s">
        <v>98</v>
      </c>
      <c r="BM97" s="6" t="s">
        <v>98</v>
      </c>
      <c r="BN97" s="6" t="s">
        <v>100</v>
      </c>
      <c r="BO97" s="6" t="s">
        <v>98</v>
      </c>
      <c r="BP97" s="6" t="s">
        <v>98</v>
      </c>
      <c r="BQ97" s="8" t="s">
        <v>98</v>
      </c>
      <c r="BR97" s="6" t="s">
        <v>98</v>
      </c>
      <c r="BS97" s="6" t="s">
        <v>101</v>
      </c>
      <c r="BT97" s="6" t="s">
        <v>100</v>
      </c>
      <c r="BU97" s="6" t="s">
        <v>111</v>
      </c>
      <c r="BV97" s="6" t="s">
        <v>101</v>
      </c>
      <c r="BW97" s="8" t="s">
        <v>98</v>
      </c>
      <c r="BX97" s="6" t="s">
        <v>98</v>
      </c>
      <c r="BY97" s="6" t="s">
        <v>98</v>
      </c>
      <c r="BZ97" s="6"/>
      <c r="CA97" s="6"/>
      <c r="CB97" s="6"/>
      <c r="CC97" s="6"/>
      <c r="CD97" s="6"/>
      <c r="CE97" s="6"/>
      <c r="CF97" s="6"/>
      <c r="CG97" s="6"/>
      <c r="CH97" s="6" t="s">
        <v>446</v>
      </c>
      <c r="CI97" s="6" t="s">
        <v>272</v>
      </c>
      <c r="CJ97" s="6"/>
      <c r="CK97" s="8"/>
      <c r="CL97" s="6"/>
      <c r="CM97" s="8"/>
      <c r="CN97" s="9" t="str">
        <f t="shared" si="32"/>
        <v/>
      </c>
      <c r="CO9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8" spans="1:93" hidden="1">
      <c r="A98" s="6">
        <v>17</v>
      </c>
      <c r="B98" s="6" t="str">
        <f t="shared" ref="B98:B129" si="33">IF(C98="201612","A",IF(C98="201706","B",IF(C98="201712","C",IF(C98="201806","D"))))</f>
        <v>B</v>
      </c>
      <c r="C98" s="7" t="str">
        <f t="shared" ref="C98:C129" si="34">CONCATENATE(E98,IF(D98="décembre","12","06"))</f>
        <v>201706</v>
      </c>
      <c r="D98" s="6" t="s">
        <v>106</v>
      </c>
      <c r="E98" s="6">
        <v>2017</v>
      </c>
      <c r="F98" s="6" t="s">
        <v>447</v>
      </c>
      <c r="G98" s="6" t="s">
        <v>448</v>
      </c>
      <c r="H98" s="6">
        <v>65</v>
      </c>
      <c r="I98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98" s="6" t="s">
        <v>93</v>
      </c>
      <c r="K98" s="8">
        <v>18721</v>
      </c>
      <c r="L98" s="8">
        <v>42887</v>
      </c>
      <c r="M98" s="8">
        <v>42893</v>
      </c>
      <c r="N98" s="6">
        <v>6</v>
      </c>
      <c r="O98" s="6" t="s">
        <v>95</v>
      </c>
      <c r="P98" s="6" t="str">
        <f t="shared" ref="P98:P129" si="35">IF(O98="Hemato","",IF(Q98="CHC","Digestif",IF(Q98="colon","Digestif",IF(Q98="cholangiocarcinome","Digestif",IF(Q98="corticosurrenalome","Surrenale",IF(Q98="ependymome du cervelet","Cérébral",IF(Q98="gastrique","Digestif",IF(Q98="melanome","Cutané",IF(Q98="oesophage","Digestif",IF(Q98="ovaire","Gynécologique",IF(Q98="pancreas","Digestif",IF(Q98="prostate","Prostate",IF(Q98="renal","Urinaire",IF(Q98="sein","Gynécologique",IF(Q98="TNE","TNE",IF(Q98="uterus","Gynécologique",IF(Q98="vessie","Urinaire",IF(Q98="ORL","ORL",IF(Q98="indeterminé","Indéterminé","")))))))))))))))))))</f>
        <v>Indéterminé</v>
      </c>
      <c r="Q98" s="6" t="s">
        <v>449</v>
      </c>
      <c r="R9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8" s="6">
        <v>160</v>
      </c>
      <c r="T98" s="6" t="s">
        <v>98</v>
      </c>
      <c r="U98" s="6">
        <v>39</v>
      </c>
      <c r="V98" s="6" t="s">
        <v>98</v>
      </c>
      <c r="W98" s="6" t="e">
        <f>IF(#REF!="NC","NC",IF(#REF!="NC","NC",ROUND(#REF!/(#REF!*#REF!)*10000,0)))</f>
        <v>#REF!</v>
      </c>
      <c r="X98" s="7" t="e">
        <f>IF(OR(Table_2[[#This Row],[interval imc]]="NC",Table_2[[#This Row],[interval imc]]=0),"non renseigné","renseigné")</f>
        <v>#REF!</v>
      </c>
      <c r="Y98" s="7" t="e">
        <f>IF(#REF!="NC","NC",IF(W98&lt;18.5,"&lt;18,5",IF(AND(W98&gt;=18.5,W98&lt;25),"entre 18,5 et 25",IF(AND(W98&gt;=25,W98&lt;30),"entre 25 et 30",IF(W98&gt;=30,"supérieur à 30")))))</f>
        <v>#REF!</v>
      </c>
      <c r="Z98" s="6">
        <v>1</v>
      </c>
      <c r="AA98" s="7" t="str">
        <f t="shared" ref="AA98:AA129" si="36">IF(Z98=0,0,IF(AND(Z98&gt;0,Z98&lt;5),"entre 1 et 5",IF(AND(Z98&gt;=5,Z98&lt;=10),"entre 5 et 10",IF(Z98&gt;10,"supérieur à 10","????"))))</f>
        <v>entre 1 et 5</v>
      </c>
      <c r="AB98" s="7" t="str">
        <f>IF(AND(ISNUMBER(Table_2[[#This Row],[poids_entree]]),ISNUMBER(Table_2[[#This Row],[poids_sortie]])),Table_2[[#This Row],[poids_sortie]]-Table_2[[#This Row],[poids_entree]],"NC")</f>
        <v>NC</v>
      </c>
      <c r="AC98" s="7" t="str">
        <f>IF(AND(ISNUMBER(Table_2[[#This Row],[poids_init]]),ISNUMBER(Table_2[[#This Row],[poids_entree]])),Table_2[[#This Row],[poids_entree]]-Table_2[[#This Row],[poids_init]],"NC")</f>
        <v>NC</v>
      </c>
      <c r="AD98" s="6" t="str">
        <f t="shared" ref="AD98:AD132" si="37">IF(U98="NC","NC",IF(T98="NC","NC",ROUND(((T98-U98)/T98)*100,0)))</f>
        <v>NC</v>
      </c>
      <c r="AE98" s="6" t="str">
        <f t="shared" ref="AE98:AE132" si="38">IF(AB98="NC","NC",IF(AB98&gt;=0,"perte","gain"))</f>
        <v>NC</v>
      </c>
      <c r="AF98" s="6" t="str">
        <f t="shared" ref="AF98:AF132" si="39">IF(AC98="NC","NC",IF(AC98&gt;=0,"perte","gain"))</f>
        <v>NC</v>
      </c>
      <c r="AG98" s="6" t="str">
        <f t="shared" ref="AG98:AG132" si="40">IF(V98="NC","NC",IF(U98="NC","NC",ROUND(((U98-V98)/U98)*100,0)))</f>
        <v>NC</v>
      </c>
      <c r="AH98" s="6" t="str">
        <f>IF(ISNUMBER(Table_2[[#This Row],[% perte de poids DH]]),AG98*(-1),"NC")</f>
        <v>NC</v>
      </c>
      <c r="AI98" s="6" t="str">
        <f t="shared" ref="AI98:AI132" si="41">IF(AG98="NC","non renseigné","renseigné")</f>
        <v>non renseigné</v>
      </c>
      <c r="AJ98" s="6" t="str">
        <f t="shared" ref="AJ98:AJ132" si="42">IF(AD98="NC","non renseigné","renseigné")</f>
        <v>non renseigné</v>
      </c>
      <c r="AK98" s="7" t="str">
        <f>IF(OR(Table_2[[#This Row],[albumine]]="NC",Table_2[[#This Row],[albumine]]=0),"non renseigné","renseigné")</f>
        <v>non renseigné</v>
      </c>
      <c r="AL98" s="6" t="s">
        <v>98</v>
      </c>
      <c r="AM98" s="6" t="s">
        <v>110</v>
      </c>
      <c r="AN98" s="6" t="s">
        <v>98</v>
      </c>
      <c r="AO98" s="6">
        <v>0</v>
      </c>
      <c r="AP98" s="6">
        <v>0</v>
      </c>
      <c r="AQ98" s="6">
        <v>0</v>
      </c>
      <c r="AR98" s="8">
        <v>42898</v>
      </c>
      <c r="AS98" s="8" t="s">
        <v>98</v>
      </c>
      <c r="AT98" s="6">
        <v>0</v>
      </c>
      <c r="AU98" s="6">
        <v>0</v>
      </c>
      <c r="AV98" s="6" t="s">
        <v>98</v>
      </c>
      <c r="AW98" s="6" t="s">
        <v>98</v>
      </c>
      <c r="AX98" s="6" t="s">
        <v>98</v>
      </c>
      <c r="AY98" s="6" t="s">
        <v>98</v>
      </c>
      <c r="AZ98" s="6" t="s">
        <v>100</v>
      </c>
      <c r="BA98" s="6" t="s">
        <v>101</v>
      </c>
      <c r="BB98" s="6" t="s">
        <v>101</v>
      </c>
      <c r="BC98" s="6" t="s">
        <v>98</v>
      </c>
      <c r="BD98" s="6" t="s">
        <v>98</v>
      </c>
      <c r="BE98" s="6" t="s">
        <v>101</v>
      </c>
      <c r="BF98" s="6" t="s">
        <v>102</v>
      </c>
      <c r="BG98" s="6" t="s">
        <v>98</v>
      </c>
      <c r="BH98" s="6" t="s">
        <v>98</v>
      </c>
      <c r="BI98" s="6" t="s">
        <v>98</v>
      </c>
      <c r="BJ98" s="6" t="s">
        <v>98</v>
      </c>
      <c r="BK98" s="6" t="s">
        <v>98</v>
      </c>
      <c r="BL98" s="6" t="s">
        <v>98</v>
      </c>
      <c r="BM98" s="6" t="s">
        <v>98</v>
      </c>
      <c r="BN98" s="6" t="s">
        <v>101</v>
      </c>
      <c r="BO98" s="6" t="s">
        <v>98</v>
      </c>
      <c r="BP98" s="6" t="s">
        <v>98</v>
      </c>
      <c r="BQ98" s="8" t="s">
        <v>98</v>
      </c>
      <c r="BR98" s="6" t="s">
        <v>98</v>
      </c>
      <c r="BS98" s="6" t="s">
        <v>191</v>
      </c>
      <c r="BT98" s="6" t="s">
        <v>191</v>
      </c>
      <c r="BU98" s="6" t="s">
        <v>191</v>
      </c>
      <c r="BV98" s="6" t="s">
        <v>101</v>
      </c>
      <c r="BW98" s="8" t="s">
        <v>98</v>
      </c>
      <c r="BX98" s="6" t="s">
        <v>98</v>
      </c>
      <c r="BY98" s="6" t="s">
        <v>98</v>
      </c>
      <c r="BZ98" s="6"/>
      <c r="CA98" s="6"/>
      <c r="CB98" s="6"/>
      <c r="CC98" s="6"/>
      <c r="CD98" s="6"/>
      <c r="CE98" s="6"/>
      <c r="CF98" s="6"/>
      <c r="CG98" s="6"/>
      <c r="CH98" s="6" t="s">
        <v>98</v>
      </c>
      <c r="CI98" s="6" t="s">
        <v>98</v>
      </c>
      <c r="CJ98" s="6"/>
      <c r="CK98" s="8"/>
      <c r="CL98" s="6"/>
      <c r="CM98" s="8"/>
      <c r="CN98" s="9" t="str">
        <f t="shared" ref="CN98:CN129" si="43">IF( AND(ISNUMBER(CK98),ISNUMBER(CM98)),DATEDIF(CK98,CM98,"D"),"")</f>
        <v/>
      </c>
      <c r="CO9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99" spans="1:93" ht="45" hidden="1">
      <c r="A99" s="6">
        <v>75</v>
      </c>
      <c r="B99" s="6" t="str">
        <f t="shared" si="33"/>
        <v>A</v>
      </c>
      <c r="C99" s="7" t="str">
        <f t="shared" si="34"/>
        <v>201612</v>
      </c>
      <c r="D99" s="6" t="s">
        <v>90</v>
      </c>
      <c r="E99" s="6">
        <v>2016</v>
      </c>
      <c r="F99" s="6" t="s">
        <v>450</v>
      </c>
      <c r="G99" s="6" t="s">
        <v>185</v>
      </c>
      <c r="H99" s="6">
        <v>83</v>
      </c>
      <c r="I9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99" s="6" t="s">
        <v>93</v>
      </c>
      <c r="K99" s="8">
        <v>12276</v>
      </c>
      <c r="L99" s="8">
        <v>42713</v>
      </c>
      <c r="M99" s="8">
        <v>42727</v>
      </c>
      <c r="N99" s="6">
        <v>14</v>
      </c>
      <c r="O99" s="6" t="s">
        <v>95</v>
      </c>
      <c r="P99" s="6" t="str">
        <f t="shared" si="35"/>
        <v>Gynécologique</v>
      </c>
      <c r="Q99" s="6" t="s">
        <v>96</v>
      </c>
      <c r="R9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99" s="6" t="s">
        <v>98</v>
      </c>
      <c r="T99" s="6" t="s">
        <v>98</v>
      </c>
      <c r="U99" s="6">
        <v>53</v>
      </c>
      <c r="V99" s="6">
        <v>50</v>
      </c>
      <c r="W99" s="6" t="e">
        <f>IF(#REF!="NC","NC",IF(#REF!="NC","NC",ROUND(#REF!/(#REF!*#REF!)*10000,0)))</f>
        <v>#REF!</v>
      </c>
      <c r="X99" s="7" t="e">
        <f>IF(OR(Table_2[[#This Row],[interval imc]]="NC",Table_2[[#This Row],[interval imc]]=0),"non renseigné","renseigné")</f>
        <v>#REF!</v>
      </c>
      <c r="Y99" s="7" t="e">
        <f>IF(#REF!="NC","NC",IF(W99&lt;18.5,"&lt;18,5",IF(AND(W99&gt;=18.5,W99&lt;25),"entre 18,5 et 25",IF(AND(W99&gt;=25,W99&lt;30),"entre 25 et 30",IF(W99&gt;=30,"supérieur à 30")))))</f>
        <v>#REF!</v>
      </c>
      <c r="Z99" s="6">
        <v>2</v>
      </c>
      <c r="AA99" s="7" t="str">
        <f t="shared" si="36"/>
        <v>entre 1 et 5</v>
      </c>
      <c r="AB99" s="7">
        <f>IF(AND(ISNUMBER(Table_2[[#This Row],[poids_entree]]),ISNUMBER(Table_2[[#This Row],[poids_sortie]])),Table_2[[#This Row],[poids_sortie]]-Table_2[[#This Row],[poids_entree]],"NC")</f>
        <v>-3</v>
      </c>
      <c r="AC99" s="7" t="str">
        <f>IF(AND(ISNUMBER(Table_2[[#This Row],[poids_init]]),ISNUMBER(Table_2[[#This Row],[poids_entree]])),Table_2[[#This Row],[poids_entree]]-Table_2[[#This Row],[poids_init]],"NC")</f>
        <v>NC</v>
      </c>
      <c r="AD99" s="6" t="str">
        <f t="shared" si="37"/>
        <v>NC</v>
      </c>
      <c r="AE99" s="6" t="str">
        <f t="shared" si="38"/>
        <v>gain</v>
      </c>
      <c r="AF99" s="6" t="str">
        <f t="shared" si="39"/>
        <v>NC</v>
      </c>
      <c r="AG99" s="6">
        <f t="shared" si="40"/>
        <v>6</v>
      </c>
      <c r="AH99" s="6">
        <f>IF(ISNUMBER(Table_2[[#This Row],[% perte de poids DH]]),AG99*(-1),"NC")</f>
        <v>-6</v>
      </c>
      <c r="AI99" s="6" t="str">
        <f t="shared" si="41"/>
        <v>renseigné</v>
      </c>
      <c r="AJ99" s="6" t="str">
        <f t="shared" si="42"/>
        <v>non renseigné</v>
      </c>
      <c r="AK99" s="7" t="str">
        <f>IF(OR(Table_2[[#This Row],[albumine]]="NC",Table_2[[#This Row],[albumine]]=0),"non renseigné","renseigné")</f>
        <v>renseigné</v>
      </c>
      <c r="AL99" s="6">
        <v>23</v>
      </c>
      <c r="AM99" s="6" t="s">
        <v>110</v>
      </c>
      <c r="AN99" s="6" t="s">
        <v>98</v>
      </c>
      <c r="AO99" s="6">
        <v>65</v>
      </c>
      <c r="AP99" s="6">
        <v>0</v>
      </c>
      <c r="AQ99" s="6">
        <v>0</v>
      </c>
      <c r="AR99" s="8">
        <v>42763</v>
      </c>
      <c r="AS99" s="8">
        <v>42758</v>
      </c>
      <c r="AT99" s="6">
        <v>2</v>
      </c>
      <c r="AU99" s="6">
        <v>0</v>
      </c>
      <c r="AV99" s="6" t="s">
        <v>98</v>
      </c>
      <c r="AW99" s="6" t="s">
        <v>98</v>
      </c>
      <c r="AX99" s="6" t="s">
        <v>98</v>
      </c>
      <c r="AY99" s="6" t="s">
        <v>157</v>
      </c>
      <c r="AZ99" s="6" t="s">
        <v>100</v>
      </c>
      <c r="BA99" s="6" t="s">
        <v>101</v>
      </c>
      <c r="BB99" s="6" t="s">
        <v>100</v>
      </c>
      <c r="BC99" s="6" t="s">
        <v>98</v>
      </c>
      <c r="BD99" s="6" t="s">
        <v>98</v>
      </c>
      <c r="BE99" s="6" t="s">
        <v>101</v>
      </c>
      <c r="BF99" s="6" t="s">
        <v>102</v>
      </c>
      <c r="BG99" s="6" t="s">
        <v>98</v>
      </c>
      <c r="BH99" s="6" t="s">
        <v>98</v>
      </c>
      <c r="BI99" s="6" t="s">
        <v>98</v>
      </c>
      <c r="BJ99" s="6" t="s">
        <v>98</v>
      </c>
      <c r="BK99" s="6" t="s">
        <v>98</v>
      </c>
      <c r="BL99" s="6" t="s">
        <v>98</v>
      </c>
      <c r="BM99" s="6" t="s">
        <v>98</v>
      </c>
      <c r="BN99" s="6" t="s">
        <v>100</v>
      </c>
      <c r="BO99" s="6" t="s">
        <v>98</v>
      </c>
      <c r="BP99" s="6" t="s">
        <v>98</v>
      </c>
      <c r="BQ99" s="8" t="s">
        <v>98</v>
      </c>
      <c r="BR99" s="6">
        <v>0</v>
      </c>
      <c r="BS99" s="6" t="s">
        <v>101</v>
      </c>
      <c r="BT99" s="6" t="s">
        <v>101</v>
      </c>
      <c r="BU99" s="6" t="s">
        <v>111</v>
      </c>
      <c r="BV99" s="6" t="s">
        <v>100</v>
      </c>
      <c r="BW99" s="8">
        <v>42762</v>
      </c>
      <c r="BX99" s="6" t="s">
        <v>451</v>
      </c>
      <c r="BY99" s="6" t="s">
        <v>452</v>
      </c>
      <c r="BZ99" s="6"/>
      <c r="CA99" s="6"/>
      <c r="CB99" s="6" t="s">
        <v>100</v>
      </c>
      <c r="CC99" s="6"/>
      <c r="CD99" s="6"/>
      <c r="CE99" s="6"/>
      <c r="CF99" s="6"/>
      <c r="CG99" s="6"/>
      <c r="CH99" s="6" t="s">
        <v>98</v>
      </c>
      <c r="CI99" s="6" t="s">
        <v>453</v>
      </c>
      <c r="CJ99" s="6" t="s">
        <v>101</v>
      </c>
      <c r="CK99" s="8">
        <v>42762</v>
      </c>
      <c r="CL99" s="6" t="s">
        <v>100</v>
      </c>
      <c r="CM99" s="8">
        <v>42768</v>
      </c>
      <c r="CN99" s="9">
        <f t="shared" si="43"/>
        <v>6</v>
      </c>
      <c r="CO9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semaine</v>
      </c>
    </row>
    <row r="100" spans="1:93" ht="45" hidden="1">
      <c r="A100" s="6">
        <v>110</v>
      </c>
      <c r="B100" s="6" t="str">
        <f t="shared" si="33"/>
        <v>D</v>
      </c>
      <c r="C100" s="7" t="str">
        <f t="shared" si="34"/>
        <v>201806</v>
      </c>
      <c r="D100" s="6" t="s">
        <v>106</v>
      </c>
      <c r="E100" s="6">
        <v>2018</v>
      </c>
      <c r="F100" s="6" t="s">
        <v>454</v>
      </c>
      <c r="G100" s="6" t="s">
        <v>455</v>
      </c>
      <c r="H100" s="6">
        <v>66</v>
      </c>
      <c r="I10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0" s="6" t="s">
        <v>142</v>
      </c>
      <c r="K100" s="8">
        <v>19051</v>
      </c>
      <c r="L100" s="8">
        <v>43251</v>
      </c>
      <c r="M100" s="8">
        <v>43273</v>
      </c>
      <c r="N100" s="6">
        <v>22</v>
      </c>
      <c r="O100" s="6" t="s">
        <v>95</v>
      </c>
      <c r="P100" s="6" t="str">
        <f t="shared" si="35"/>
        <v>Cutané</v>
      </c>
      <c r="Q100" s="6" t="s">
        <v>456</v>
      </c>
      <c r="R10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0" s="6">
        <v>175</v>
      </c>
      <c r="T100" s="6">
        <v>65.400000000000006</v>
      </c>
      <c r="U100" s="6" t="s">
        <v>98</v>
      </c>
      <c r="V100" s="6" t="s">
        <v>98</v>
      </c>
      <c r="W100" s="6" t="e">
        <f>IF(#REF!="NC","NC",IF(#REF!="NC","NC",ROUND(#REF!/(#REF!*#REF!)*10000,0)))</f>
        <v>#REF!</v>
      </c>
      <c r="X100" s="7" t="e">
        <f>IF(OR(Table_2[[#This Row],[interval imc]]="NC",Table_2[[#This Row],[interval imc]]=0),"non renseigné","renseigné")</f>
        <v>#REF!</v>
      </c>
      <c r="Y100" s="7" t="e">
        <f>IF(#REF!="NC","NC",IF(W100&lt;18.5,"&lt;18,5",IF(AND(W100&gt;=18.5,W100&lt;25),"entre 18,5 et 25",IF(AND(W100&gt;=25,W100&lt;30),"entre 25 et 30",IF(W100&gt;=30,"supérieur à 30")))))</f>
        <v>#REF!</v>
      </c>
      <c r="Z100" s="6">
        <v>0</v>
      </c>
      <c r="AA100" s="7">
        <f t="shared" si="36"/>
        <v>0</v>
      </c>
      <c r="AB100" s="7" t="str">
        <f>IF(AND(ISNUMBER(Table_2[[#This Row],[poids_entree]]),ISNUMBER(Table_2[[#This Row],[poids_sortie]])),Table_2[[#This Row],[poids_sortie]]-Table_2[[#This Row],[poids_entree]],"NC")</f>
        <v>NC</v>
      </c>
      <c r="AC100" s="7" t="str">
        <f>IF(AND(ISNUMBER(Table_2[[#This Row],[poids_init]]),ISNUMBER(Table_2[[#This Row],[poids_entree]])),Table_2[[#This Row],[poids_entree]]-Table_2[[#This Row],[poids_init]],"NC")</f>
        <v>NC</v>
      </c>
      <c r="AD100" s="6" t="str">
        <f t="shared" si="37"/>
        <v>NC</v>
      </c>
      <c r="AE100" s="6" t="str">
        <f t="shared" si="38"/>
        <v>NC</v>
      </c>
      <c r="AF100" s="6" t="str">
        <f t="shared" si="39"/>
        <v>NC</v>
      </c>
      <c r="AG100" s="6" t="str">
        <f t="shared" si="40"/>
        <v>NC</v>
      </c>
      <c r="AH100" s="6" t="str">
        <f>IF(ISNUMBER(Table_2[[#This Row],[% perte de poids DH]]),AG100*(-1),"NC")</f>
        <v>NC</v>
      </c>
      <c r="AI100" s="6" t="str">
        <f t="shared" si="41"/>
        <v>non renseigné</v>
      </c>
      <c r="AJ100" s="6" t="str">
        <f t="shared" si="42"/>
        <v>non renseigné</v>
      </c>
      <c r="AK100" s="7" t="str">
        <f>IF(OR(Table_2[[#This Row],[albumine]]="NC",Table_2[[#This Row],[albumine]]=0),"non renseigné","renseigné")</f>
        <v>renseigné</v>
      </c>
      <c r="AL100" s="6">
        <v>33</v>
      </c>
      <c r="AM100" s="6" t="s">
        <v>128</v>
      </c>
      <c r="AN100" s="6" t="s">
        <v>98</v>
      </c>
      <c r="AO100" s="6">
        <v>0</v>
      </c>
      <c r="AP100" s="6" t="s">
        <v>98</v>
      </c>
      <c r="AQ100" s="6" t="s">
        <v>98</v>
      </c>
      <c r="AR100" s="8">
        <v>43308</v>
      </c>
      <c r="AS100" s="8" t="s">
        <v>98</v>
      </c>
      <c r="AT100" s="6">
        <v>0</v>
      </c>
      <c r="AU100" s="6">
        <v>0</v>
      </c>
      <c r="AV100" s="6" t="s">
        <v>98</v>
      </c>
      <c r="AW100" s="6" t="s">
        <v>101</v>
      </c>
      <c r="AX100" s="6" t="s">
        <v>98</v>
      </c>
      <c r="AY100" s="6" t="s">
        <v>98</v>
      </c>
      <c r="AZ100" s="6" t="s">
        <v>100</v>
      </c>
      <c r="BA100" s="6" t="s">
        <v>100</v>
      </c>
      <c r="BB100" s="6" t="s">
        <v>101</v>
      </c>
      <c r="BC100" s="6" t="s">
        <v>98</v>
      </c>
      <c r="BD100" s="6" t="s">
        <v>101</v>
      </c>
      <c r="BE100" s="6" t="s">
        <v>101</v>
      </c>
      <c r="BF100" s="6" t="s">
        <v>102</v>
      </c>
      <c r="BG100" s="6" t="s">
        <v>98</v>
      </c>
      <c r="BH100" s="6" t="s">
        <v>98</v>
      </c>
      <c r="BI100" s="6" t="s">
        <v>98</v>
      </c>
      <c r="BJ100" s="6" t="s">
        <v>98</v>
      </c>
      <c r="BK100" s="6" t="s">
        <v>98</v>
      </c>
      <c r="BL100" s="6" t="s">
        <v>98</v>
      </c>
      <c r="BM100" s="6" t="s">
        <v>98</v>
      </c>
      <c r="BN100" s="6" t="s">
        <v>101</v>
      </c>
      <c r="BO100" s="6" t="s">
        <v>98</v>
      </c>
      <c r="BP100" s="6" t="s">
        <v>98</v>
      </c>
      <c r="BQ100" s="8" t="s">
        <v>98</v>
      </c>
      <c r="BR100" s="6" t="s">
        <v>98</v>
      </c>
      <c r="BS100" s="6" t="s">
        <v>122</v>
      </c>
      <c r="BT100" s="6" t="s">
        <v>122</v>
      </c>
      <c r="BU100" s="6" t="s">
        <v>122</v>
      </c>
      <c r="BV100" s="6" t="s">
        <v>101</v>
      </c>
      <c r="BW100" s="8" t="s">
        <v>98</v>
      </c>
      <c r="BX100" s="6" t="s">
        <v>98</v>
      </c>
      <c r="BY100" s="6" t="s">
        <v>98</v>
      </c>
      <c r="BZ100" s="6"/>
      <c r="CA100" s="6"/>
      <c r="CB100" s="6"/>
      <c r="CC100" s="6"/>
      <c r="CD100" s="6"/>
      <c r="CE100" s="6"/>
      <c r="CF100" s="6"/>
      <c r="CG100" s="6"/>
      <c r="CH100" s="6" t="s">
        <v>457</v>
      </c>
      <c r="CI100" s="6" t="s">
        <v>98</v>
      </c>
      <c r="CJ100" s="6"/>
      <c r="CK100" s="8"/>
      <c r="CL100" s="6"/>
      <c r="CM100" s="8"/>
      <c r="CN100" s="9" t="str">
        <f t="shared" si="43"/>
        <v/>
      </c>
      <c r="CO10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1" spans="1:93" ht="30" hidden="1">
      <c r="A101" s="6">
        <v>114</v>
      </c>
      <c r="B101" s="6" t="str">
        <f t="shared" si="33"/>
        <v>D</v>
      </c>
      <c r="C101" s="7" t="str">
        <f t="shared" si="34"/>
        <v>201806</v>
      </c>
      <c r="D101" s="6" t="s">
        <v>106</v>
      </c>
      <c r="E101" s="6">
        <v>2018</v>
      </c>
      <c r="F101" s="6" t="s">
        <v>458</v>
      </c>
      <c r="G101" s="6" t="s">
        <v>291</v>
      </c>
      <c r="H101" s="6">
        <v>81</v>
      </c>
      <c r="I10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1" s="6" t="s">
        <v>93</v>
      </c>
      <c r="K101" s="8">
        <v>13593</v>
      </c>
      <c r="L101" s="8">
        <v>43256</v>
      </c>
      <c r="M101" s="8">
        <v>43269</v>
      </c>
      <c r="N101" s="6">
        <v>13</v>
      </c>
      <c r="O101" s="6" t="s">
        <v>95</v>
      </c>
      <c r="P101" s="6" t="str">
        <f t="shared" si="35"/>
        <v>Digestif</v>
      </c>
      <c r="Q101" s="6" t="s">
        <v>167</v>
      </c>
      <c r="R10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1" s="6">
        <v>168</v>
      </c>
      <c r="T101" s="6">
        <v>51</v>
      </c>
      <c r="U101" s="6">
        <v>52</v>
      </c>
      <c r="V101" s="6">
        <v>56</v>
      </c>
      <c r="W101" s="6" t="e">
        <f>IF(#REF!="NC","NC",IF(#REF!="NC","NC",ROUND(#REF!/(#REF!*#REF!)*10000,0)))</f>
        <v>#REF!</v>
      </c>
      <c r="X101" s="7" t="e">
        <f>IF(OR(Table_2[[#This Row],[interval imc]]="NC",Table_2[[#This Row],[interval imc]]=0),"non renseigné","renseigné")</f>
        <v>#REF!</v>
      </c>
      <c r="Y101" s="7" t="e">
        <f>IF(#REF!="NC","NC",IF(W101&lt;18.5,"&lt;18,5",IF(AND(W101&gt;=18.5,W101&lt;25),"entre 18,5 et 25",IF(AND(W101&gt;=25,W101&lt;30),"entre 25 et 30",IF(W101&gt;=30,"supérieur à 30")))))</f>
        <v>#REF!</v>
      </c>
      <c r="Z101" s="6">
        <v>2</v>
      </c>
      <c r="AA101" s="7" t="str">
        <f t="shared" si="36"/>
        <v>entre 1 et 5</v>
      </c>
      <c r="AB101" s="7">
        <f>IF(AND(ISNUMBER(Table_2[[#This Row],[poids_entree]]),ISNUMBER(Table_2[[#This Row],[poids_sortie]])),Table_2[[#This Row],[poids_sortie]]-Table_2[[#This Row],[poids_entree]],"NC")</f>
        <v>4</v>
      </c>
      <c r="AC101" s="7">
        <f>IF(AND(ISNUMBER(Table_2[[#This Row],[poids_init]]),ISNUMBER(Table_2[[#This Row],[poids_entree]])),Table_2[[#This Row],[poids_entree]]-Table_2[[#This Row],[poids_init]],"NC")</f>
        <v>1</v>
      </c>
      <c r="AD101" s="6">
        <f t="shared" si="37"/>
        <v>-2</v>
      </c>
      <c r="AE101" s="6" t="str">
        <f t="shared" si="38"/>
        <v>perte</v>
      </c>
      <c r="AF101" s="6" t="str">
        <f t="shared" si="39"/>
        <v>perte</v>
      </c>
      <c r="AG101" s="6">
        <f t="shared" si="40"/>
        <v>-8</v>
      </c>
      <c r="AH101" s="6">
        <f>IF(ISNUMBER(Table_2[[#This Row],[% perte de poids DH]]),AG101*(-1),"NC")</f>
        <v>8</v>
      </c>
      <c r="AI101" s="6" t="str">
        <f t="shared" si="41"/>
        <v>renseigné</v>
      </c>
      <c r="AJ101" s="6" t="str">
        <f t="shared" si="42"/>
        <v>renseigné</v>
      </c>
      <c r="AK101" s="7" t="str">
        <f>IF(OR(Table_2[[#This Row],[albumine]]="NC",Table_2[[#This Row],[albumine]]=0),"non renseigné","renseigné")</f>
        <v>renseigné</v>
      </c>
      <c r="AL101" s="6">
        <v>25</v>
      </c>
      <c r="AM101" s="6" t="s">
        <v>110</v>
      </c>
      <c r="AN101" s="6" t="s">
        <v>98</v>
      </c>
      <c r="AO101" s="6">
        <v>152</v>
      </c>
      <c r="AP101" s="6">
        <v>0.67</v>
      </c>
      <c r="AQ101" s="6">
        <v>0.77</v>
      </c>
      <c r="AR101" s="8">
        <v>42956</v>
      </c>
      <c r="AS101" s="8">
        <v>42992</v>
      </c>
      <c r="AT101" s="6">
        <v>1</v>
      </c>
      <c r="AU101" s="6">
        <v>2</v>
      </c>
      <c r="AV101" s="6" t="s">
        <v>98</v>
      </c>
      <c r="AW101" s="6" t="s">
        <v>100</v>
      </c>
      <c r="AX101" s="6" t="s">
        <v>98</v>
      </c>
      <c r="AY101" s="6" t="s">
        <v>157</v>
      </c>
      <c r="AZ101" s="6" t="s">
        <v>100</v>
      </c>
      <c r="BA101" s="6" t="s">
        <v>100</v>
      </c>
      <c r="BB101" s="6" t="s">
        <v>100</v>
      </c>
      <c r="BC101" s="6" t="s">
        <v>98</v>
      </c>
      <c r="BD101" s="6" t="s">
        <v>101</v>
      </c>
      <c r="BE101" s="6" t="s">
        <v>100</v>
      </c>
      <c r="BF101" s="6" t="s">
        <v>102</v>
      </c>
      <c r="BG101" s="6" t="s">
        <v>98</v>
      </c>
      <c r="BH101" s="6" t="s">
        <v>98</v>
      </c>
      <c r="BI101" s="6" t="s">
        <v>98</v>
      </c>
      <c r="BJ101" s="6" t="s">
        <v>98</v>
      </c>
      <c r="BK101" s="6" t="s">
        <v>98</v>
      </c>
      <c r="BL101" s="6" t="s">
        <v>98</v>
      </c>
      <c r="BM101" s="6" t="s">
        <v>98</v>
      </c>
      <c r="BN101" s="6" t="s">
        <v>101</v>
      </c>
      <c r="BO101" s="6" t="s">
        <v>98</v>
      </c>
      <c r="BP101" s="6" t="s">
        <v>98</v>
      </c>
      <c r="BQ101" s="8">
        <v>43070</v>
      </c>
      <c r="BR101" s="6" t="s">
        <v>98</v>
      </c>
      <c r="BS101" s="6" t="s">
        <v>122</v>
      </c>
      <c r="BT101" s="6" t="s">
        <v>122</v>
      </c>
      <c r="BU101" s="6" t="s">
        <v>122</v>
      </c>
      <c r="BV101" s="6" t="s">
        <v>101</v>
      </c>
      <c r="BW101" s="8" t="s">
        <v>98</v>
      </c>
      <c r="BX101" s="6" t="s">
        <v>98</v>
      </c>
      <c r="BY101" s="6" t="s">
        <v>98</v>
      </c>
      <c r="BZ101" s="6"/>
      <c r="CA101" s="6"/>
      <c r="CB101" s="6"/>
      <c r="CC101" s="6"/>
      <c r="CD101" s="6"/>
      <c r="CE101" s="6"/>
      <c r="CF101" s="6"/>
      <c r="CG101" s="6"/>
      <c r="CH101" s="6" t="s">
        <v>98</v>
      </c>
      <c r="CI101" s="6" t="s">
        <v>459</v>
      </c>
      <c r="CJ101" s="6"/>
      <c r="CK101" s="8"/>
      <c r="CL101" s="6"/>
      <c r="CM101" s="8"/>
      <c r="CN101" s="9" t="str">
        <f t="shared" si="43"/>
        <v/>
      </c>
      <c r="CO10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2" spans="1:93" ht="75" hidden="1">
      <c r="A102" s="6">
        <v>111</v>
      </c>
      <c r="B102" s="6" t="str">
        <f t="shared" si="33"/>
        <v>D</v>
      </c>
      <c r="C102" s="7" t="str">
        <f t="shared" si="34"/>
        <v>201806</v>
      </c>
      <c r="D102" s="6" t="s">
        <v>106</v>
      </c>
      <c r="E102" s="6">
        <v>2018</v>
      </c>
      <c r="F102" s="6" t="s">
        <v>460</v>
      </c>
      <c r="G102" s="6" t="s">
        <v>374</v>
      </c>
      <c r="H102" s="6">
        <v>64</v>
      </c>
      <c r="I10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2" s="6" t="s">
        <v>93</v>
      </c>
      <c r="K102" s="8">
        <v>19693</v>
      </c>
      <c r="L102" s="8">
        <v>43244</v>
      </c>
      <c r="M102" s="8">
        <v>43269</v>
      </c>
      <c r="N102" s="6">
        <v>25</v>
      </c>
      <c r="O102" s="6" t="s">
        <v>95</v>
      </c>
      <c r="P102" s="6" t="str">
        <f t="shared" si="35"/>
        <v>ORL</v>
      </c>
      <c r="Q102" s="6" t="s">
        <v>461</v>
      </c>
      <c r="R10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2" s="6">
        <v>172</v>
      </c>
      <c r="T102" s="6">
        <v>72</v>
      </c>
      <c r="U102" s="6">
        <v>61</v>
      </c>
      <c r="V102" s="6">
        <v>57</v>
      </c>
      <c r="W102" s="6" t="e">
        <f>IF(#REF!="NC","NC",IF(#REF!="NC","NC",ROUND(#REF!/(#REF!*#REF!)*10000,0)))</f>
        <v>#REF!</v>
      </c>
      <c r="X102" s="7" t="e">
        <f>IF(OR(Table_2[[#This Row],[interval imc]]="NC",Table_2[[#This Row],[interval imc]]=0),"non renseigné","renseigné")</f>
        <v>#REF!</v>
      </c>
      <c r="Y102" s="7" t="e">
        <f>IF(#REF!="NC","NC",IF(W102&lt;18.5,"&lt;18,5",IF(AND(W102&gt;=18.5,W102&lt;25),"entre 18,5 et 25",IF(AND(W102&gt;=25,W102&lt;30),"entre 25 et 30",IF(W102&gt;=30,"supérieur à 30")))))</f>
        <v>#REF!</v>
      </c>
      <c r="Z102" s="6">
        <v>4</v>
      </c>
      <c r="AA102" s="7" t="str">
        <f t="shared" si="36"/>
        <v>entre 1 et 5</v>
      </c>
      <c r="AB102" s="7">
        <f>IF(AND(ISNUMBER(Table_2[[#This Row],[poids_entree]]),ISNUMBER(Table_2[[#This Row],[poids_sortie]])),Table_2[[#This Row],[poids_sortie]]-Table_2[[#This Row],[poids_entree]],"NC")</f>
        <v>-4</v>
      </c>
      <c r="AC102" s="7">
        <f>IF(AND(ISNUMBER(Table_2[[#This Row],[poids_init]]),ISNUMBER(Table_2[[#This Row],[poids_entree]])),Table_2[[#This Row],[poids_entree]]-Table_2[[#This Row],[poids_init]],"NC")</f>
        <v>-11</v>
      </c>
      <c r="AD102" s="6">
        <f t="shared" si="37"/>
        <v>15</v>
      </c>
      <c r="AE102" s="6" t="str">
        <f t="shared" si="38"/>
        <v>gain</v>
      </c>
      <c r="AF102" s="6" t="str">
        <f t="shared" si="39"/>
        <v>gain</v>
      </c>
      <c r="AG102" s="6">
        <f t="shared" si="40"/>
        <v>7</v>
      </c>
      <c r="AH102" s="6">
        <f>IF(ISNUMBER(Table_2[[#This Row],[% perte de poids DH]]),AG102*(-1),"NC")</f>
        <v>-7</v>
      </c>
      <c r="AI102" s="6" t="str">
        <f t="shared" si="41"/>
        <v>renseigné</v>
      </c>
      <c r="AJ102" s="6" t="str">
        <f t="shared" si="42"/>
        <v>renseigné</v>
      </c>
      <c r="AK102" s="7" t="str">
        <f>IF(OR(Table_2[[#This Row],[albumine]]="NC",Table_2[[#This Row],[albumine]]=0),"non renseigné","renseigné")</f>
        <v>renseigné</v>
      </c>
      <c r="AL102" s="6">
        <v>31</v>
      </c>
      <c r="AM102" s="6" t="s">
        <v>97</v>
      </c>
      <c r="AN102" s="6" t="s">
        <v>98</v>
      </c>
      <c r="AO102" s="6">
        <v>19</v>
      </c>
      <c r="AP102" s="6">
        <v>1.27</v>
      </c>
      <c r="AQ102" s="6">
        <v>0.73</v>
      </c>
      <c r="AR102" s="8">
        <v>43301</v>
      </c>
      <c r="AS102" s="8">
        <v>43291</v>
      </c>
      <c r="AT102" s="6">
        <v>1</v>
      </c>
      <c r="AU102" s="6">
        <v>2</v>
      </c>
      <c r="AV102" s="6" t="s">
        <v>98</v>
      </c>
      <c r="AW102" s="6" t="s">
        <v>100</v>
      </c>
      <c r="AX102" s="6" t="s">
        <v>100</v>
      </c>
      <c r="AY102" s="6" t="s">
        <v>98</v>
      </c>
      <c r="AZ102" s="6" t="s">
        <v>100</v>
      </c>
      <c r="BA102" s="6" t="s">
        <v>100</v>
      </c>
      <c r="BB102" s="6" t="s">
        <v>100</v>
      </c>
      <c r="BC102" s="6" t="s">
        <v>100</v>
      </c>
      <c r="BD102" s="6" t="s">
        <v>100</v>
      </c>
      <c r="BE102" s="6" t="s">
        <v>100</v>
      </c>
      <c r="BF102" s="6" t="s">
        <v>102</v>
      </c>
      <c r="BG102" s="6" t="s">
        <v>98</v>
      </c>
      <c r="BH102" s="6" t="s">
        <v>98</v>
      </c>
      <c r="BI102" s="6" t="s">
        <v>98</v>
      </c>
      <c r="BJ102" s="6" t="s">
        <v>98</v>
      </c>
      <c r="BK102" s="6" t="s">
        <v>98</v>
      </c>
      <c r="BL102" s="6" t="s">
        <v>98</v>
      </c>
      <c r="BM102" s="6" t="s">
        <v>98</v>
      </c>
      <c r="BN102" s="6" t="s">
        <v>101</v>
      </c>
      <c r="BO102" s="6" t="s">
        <v>98</v>
      </c>
      <c r="BP102" s="6" t="s">
        <v>98</v>
      </c>
      <c r="BQ102" s="8">
        <v>43160</v>
      </c>
      <c r="BR102" s="6" t="s">
        <v>98</v>
      </c>
      <c r="BS102" s="6" t="s">
        <v>101</v>
      </c>
      <c r="BT102" s="6" t="s">
        <v>111</v>
      </c>
      <c r="BU102" s="6" t="s">
        <v>111</v>
      </c>
      <c r="BV102" s="6" t="s">
        <v>101</v>
      </c>
      <c r="BW102" s="8" t="s">
        <v>98</v>
      </c>
      <c r="BX102" s="6" t="s">
        <v>98</v>
      </c>
      <c r="BY102" s="6" t="s">
        <v>98</v>
      </c>
      <c r="BZ102" s="6"/>
      <c r="CA102" s="6"/>
      <c r="CB102" s="6"/>
      <c r="CC102" s="6"/>
      <c r="CD102" s="6"/>
      <c r="CE102" s="6"/>
      <c r="CF102" s="6"/>
      <c r="CG102" s="6"/>
      <c r="CH102" s="6" t="s">
        <v>98</v>
      </c>
      <c r="CI102" s="6" t="s">
        <v>462</v>
      </c>
      <c r="CJ102" s="6"/>
      <c r="CK102" s="8"/>
      <c r="CL102" s="6"/>
      <c r="CM102" s="8"/>
      <c r="CN102" s="9" t="str">
        <f t="shared" si="43"/>
        <v/>
      </c>
      <c r="CO10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3" spans="1:93">
      <c r="A103" s="6">
        <v>55</v>
      </c>
      <c r="B103" s="6" t="str">
        <f t="shared" si="33"/>
        <v>A</v>
      </c>
      <c r="C103" s="7" t="str">
        <f t="shared" si="34"/>
        <v>201612</v>
      </c>
      <c r="D103" s="6" t="s">
        <v>90</v>
      </c>
      <c r="E103" s="6">
        <v>2016</v>
      </c>
      <c r="F103" s="6" t="s">
        <v>463</v>
      </c>
      <c r="G103" s="6" t="s">
        <v>318</v>
      </c>
      <c r="H103" s="6">
        <v>71</v>
      </c>
      <c r="I10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3" s="6" t="s">
        <v>93</v>
      </c>
      <c r="K103" s="8">
        <v>16488</v>
      </c>
      <c r="L103" s="8">
        <v>42703</v>
      </c>
      <c r="M103" s="8">
        <v>42713</v>
      </c>
      <c r="N103" s="6">
        <v>10</v>
      </c>
      <c r="O103" s="6" t="s">
        <v>136</v>
      </c>
      <c r="P103" s="6" t="str">
        <f t="shared" si="35"/>
        <v/>
      </c>
      <c r="Q103" s="6" t="s">
        <v>196</v>
      </c>
      <c r="R103" s="16" t="s">
        <v>564</v>
      </c>
      <c r="S103" s="6">
        <v>172</v>
      </c>
      <c r="T103" s="6">
        <v>55</v>
      </c>
      <c r="U103" s="6">
        <v>50</v>
      </c>
      <c r="V103" s="6" t="s">
        <v>98</v>
      </c>
      <c r="W103" s="6" t="e">
        <f>IF(#REF!="NC","NC",IF(#REF!="NC","NC",ROUND(#REF!/(#REF!*#REF!)*10000,0)))</f>
        <v>#REF!</v>
      </c>
      <c r="X103" s="7" t="e">
        <f>IF(OR(Table_2[[#This Row],[interval imc]]="NC",Table_2[[#This Row],[interval imc]]=0),"non renseigné","renseigné")</f>
        <v>#REF!</v>
      </c>
      <c r="Y103" s="7" t="e">
        <f>IF(#REF!="NC","NC",IF(W103&lt;18.5,"&lt;18,5",IF(AND(W103&gt;=18.5,W103&lt;25),"entre 18,5 et 25",IF(AND(W103&gt;=25,W103&lt;30),"entre 25 et 30",IF(W103&gt;=30,"supérieur à 30")))))</f>
        <v>#REF!</v>
      </c>
      <c r="Z103" s="6">
        <v>3</v>
      </c>
      <c r="AA103" s="7" t="str">
        <f t="shared" si="36"/>
        <v>entre 1 et 5</v>
      </c>
      <c r="AB103" s="7" t="str">
        <f>IF(AND(ISNUMBER(Table_2[[#This Row],[poids_entree]]),ISNUMBER(Table_2[[#This Row],[poids_sortie]])),Table_2[[#This Row],[poids_sortie]]-Table_2[[#This Row],[poids_entree]],"NC")</f>
        <v>NC</v>
      </c>
      <c r="AC103" s="7">
        <f>IF(AND(ISNUMBER(Table_2[[#This Row],[poids_init]]),ISNUMBER(Table_2[[#This Row],[poids_entree]])),Table_2[[#This Row],[poids_entree]]-Table_2[[#This Row],[poids_init]],"NC")</f>
        <v>-5</v>
      </c>
      <c r="AD103" s="6">
        <f t="shared" si="37"/>
        <v>9</v>
      </c>
      <c r="AE103" s="6" t="str">
        <f t="shared" si="38"/>
        <v>NC</v>
      </c>
      <c r="AF103" s="6" t="str">
        <f t="shared" si="39"/>
        <v>gain</v>
      </c>
      <c r="AG103" s="6" t="str">
        <f t="shared" si="40"/>
        <v>NC</v>
      </c>
      <c r="AH103" s="6" t="str">
        <f>IF(ISNUMBER(Table_2[[#This Row],[% perte de poids DH]]),AG103*(-1),"NC")</f>
        <v>NC</v>
      </c>
      <c r="AI103" s="6" t="str">
        <f t="shared" si="41"/>
        <v>non renseigné</v>
      </c>
      <c r="AJ103" s="6" t="str">
        <f t="shared" si="42"/>
        <v>renseigné</v>
      </c>
      <c r="AK103" s="7" t="str">
        <f>IF(OR(Table_2[[#This Row],[albumine]]="NC",Table_2[[#This Row],[albumine]]=0),"non renseigné","renseigné")</f>
        <v>non renseigné</v>
      </c>
      <c r="AL103" s="6" t="s">
        <v>98</v>
      </c>
      <c r="AM103" s="6" t="s">
        <v>110</v>
      </c>
      <c r="AN103" s="6" t="s">
        <v>98</v>
      </c>
      <c r="AO103" s="6">
        <v>0</v>
      </c>
      <c r="AP103" s="6" t="s">
        <v>101</v>
      </c>
      <c r="AQ103" s="6">
        <v>0</v>
      </c>
      <c r="AR103" s="8">
        <v>43293</v>
      </c>
      <c r="AS103" s="8" t="s">
        <v>98</v>
      </c>
      <c r="AT103" s="6">
        <v>0</v>
      </c>
      <c r="AU103" s="6">
        <v>3</v>
      </c>
      <c r="AV103" s="6" t="s">
        <v>138</v>
      </c>
      <c r="AW103" s="6" t="s">
        <v>98</v>
      </c>
      <c r="AX103" s="6" t="s">
        <v>98</v>
      </c>
      <c r="AY103" s="6" t="s">
        <v>98</v>
      </c>
      <c r="AZ103" s="6" t="s">
        <v>101</v>
      </c>
      <c r="BA103" s="6" t="s">
        <v>100</v>
      </c>
      <c r="BB103" s="6" t="s">
        <v>101</v>
      </c>
      <c r="BC103" s="6" t="s">
        <v>98</v>
      </c>
      <c r="BD103" s="6" t="s">
        <v>98</v>
      </c>
      <c r="BE103" s="6" t="s">
        <v>100</v>
      </c>
      <c r="BF103" s="6" t="s">
        <v>119</v>
      </c>
      <c r="BG103" s="6" t="s">
        <v>98</v>
      </c>
      <c r="BH103" s="6" t="s">
        <v>100</v>
      </c>
      <c r="BI103" s="6" t="s">
        <v>98</v>
      </c>
      <c r="BJ103" s="6" t="s">
        <v>101</v>
      </c>
      <c r="BK103" s="6" t="s">
        <v>101</v>
      </c>
      <c r="BL103" s="6" t="s">
        <v>100</v>
      </c>
      <c r="BM103" s="6" t="s">
        <v>101</v>
      </c>
      <c r="BN103" s="6" t="s">
        <v>101</v>
      </c>
      <c r="BO103" s="6" t="s">
        <v>98</v>
      </c>
      <c r="BP103" s="6" t="s">
        <v>98</v>
      </c>
      <c r="BQ103" s="8">
        <v>42675</v>
      </c>
      <c r="BR103" s="6">
        <v>0</v>
      </c>
      <c r="BS103" s="6" t="s">
        <v>100</v>
      </c>
      <c r="BT103" s="6" t="s">
        <v>101</v>
      </c>
      <c r="BU103" s="6" t="s">
        <v>103</v>
      </c>
      <c r="BV103" s="6" t="s">
        <v>101</v>
      </c>
      <c r="BW103" s="8" t="s">
        <v>98</v>
      </c>
      <c r="BX103" s="6" t="s">
        <v>98</v>
      </c>
      <c r="BY103" s="6" t="s">
        <v>98</v>
      </c>
      <c r="BZ103" s="6"/>
      <c r="CA103" s="6"/>
      <c r="CB103" s="6"/>
      <c r="CC103" s="6"/>
      <c r="CD103" s="6"/>
      <c r="CE103" s="6"/>
      <c r="CF103" s="6"/>
      <c r="CG103" s="6"/>
      <c r="CH103" s="6" t="s">
        <v>98</v>
      </c>
      <c r="CI103" s="6" t="s">
        <v>98</v>
      </c>
      <c r="CJ103" s="6"/>
      <c r="CK103" s="8"/>
      <c r="CL103" s="6"/>
      <c r="CM103" s="8"/>
      <c r="CN103" s="9" t="str">
        <f t="shared" si="43"/>
        <v/>
      </c>
      <c r="CO10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4" spans="1:93" ht="75">
      <c r="A104" s="6">
        <v>112</v>
      </c>
      <c r="B104" s="6" t="str">
        <f t="shared" si="33"/>
        <v>D</v>
      </c>
      <c r="C104" s="7" t="str">
        <f t="shared" si="34"/>
        <v>201806</v>
      </c>
      <c r="D104" s="6" t="s">
        <v>106</v>
      </c>
      <c r="E104" s="6">
        <v>2018</v>
      </c>
      <c r="F104" s="6" t="s">
        <v>464</v>
      </c>
      <c r="G104" s="6" t="s">
        <v>341</v>
      </c>
      <c r="H104" s="6">
        <v>68</v>
      </c>
      <c r="I10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4" s="6" t="s">
        <v>142</v>
      </c>
      <c r="K104" s="8">
        <v>18504</v>
      </c>
      <c r="L104" s="8">
        <v>43255</v>
      </c>
      <c r="M104" s="8">
        <v>43259</v>
      </c>
      <c r="N104" s="6">
        <v>4</v>
      </c>
      <c r="O104" s="6" t="s">
        <v>136</v>
      </c>
      <c r="P104" s="6" t="str">
        <f t="shared" si="35"/>
        <v/>
      </c>
      <c r="Q104" s="6" t="s">
        <v>202</v>
      </c>
      <c r="R104" s="16" t="s">
        <v>564</v>
      </c>
      <c r="S104" s="6">
        <v>175</v>
      </c>
      <c r="T104" s="6">
        <v>75</v>
      </c>
      <c r="U104" s="6">
        <v>72</v>
      </c>
      <c r="V104" s="6" t="s">
        <v>98</v>
      </c>
      <c r="W104" s="6" t="e">
        <f>IF(#REF!="NC","NC",IF(#REF!="NC","NC",ROUND(#REF!/(#REF!*#REF!)*10000,0)))</f>
        <v>#REF!</v>
      </c>
      <c r="X104" s="7" t="e">
        <f>IF(OR(Table_2[[#This Row],[interval imc]]="NC",Table_2[[#This Row],[interval imc]]=0),"non renseigné","renseigné")</f>
        <v>#REF!</v>
      </c>
      <c r="Y104" s="7" t="e">
        <f>IF(#REF!="NC","NC",IF(W104&lt;18.5,"&lt;18,5",IF(AND(W104&gt;=18.5,W104&lt;25),"entre 18,5 et 25",IF(AND(W104&gt;=25,W104&lt;30),"entre 25 et 30",IF(W104&gt;=30,"supérieur à 30")))))</f>
        <v>#REF!</v>
      </c>
      <c r="Z104" s="6">
        <v>1</v>
      </c>
      <c r="AA104" s="7" t="str">
        <f t="shared" si="36"/>
        <v>entre 1 et 5</v>
      </c>
      <c r="AB104" s="7" t="str">
        <f>IF(AND(ISNUMBER(Table_2[[#This Row],[poids_entree]]),ISNUMBER(Table_2[[#This Row],[poids_sortie]])),Table_2[[#This Row],[poids_sortie]]-Table_2[[#This Row],[poids_entree]],"NC")</f>
        <v>NC</v>
      </c>
      <c r="AC104" s="7">
        <f>IF(AND(ISNUMBER(Table_2[[#This Row],[poids_init]]),ISNUMBER(Table_2[[#This Row],[poids_entree]])),Table_2[[#This Row],[poids_entree]]-Table_2[[#This Row],[poids_init]],"NC")</f>
        <v>-3</v>
      </c>
      <c r="AD104" s="6">
        <f t="shared" si="37"/>
        <v>4</v>
      </c>
      <c r="AE104" s="6" t="str">
        <f t="shared" si="38"/>
        <v>NC</v>
      </c>
      <c r="AF104" s="6" t="str">
        <f t="shared" si="39"/>
        <v>gain</v>
      </c>
      <c r="AG104" s="6" t="str">
        <f t="shared" si="40"/>
        <v>NC</v>
      </c>
      <c r="AH104" s="6" t="str">
        <f>IF(ISNUMBER(Table_2[[#This Row],[% perte de poids DH]]),AG104*(-1),"NC")</f>
        <v>NC</v>
      </c>
      <c r="AI104" s="6" t="str">
        <f t="shared" si="41"/>
        <v>non renseigné</v>
      </c>
      <c r="AJ104" s="6" t="str">
        <f t="shared" si="42"/>
        <v>renseigné</v>
      </c>
      <c r="AK104" s="7" t="str">
        <f>IF(OR(Table_2[[#This Row],[albumine]]="NC",Table_2[[#This Row],[albumine]]=0),"non renseigné","renseigné")</f>
        <v>non renseigné</v>
      </c>
      <c r="AL104" s="6" t="s">
        <v>98</v>
      </c>
      <c r="AM104" s="6" t="s">
        <v>128</v>
      </c>
      <c r="AN104" s="6" t="s">
        <v>98</v>
      </c>
      <c r="AO104" s="6" t="s">
        <v>98</v>
      </c>
      <c r="AP104" s="6" t="s">
        <v>101</v>
      </c>
      <c r="AQ104" s="6" t="s">
        <v>98</v>
      </c>
      <c r="AR104" s="8" t="s">
        <v>98</v>
      </c>
      <c r="AS104" s="8" t="s">
        <v>98</v>
      </c>
      <c r="AT104" s="6">
        <v>0</v>
      </c>
      <c r="AU104" s="6">
        <v>0</v>
      </c>
      <c r="AV104" s="6" t="s">
        <v>156</v>
      </c>
      <c r="AW104" s="6" t="s">
        <v>98</v>
      </c>
      <c r="AX104" s="6" t="s">
        <v>98</v>
      </c>
      <c r="AY104" s="6" t="s">
        <v>101</v>
      </c>
      <c r="AZ104" s="6" t="s">
        <v>98</v>
      </c>
      <c r="BA104" s="6" t="s">
        <v>101</v>
      </c>
      <c r="BB104" s="6" t="s">
        <v>101</v>
      </c>
      <c r="BC104" s="6" t="s">
        <v>98</v>
      </c>
      <c r="BD104" s="6" t="s">
        <v>101</v>
      </c>
      <c r="BE104" s="6" t="s">
        <v>101</v>
      </c>
      <c r="BF104" s="6" t="s">
        <v>119</v>
      </c>
      <c r="BG104" s="6" t="s">
        <v>98</v>
      </c>
      <c r="BH104" s="6" t="s">
        <v>100</v>
      </c>
      <c r="BI104" s="6" t="s">
        <v>98</v>
      </c>
      <c r="BJ104" s="6" t="s">
        <v>101</v>
      </c>
      <c r="BK104" s="6" t="s">
        <v>101</v>
      </c>
      <c r="BL104" s="6" t="s">
        <v>101</v>
      </c>
      <c r="BM104" s="6" t="s">
        <v>101</v>
      </c>
      <c r="BN104" s="6" t="s">
        <v>101</v>
      </c>
      <c r="BO104" s="6" t="s">
        <v>98</v>
      </c>
      <c r="BP104" s="6" t="s">
        <v>98</v>
      </c>
      <c r="BQ104" s="8">
        <v>43101</v>
      </c>
      <c r="BR104" s="6" t="s">
        <v>98</v>
      </c>
      <c r="BS104" s="6" t="s">
        <v>101</v>
      </c>
      <c r="BT104" s="6" t="s">
        <v>100</v>
      </c>
      <c r="BU104" s="6" t="s">
        <v>111</v>
      </c>
      <c r="BV104" s="6" t="s">
        <v>100</v>
      </c>
      <c r="BW104" s="8">
        <v>43257</v>
      </c>
      <c r="BX104" s="6" t="s">
        <v>451</v>
      </c>
      <c r="BY104" s="6" t="s">
        <v>98</v>
      </c>
      <c r="BZ104" s="6"/>
      <c r="CA104" s="6"/>
      <c r="CB104" s="6" t="s">
        <v>100</v>
      </c>
      <c r="CC104" s="6"/>
      <c r="CD104" s="6"/>
      <c r="CE104" s="6"/>
      <c r="CF104" s="6"/>
      <c r="CG104" s="6"/>
      <c r="CH104" s="6" t="s">
        <v>465</v>
      </c>
      <c r="CI104" s="6" t="s">
        <v>466</v>
      </c>
      <c r="CJ104" s="6" t="s">
        <v>101</v>
      </c>
      <c r="CK104" s="8"/>
      <c r="CL104" s="6" t="s">
        <v>101</v>
      </c>
      <c r="CM104" s="8"/>
      <c r="CN104" s="9" t="str">
        <f t="shared" si="43"/>
        <v/>
      </c>
      <c r="CO10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5" spans="1:93" ht="120" hidden="1">
      <c r="A105" s="6">
        <v>73</v>
      </c>
      <c r="B105" s="6" t="str">
        <f t="shared" si="33"/>
        <v>A</v>
      </c>
      <c r="C105" s="7" t="str">
        <f t="shared" si="34"/>
        <v>201612</v>
      </c>
      <c r="D105" s="6" t="s">
        <v>90</v>
      </c>
      <c r="E105" s="6">
        <v>2016</v>
      </c>
      <c r="F105" s="6" t="s">
        <v>467</v>
      </c>
      <c r="G105" s="6" t="s">
        <v>341</v>
      </c>
      <c r="H105" s="6">
        <v>70</v>
      </c>
      <c r="I10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5" s="6" t="s">
        <v>142</v>
      </c>
      <c r="K105" s="8">
        <v>17114</v>
      </c>
      <c r="L105" s="8">
        <v>42712</v>
      </c>
      <c r="M105" s="8">
        <v>42719</v>
      </c>
      <c r="N105" s="6">
        <v>7</v>
      </c>
      <c r="O105" s="6" t="s">
        <v>95</v>
      </c>
      <c r="P105" s="6" t="str">
        <f t="shared" si="35"/>
        <v>ORL</v>
      </c>
      <c r="Q105" s="6" t="s">
        <v>180</v>
      </c>
      <c r="R10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5" s="6">
        <v>173</v>
      </c>
      <c r="T105" s="6">
        <v>68</v>
      </c>
      <c r="U105" s="6">
        <v>64</v>
      </c>
      <c r="V105" s="6" t="s">
        <v>98</v>
      </c>
      <c r="W105" s="6" t="e">
        <f>IF(#REF!="NC","NC",IF(#REF!="NC","NC",ROUND(#REF!/(#REF!*#REF!)*10000,0)))</f>
        <v>#REF!</v>
      </c>
      <c r="X105" s="7" t="e">
        <f>IF(OR(Table_2[[#This Row],[interval imc]]="NC",Table_2[[#This Row],[interval imc]]=0),"non renseigné","renseigné")</f>
        <v>#REF!</v>
      </c>
      <c r="Y105" s="7" t="e">
        <f>IF(#REF!="NC","NC",IF(W105&lt;18.5,"&lt;18,5",IF(AND(W105&gt;=18.5,W105&lt;25),"entre 18,5 et 25",IF(AND(W105&gt;=25,W105&lt;30),"entre 25 et 30",IF(W105&gt;=30,"supérieur à 30")))))</f>
        <v>#REF!</v>
      </c>
      <c r="Z105" s="6">
        <v>1</v>
      </c>
      <c r="AA105" s="7" t="str">
        <f t="shared" si="36"/>
        <v>entre 1 et 5</v>
      </c>
      <c r="AB105" s="7" t="str">
        <f>IF(AND(ISNUMBER(Table_2[[#This Row],[poids_entree]]),ISNUMBER(Table_2[[#This Row],[poids_sortie]])),Table_2[[#This Row],[poids_sortie]]-Table_2[[#This Row],[poids_entree]],"NC")</f>
        <v>NC</v>
      </c>
      <c r="AC105" s="7">
        <f>IF(AND(ISNUMBER(Table_2[[#This Row],[poids_init]]),ISNUMBER(Table_2[[#This Row],[poids_entree]])),Table_2[[#This Row],[poids_entree]]-Table_2[[#This Row],[poids_init]],"NC")</f>
        <v>-4</v>
      </c>
      <c r="AD105" s="6">
        <f t="shared" si="37"/>
        <v>6</v>
      </c>
      <c r="AE105" s="6" t="str">
        <f t="shared" si="38"/>
        <v>NC</v>
      </c>
      <c r="AF105" s="6" t="str">
        <f t="shared" si="39"/>
        <v>gain</v>
      </c>
      <c r="AG105" s="6" t="str">
        <f t="shared" si="40"/>
        <v>NC</v>
      </c>
      <c r="AH105" s="6" t="str">
        <f>IF(ISNUMBER(Table_2[[#This Row],[% perte de poids DH]]),AG105*(-1),"NC")</f>
        <v>NC</v>
      </c>
      <c r="AI105" s="6" t="str">
        <f t="shared" si="41"/>
        <v>non renseigné</v>
      </c>
      <c r="AJ105" s="6" t="str">
        <f t="shared" si="42"/>
        <v>renseigné</v>
      </c>
      <c r="AK105" s="7" t="str">
        <f>IF(OR(Table_2[[#This Row],[albumine]]="NC",Table_2[[#This Row],[albumine]]=0),"non renseigné","renseigné")</f>
        <v>non renseigné</v>
      </c>
      <c r="AL105" s="6" t="s">
        <v>98</v>
      </c>
      <c r="AM105" s="6" t="s">
        <v>115</v>
      </c>
      <c r="AN105" s="6" t="s">
        <v>98</v>
      </c>
      <c r="AO105" s="6">
        <v>87</v>
      </c>
      <c r="AP105" s="6">
        <v>0</v>
      </c>
      <c r="AQ105" s="6">
        <v>0</v>
      </c>
      <c r="AR105" s="8" t="s">
        <v>98</v>
      </c>
      <c r="AS105" s="8">
        <v>42718</v>
      </c>
      <c r="AT105" s="6">
        <v>0</v>
      </c>
      <c r="AU105" s="6">
        <v>0</v>
      </c>
      <c r="AV105" s="6" t="s">
        <v>168</v>
      </c>
      <c r="AW105" s="6" t="s">
        <v>98</v>
      </c>
      <c r="AX105" s="6" t="s">
        <v>98</v>
      </c>
      <c r="AY105" s="6" t="s">
        <v>98</v>
      </c>
      <c r="AZ105" s="6" t="s">
        <v>101</v>
      </c>
      <c r="BA105" s="6" t="s">
        <v>101</v>
      </c>
      <c r="BB105" s="6" t="s">
        <v>101</v>
      </c>
      <c r="BC105" s="6" t="s">
        <v>98</v>
      </c>
      <c r="BD105" s="6" t="s">
        <v>100</v>
      </c>
      <c r="BE105" s="6" t="s">
        <v>101</v>
      </c>
      <c r="BF105" s="6" t="s">
        <v>119</v>
      </c>
      <c r="BG105" s="6" t="s">
        <v>120</v>
      </c>
      <c r="BH105" s="6" t="s">
        <v>98</v>
      </c>
      <c r="BI105" s="6" t="s">
        <v>98</v>
      </c>
      <c r="BJ105" s="6" t="s">
        <v>98</v>
      </c>
      <c r="BK105" s="6" t="s">
        <v>98</v>
      </c>
      <c r="BL105" s="6" t="s">
        <v>98</v>
      </c>
      <c r="BM105" s="6" t="s">
        <v>98</v>
      </c>
      <c r="BN105" s="6" t="s">
        <v>101</v>
      </c>
      <c r="BO105" s="6" t="s">
        <v>98</v>
      </c>
      <c r="BP105" s="6" t="s">
        <v>98</v>
      </c>
      <c r="BQ105" s="8">
        <v>42539</v>
      </c>
      <c r="BR105" s="6">
        <v>0</v>
      </c>
      <c r="BS105" s="6" t="s">
        <v>101</v>
      </c>
      <c r="BT105" s="6" t="s">
        <v>100</v>
      </c>
      <c r="BU105" s="6" t="s">
        <v>111</v>
      </c>
      <c r="BV105" s="6" t="s">
        <v>100</v>
      </c>
      <c r="BW105" s="8">
        <v>42717</v>
      </c>
      <c r="BX105" s="6" t="s">
        <v>451</v>
      </c>
      <c r="BY105" s="6" t="s">
        <v>468</v>
      </c>
      <c r="BZ105" s="6"/>
      <c r="CA105" s="6"/>
      <c r="CB105" s="6" t="s">
        <v>100</v>
      </c>
      <c r="CC105" s="6"/>
      <c r="CD105" s="6"/>
      <c r="CE105" s="6"/>
      <c r="CF105" s="6"/>
      <c r="CG105" s="6"/>
      <c r="CH105" s="6" t="s">
        <v>469</v>
      </c>
      <c r="CI105" s="6" t="s">
        <v>470</v>
      </c>
      <c r="CJ105" s="6" t="s">
        <v>101</v>
      </c>
      <c r="CK105" s="8">
        <v>42717</v>
      </c>
      <c r="CL105" s="6" t="s">
        <v>100</v>
      </c>
      <c r="CM105" s="8">
        <v>43115</v>
      </c>
      <c r="CN105" s="9">
        <f t="shared" si="43"/>
        <v>398</v>
      </c>
      <c r="CO10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6" spans="1:93" ht="30">
      <c r="A106" s="6">
        <v>35</v>
      </c>
      <c r="B106" s="6" t="str">
        <f t="shared" si="33"/>
        <v>B</v>
      </c>
      <c r="C106" s="7" t="str">
        <f t="shared" si="34"/>
        <v>201706</v>
      </c>
      <c r="D106" s="6" t="s">
        <v>106</v>
      </c>
      <c r="E106" s="6">
        <v>2017</v>
      </c>
      <c r="F106" s="6" t="s">
        <v>471</v>
      </c>
      <c r="G106" s="6" t="s">
        <v>472</v>
      </c>
      <c r="H106" s="6">
        <v>79</v>
      </c>
      <c r="I10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6" s="6" t="s">
        <v>142</v>
      </c>
      <c r="K106" s="8">
        <v>13615</v>
      </c>
      <c r="L106" s="8">
        <v>42895</v>
      </c>
      <c r="M106" s="8">
        <v>42898</v>
      </c>
      <c r="N106" s="6">
        <v>3</v>
      </c>
      <c r="O106" s="6" t="s">
        <v>136</v>
      </c>
      <c r="P106" s="6" t="str">
        <f t="shared" si="35"/>
        <v/>
      </c>
      <c r="Q106" s="6" t="s">
        <v>330</v>
      </c>
      <c r="R106" s="16" t="s">
        <v>565</v>
      </c>
      <c r="S106" s="6" t="s">
        <v>98</v>
      </c>
      <c r="T106" s="6" t="s">
        <v>98</v>
      </c>
      <c r="U106" s="6" t="s">
        <v>98</v>
      </c>
      <c r="V106" s="6" t="s">
        <v>98</v>
      </c>
      <c r="W106" s="6" t="e">
        <f>IF(#REF!="NC","NC",IF(#REF!="NC","NC",ROUND(#REF!/(#REF!*#REF!)*10000,0)))</f>
        <v>#REF!</v>
      </c>
      <c r="X106" s="7" t="e">
        <f>IF(OR(Table_2[[#This Row],[interval imc]]="NC",Table_2[[#This Row],[interval imc]]=0),"non renseigné","renseigné")</f>
        <v>#REF!</v>
      </c>
      <c r="Y106" s="7" t="e">
        <f>IF(#REF!="NC","NC",IF(W106&lt;18.5,"&lt;18,5",IF(AND(W106&gt;=18.5,W106&lt;25),"entre 18,5 et 25",IF(AND(W106&gt;=25,W106&lt;30),"entre 25 et 30",IF(W106&gt;=30,"supérieur à 30")))))</f>
        <v>#REF!</v>
      </c>
      <c r="Z106" s="6">
        <v>0</v>
      </c>
      <c r="AA106" s="7">
        <f t="shared" si="36"/>
        <v>0</v>
      </c>
      <c r="AB106" s="7" t="str">
        <f>IF(AND(ISNUMBER(Table_2[[#This Row],[poids_entree]]),ISNUMBER(Table_2[[#This Row],[poids_sortie]])),Table_2[[#This Row],[poids_sortie]]-Table_2[[#This Row],[poids_entree]],"NC")</f>
        <v>NC</v>
      </c>
      <c r="AC106" s="7" t="str">
        <f>IF(AND(ISNUMBER(Table_2[[#This Row],[poids_init]]),ISNUMBER(Table_2[[#This Row],[poids_entree]])),Table_2[[#This Row],[poids_entree]]-Table_2[[#This Row],[poids_init]],"NC")</f>
        <v>NC</v>
      </c>
      <c r="AD106" s="6" t="str">
        <f t="shared" si="37"/>
        <v>NC</v>
      </c>
      <c r="AE106" s="6" t="str">
        <f t="shared" si="38"/>
        <v>NC</v>
      </c>
      <c r="AF106" s="6" t="str">
        <f t="shared" si="39"/>
        <v>NC</v>
      </c>
      <c r="AG106" s="6" t="str">
        <f t="shared" si="40"/>
        <v>NC</v>
      </c>
      <c r="AH106" s="6" t="str">
        <f>IF(ISNUMBER(Table_2[[#This Row],[% perte de poids DH]]),AG106*(-1),"NC")</f>
        <v>NC</v>
      </c>
      <c r="AI106" s="6" t="str">
        <f t="shared" si="41"/>
        <v>non renseigné</v>
      </c>
      <c r="AJ106" s="6" t="str">
        <f t="shared" si="42"/>
        <v>non renseigné</v>
      </c>
      <c r="AK106" s="7" t="str">
        <f>IF(OR(Table_2[[#This Row],[albumine]]="NC",Table_2[[#This Row],[albumine]]=0),"non renseigné","renseigné")</f>
        <v>non renseigné</v>
      </c>
      <c r="AL106" s="6" t="s">
        <v>98</v>
      </c>
      <c r="AM106" s="6" t="s">
        <v>128</v>
      </c>
      <c r="AN106" s="6" t="s">
        <v>98</v>
      </c>
      <c r="AO106" s="6">
        <v>0</v>
      </c>
      <c r="AP106" s="6">
        <v>0</v>
      </c>
      <c r="AQ106" s="6">
        <v>0</v>
      </c>
      <c r="AR106" s="8">
        <v>43263</v>
      </c>
      <c r="AS106" s="8" t="s">
        <v>98</v>
      </c>
      <c r="AT106" s="6">
        <v>0</v>
      </c>
      <c r="AU106" s="6">
        <v>0</v>
      </c>
      <c r="AV106" s="6" t="s">
        <v>98</v>
      </c>
      <c r="AW106" s="6" t="s">
        <v>98</v>
      </c>
      <c r="AX106" s="6" t="s">
        <v>98</v>
      </c>
      <c r="AY106" s="6" t="s">
        <v>98</v>
      </c>
      <c r="AZ106" s="6" t="s">
        <v>101</v>
      </c>
      <c r="BA106" s="6" t="s">
        <v>101</v>
      </c>
      <c r="BB106" s="6" t="s">
        <v>98</v>
      </c>
      <c r="BC106" s="6" t="s">
        <v>98</v>
      </c>
      <c r="BD106" s="6" t="s">
        <v>98</v>
      </c>
      <c r="BE106" s="6" t="s">
        <v>101</v>
      </c>
      <c r="BF106" s="6" t="s">
        <v>102</v>
      </c>
      <c r="BG106" s="6" t="s">
        <v>98</v>
      </c>
      <c r="BH106" s="6" t="s">
        <v>98</v>
      </c>
      <c r="BI106" s="6" t="s">
        <v>98</v>
      </c>
      <c r="BJ106" s="6" t="s">
        <v>98</v>
      </c>
      <c r="BK106" s="6" t="s">
        <v>98</v>
      </c>
      <c r="BL106" s="6" t="s">
        <v>98</v>
      </c>
      <c r="BM106" s="6" t="s">
        <v>98</v>
      </c>
      <c r="BN106" s="6" t="s">
        <v>98</v>
      </c>
      <c r="BO106" s="6" t="s">
        <v>98</v>
      </c>
      <c r="BP106" s="6" t="s">
        <v>98</v>
      </c>
      <c r="BQ106" s="8" t="s">
        <v>98</v>
      </c>
      <c r="BR106" s="6" t="s">
        <v>98</v>
      </c>
      <c r="BS106" s="6" t="s">
        <v>101</v>
      </c>
      <c r="BT106" s="6" t="s">
        <v>101</v>
      </c>
      <c r="BU106" s="6" t="s">
        <v>122</v>
      </c>
      <c r="BV106" s="6" t="s">
        <v>101</v>
      </c>
      <c r="BW106" s="8" t="s">
        <v>98</v>
      </c>
      <c r="BX106" s="6" t="s">
        <v>98</v>
      </c>
      <c r="BY106" s="6" t="s">
        <v>98</v>
      </c>
      <c r="BZ106" s="6"/>
      <c r="CA106" s="6"/>
      <c r="CB106" s="6"/>
      <c r="CC106" s="6"/>
      <c r="CD106" s="6"/>
      <c r="CE106" s="6"/>
      <c r="CF106" s="6"/>
      <c r="CG106" s="6"/>
      <c r="CH106" s="6" t="s">
        <v>98</v>
      </c>
      <c r="CI106" s="6" t="s">
        <v>98</v>
      </c>
      <c r="CJ106" s="6"/>
      <c r="CK106" s="8"/>
      <c r="CL106" s="6"/>
      <c r="CM106" s="8"/>
      <c r="CN106" s="9" t="str">
        <f t="shared" si="43"/>
        <v/>
      </c>
      <c r="CO10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7" spans="1:93" ht="75" hidden="1">
      <c r="A107" s="6">
        <v>120</v>
      </c>
      <c r="B107" s="6" t="str">
        <f t="shared" si="33"/>
        <v>D</v>
      </c>
      <c r="C107" s="7" t="str">
        <f t="shared" si="34"/>
        <v>201806</v>
      </c>
      <c r="D107" s="6" t="s">
        <v>106</v>
      </c>
      <c r="E107" s="6">
        <v>2018</v>
      </c>
      <c r="F107" s="6" t="s">
        <v>473</v>
      </c>
      <c r="G107" s="6" t="s">
        <v>474</v>
      </c>
      <c r="H107" s="6">
        <v>63</v>
      </c>
      <c r="I10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7" s="6" t="s">
        <v>93</v>
      </c>
      <c r="K107" s="8">
        <v>19947</v>
      </c>
      <c r="L107" s="8">
        <v>43259</v>
      </c>
      <c r="M107" s="8">
        <v>43265</v>
      </c>
      <c r="N107" s="6">
        <v>6</v>
      </c>
      <c r="O107" s="6" t="s">
        <v>95</v>
      </c>
      <c r="P107" s="6" t="str">
        <f t="shared" si="35"/>
        <v>Gynécologique</v>
      </c>
      <c r="Q107" s="6" t="s">
        <v>96</v>
      </c>
      <c r="R10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7" s="6">
        <v>159</v>
      </c>
      <c r="T107" s="6" t="s">
        <v>98</v>
      </c>
      <c r="U107" s="6">
        <v>54</v>
      </c>
      <c r="V107" s="6" t="s">
        <v>98</v>
      </c>
      <c r="W107" s="6" t="e">
        <f>IF(#REF!="NC","NC",IF(#REF!="NC","NC",ROUND(#REF!/(#REF!*#REF!)*10000,0)))</f>
        <v>#REF!</v>
      </c>
      <c r="X107" s="7" t="e">
        <f>IF(OR(Table_2[[#This Row],[interval imc]]="NC",Table_2[[#This Row],[interval imc]]=0),"non renseigné","renseigné")</f>
        <v>#REF!</v>
      </c>
      <c r="Y107" s="7" t="e">
        <f>IF(#REF!="NC","NC",IF(W107&lt;18.5,"&lt;18,5",IF(AND(W107&gt;=18.5,W107&lt;25),"entre 18,5 et 25",IF(AND(W107&gt;=25,W107&lt;30),"entre 25 et 30",IF(W107&gt;=30,"supérieur à 30")))))</f>
        <v>#REF!</v>
      </c>
      <c r="Z107" s="6">
        <v>1</v>
      </c>
      <c r="AA107" s="7" t="str">
        <f t="shared" si="36"/>
        <v>entre 1 et 5</v>
      </c>
      <c r="AB107" s="7" t="str">
        <f>IF(AND(ISNUMBER(Table_2[[#This Row],[poids_entree]]),ISNUMBER(Table_2[[#This Row],[poids_sortie]])),Table_2[[#This Row],[poids_sortie]]-Table_2[[#This Row],[poids_entree]],"NC")</f>
        <v>NC</v>
      </c>
      <c r="AC107" s="7" t="str">
        <f>IF(AND(ISNUMBER(Table_2[[#This Row],[poids_init]]),ISNUMBER(Table_2[[#This Row],[poids_entree]])),Table_2[[#This Row],[poids_entree]]-Table_2[[#This Row],[poids_init]],"NC")</f>
        <v>NC</v>
      </c>
      <c r="AD107" s="6" t="str">
        <f t="shared" si="37"/>
        <v>NC</v>
      </c>
      <c r="AE107" s="6" t="str">
        <f t="shared" si="38"/>
        <v>NC</v>
      </c>
      <c r="AF107" s="6" t="str">
        <f t="shared" si="39"/>
        <v>NC</v>
      </c>
      <c r="AG107" s="6" t="str">
        <f t="shared" si="40"/>
        <v>NC</v>
      </c>
      <c r="AH107" s="6" t="str">
        <f>IF(ISNUMBER(Table_2[[#This Row],[% perte de poids DH]]),AG107*(-1),"NC")</f>
        <v>NC</v>
      </c>
      <c r="AI107" s="6" t="str">
        <f t="shared" si="41"/>
        <v>non renseigné</v>
      </c>
      <c r="AJ107" s="6" t="str">
        <f t="shared" si="42"/>
        <v>non renseigné</v>
      </c>
      <c r="AK107" s="7" t="str">
        <f>IF(OR(Table_2[[#This Row],[albumine]]="NC",Table_2[[#This Row],[albumine]]=0),"non renseigné","renseigné")</f>
        <v>renseigné</v>
      </c>
      <c r="AL107" s="6">
        <v>23</v>
      </c>
      <c r="AM107" s="6" t="s">
        <v>115</v>
      </c>
      <c r="AN107" s="6" t="s">
        <v>98</v>
      </c>
      <c r="AO107" s="6">
        <v>7</v>
      </c>
      <c r="AP107" s="6" t="s">
        <v>98</v>
      </c>
      <c r="AQ107" s="6" t="s">
        <v>98</v>
      </c>
      <c r="AR107" s="8">
        <v>43357</v>
      </c>
      <c r="AS107" s="8">
        <v>43357</v>
      </c>
      <c r="AT107" s="6">
        <v>1</v>
      </c>
      <c r="AU107" s="6">
        <v>2</v>
      </c>
      <c r="AV107" s="6" t="s">
        <v>98</v>
      </c>
      <c r="AW107" s="6" t="s">
        <v>98</v>
      </c>
      <c r="AX107" s="6" t="s">
        <v>98</v>
      </c>
      <c r="AY107" s="6" t="s">
        <v>172</v>
      </c>
      <c r="AZ107" s="6" t="s">
        <v>101</v>
      </c>
      <c r="BA107" s="6" t="s">
        <v>100</v>
      </c>
      <c r="BB107" s="6" t="s">
        <v>100</v>
      </c>
      <c r="BC107" s="6" t="s">
        <v>100</v>
      </c>
      <c r="BD107" s="6" t="s">
        <v>98</v>
      </c>
      <c r="BE107" s="6" t="s">
        <v>100</v>
      </c>
      <c r="BF107" s="6" t="s">
        <v>102</v>
      </c>
      <c r="BG107" s="6" t="s">
        <v>98</v>
      </c>
      <c r="BH107" s="6" t="s">
        <v>98</v>
      </c>
      <c r="BI107" s="6" t="s">
        <v>98</v>
      </c>
      <c r="BJ107" s="6" t="s">
        <v>98</v>
      </c>
      <c r="BK107" s="6" t="s">
        <v>98</v>
      </c>
      <c r="BL107" s="6" t="s">
        <v>98</v>
      </c>
      <c r="BM107" s="6" t="s">
        <v>98</v>
      </c>
      <c r="BN107" s="6" t="s">
        <v>101</v>
      </c>
      <c r="BO107" s="6" t="s">
        <v>98</v>
      </c>
      <c r="BP107" s="6" t="s">
        <v>98</v>
      </c>
      <c r="BQ107" s="8" t="s">
        <v>98</v>
      </c>
      <c r="BR107" s="6" t="s">
        <v>98</v>
      </c>
      <c r="BS107" s="6" t="s">
        <v>101</v>
      </c>
      <c r="BT107" s="6" t="s">
        <v>100</v>
      </c>
      <c r="BU107" s="6" t="s">
        <v>111</v>
      </c>
      <c r="BV107" s="6" t="s">
        <v>101</v>
      </c>
      <c r="BW107" s="8" t="s">
        <v>98</v>
      </c>
      <c r="BX107" s="6" t="s">
        <v>98</v>
      </c>
      <c r="BY107" s="6" t="s">
        <v>98</v>
      </c>
      <c r="BZ107" s="6"/>
      <c r="CA107" s="6"/>
      <c r="CB107" s="6"/>
      <c r="CC107" s="6"/>
      <c r="CD107" s="6"/>
      <c r="CE107" s="6"/>
      <c r="CF107" s="6"/>
      <c r="CG107" s="6"/>
      <c r="CH107" s="6" t="s">
        <v>475</v>
      </c>
      <c r="CI107" s="6" t="s">
        <v>98</v>
      </c>
      <c r="CJ107" s="6"/>
      <c r="CK107" s="8"/>
      <c r="CL107" s="6"/>
      <c r="CM107" s="8"/>
      <c r="CN107" s="9" t="str">
        <f t="shared" si="43"/>
        <v/>
      </c>
      <c r="CO10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08" spans="1:93" ht="165" hidden="1">
      <c r="A108" s="6">
        <v>57</v>
      </c>
      <c r="B108" s="6" t="str">
        <f t="shared" si="33"/>
        <v>A</v>
      </c>
      <c r="C108" s="7" t="str">
        <f t="shared" si="34"/>
        <v>201612</v>
      </c>
      <c r="D108" s="6" t="s">
        <v>90</v>
      </c>
      <c r="E108" s="6">
        <v>2016</v>
      </c>
      <c r="F108" s="6" t="s">
        <v>476</v>
      </c>
      <c r="G108" s="6" t="s">
        <v>477</v>
      </c>
      <c r="H108" s="6">
        <v>75</v>
      </c>
      <c r="I10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08" s="6" t="s">
        <v>93</v>
      </c>
      <c r="K108" s="8">
        <v>15079</v>
      </c>
      <c r="L108" s="8">
        <v>42701</v>
      </c>
      <c r="M108" s="8">
        <v>42735</v>
      </c>
      <c r="N108" s="6">
        <v>34</v>
      </c>
      <c r="O108" s="6" t="s">
        <v>95</v>
      </c>
      <c r="P108" s="6" t="str">
        <f t="shared" si="35"/>
        <v>Digestif</v>
      </c>
      <c r="Q108" s="6" t="s">
        <v>167</v>
      </c>
      <c r="R10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8" s="6">
        <v>151</v>
      </c>
      <c r="T108" s="6">
        <v>43</v>
      </c>
      <c r="U108" s="6">
        <v>42</v>
      </c>
      <c r="V108" s="6">
        <v>44</v>
      </c>
      <c r="W108" s="6" t="e">
        <f>IF(#REF!="NC","NC",IF(#REF!="NC","NC",ROUND(#REF!/(#REF!*#REF!)*10000,0)))</f>
        <v>#REF!</v>
      </c>
      <c r="X108" s="7" t="e">
        <f>IF(OR(Table_2[[#This Row],[interval imc]]="NC",Table_2[[#This Row],[interval imc]]=0),"non renseigné","renseigné")</f>
        <v>#REF!</v>
      </c>
      <c r="Y108" s="7" t="e">
        <f>IF(#REF!="NC","NC",IF(W108&lt;18.5,"&lt;18,5",IF(AND(W108&gt;=18.5,W108&lt;25),"entre 18,5 et 25",IF(AND(W108&gt;=25,W108&lt;30),"entre 25 et 30",IF(W108&gt;=30,"supérieur à 30")))))</f>
        <v>#REF!</v>
      </c>
      <c r="Z108" s="6">
        <v>4</v>
      </c>
      <c r="AA108" s="7" t="str">
        <f t="shared" si="36"/>
        <v>entre 1 et 5</v>
      </c>
      <c r="AB108" s="7">
        <f>IF(AND(ISNUMBER(Table_2[[#This Row],[poids_entree]]),ISNUMBER(Table_2[[#This Row],[poids_sortie]])),Table_2[[#This Row],[poids_sortie]]-Table_2[[#This Row],[poids_entree]],"NC")</f>
        <v>2</v>
      </c>
      <c r="AC108" s="7">
        <f>IF(AND(ISNUMBER(Table_2[[#This Row],[poids_init]]),ISNUMBER(Table_2[[#This Row],[poids_entree]])),Table_2[[#This Row],[poids_entree]]-Table_2[[#This Row],[poids_init]],"NC")</f>
        <v>-1</v>
      </c>
      <c r="AD108" s="6">
        <f t="shared" si="37"/>
        <v>2</v>
      </c>
      <c r="AE108" s="6" t="str">
        <f t="shared" si="38"/>
        <v>perte</v>
      </c>
      <c r="AF108" s="6" t="str">
        <f t="shared" si="39"/>
        <v>gain</v>
      </c>
      <c r="AG108" s="6">
        <f t="shared" si="40"/>
        <v>-5</v>
      </c>
      <c r="AH108" s="6">
        <f>IF(ISNUMBER(Table_2[[#This Row],[% perte de poids DH]]),AG108*(-1),"NC")</f>
        <v>5</v>
      </c>
      <c r="AI108" s="6" t="str">
        <f t="shared" si="41"/>
        <v>renseigné</v>
      </c>
      <c r="AJ108" s="6" t="str">
        <f t="shared" si="42"/>
        <v>renseigné</v>
      </c>
      <c r="AK108" s="7" t="str">
        <f>IF(OR(Table_2[[#This Row],[albumine]]="NC",Table_2[[#This Row],[albumine]]=0),"non renseigné","renseigné")</f>
        <v>non renseigné</v>
      </c>
      <c r="AL108" s="6" t="s">
        <v>98</v>
      </c>
      <c r="AM108" s="6" t="s">
        <v>115</v>
      </c>
      <c r="AN108" s="6" t="s">
        <v>98</v>
      </c>
      <c r="AO108" s="6">
        <v>0</v>
      </c>
      <c r="AP108" s="6" t="s">
        <v>101</v>
      </c>
      <c r="AQ108" s="6">
        <v>0</v>
      </c>
      <c r="AR108" s="8" t="s">
        <v>98</v>
      </c>
      <c r="AS108" s="8">
        <v>42721</v>
      </c>
      <c r="AT108" s="6">
        <v>0</v>
      </c>
      <c r="AU108" s="6">
        <v>0</v>
      </c>
      <c r="AV108" s="6" t="s">
        <v>138</v>
      </c>
      <c r="AW108" s="6" t="s">
        <v>98</v>
      </c>
      <c r="AX108" s="6" t="s">
        <v>98</v>
      </c>
      <c r="AY108" s="6" t="s">
        <v>98</v>
      </c>
      <c r="AZ108" s="6" t="s">
        <v>100</v>
      </c>
      <c r="BA108" s="6" t="s">
        <v>101</v>
      </c>
      <c r="BB108" s="6" t="s">
        <v>101</v>
      </c>
      <c r="BC108" s="6" t="s">
        <v>98</v>
      </c>
      <c r="BD108" s="6" t="s">
        <v>98</v>
      </c>
      <c r="BE108" s="6" t="s">
        <v>101</v>
      </c>
      <c r="BF108" s="6" t="s">
        <v>119</v>
      </c>
      <c r="BG108" s="6" t="s">
        <v>120</v>
      </c>
      <c r="BH108" s="6" t="s">
        <v>100</v>
      </c>
      <c r="BI108" s="6" t="s">
        <v>101</v>
      </c>
      <c r="BJ108" s="6" t="s">
        <v>101</v>
      </c>
      <c r="BK108" s="6" t="s">
        <v>101</v>
      </c>
      <c r="BL108" s="6" t="s">
        <v>101</v>
      </c>
      <c r="BM108" s="6" t="s">
        <v>101</v>
      </c>
      <c r="BN108" s="6" t="s">
        <v>101</v>
      </c>
      <c r="BO108" s="6" t="s">
        <v>98</v>
      </c>
      <c r="BP108" s="6" t="s">
        <v>98</v>
      </c>
      <c r="BQ108" s="8">
        <v>42675</v>
      </c>
      <c r="BR108" s="6">
        <v>0</v>
      </c>
      <c r="BS108" s="6" t="s">
        <v>101</v>
      </c>
      <c r="BT108" s="6" t="s">
        <v>100</v>
      </c>
      <c r="BU108" s="6" t="s">
        <v>111</v>
      </c>
      <c r="BV108" s="6" t="s">
        <v>100</v>
      </c>
      <c r="BW108" s="8">
        <v>42710</v>
      </c>
      <c r="BX108" s="6" t="s">
        <v>386</v>
      </c>
      <c r="BY108" s="6" t="s">
        <v>478</v>
      </c>
      <c r="BZ108" s="6"/>
      <c r="CA108" s="6"/>
      <c r="CB108" s="6" t="s">
        <v>100</v>
      </c>
      <c r="CC108" s="6"/>
      <c r="CD108" s="6"/>
      <c r="CE108" s="6"/>
      <c r="CF108" s="6"/>
      <c r="CG108" s="6"/>
      <c r="CH108" s="6" t="s">
        <v>479</v>
      </c>
      <c r="CI108" s="6" t="s">
        <v>480</v>
      </c>
      <c r="CJ108" s="6" t="s">
        <v>101</v>
      </c>
      <c r="CK108" s="8">
        <v>42710</v>
      </c>
      <c r="CL108" s="6" t="s">
        <v>100</v>
      </c>
      <c r="CM108" s="8">
        <v>42735</v>
      </c>
      <c r="CN108" s="9">
        <f t="shared" si="43"/>
        <v>25</v>
      </c>
      <c r="CO10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109" spans="1:93" hidden="1">
      <c r="A109" s="6">
        <v>149</v>
      </c>
      <c r="B109" s="6" t="str">
        <f t="shared" si="33"/>
        <v>C</v>
      </c>
      <c r="C109" s="7" t="str">
        <f t="shared" si="34"/>
        <v>201712</v>
      </c>
      <c r="D109" s="6" t="s">
        <v>90</v>
      </c>
      <c r="E109" s="6">
        <v>2017</v>
      </c>
      <c r="F109" s="6" t="s">
        <v>481</v>
      </c>
      <c r="G109" s="6" t="s">
        <v>267</v>
      </c>
      <c r="H109" s="6">
        <v>74</v>
      </c>
      <c r="I10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09" s="6" t="s">
        <v>93</v>
      </c>
      <c r="K109" s="8">
        <v>15730</v>
      </c>
      <c r="L109" s="8">
        <v>43076</v>
      </c>
      <c r="M109" s="8">
        <v>43078</v>
      </c>
      <c r="N109" s="6">
        <v>2</v>
      </c>
      <c r="O109" s="6" t="s">
        <v>95</v>
      </c>
      <c r="P109" s="6" t="str">
        <f t="shared" si="35"/>
        <v>Gynécologique</v>
      </c>
      <c r="Q109" s="6" t="s">
        <v>96</v>
      </c>
      <c r="R10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09" s="6">
        <v>160</v>
      </c>
      <c r="T109" s="6">
        <v>84</v>
      </c>
      <c r="U109" s="6">
        <v>76</v>
      </c>
      <c r="V109" s="6" t="s">
        <v>98</v>
      </c>
      <c r="W109" s="6" t="e">
        <f>IF(#REF!="NC","NC",IF(#REF!="NC","NC",ROUND(#REF!/(#REF!*#REF!)*10000,0)))</f>
        <v>#REF!</v>
      </c>
      <c r="X109" s="7" t="e">
        <f>IF(OR(Table_2[[#This Row],[interval imc]]="NC",Table_2[[#This Row],[interval imc]]=0),"non renseigné","renseigné")</f>
        <v>#REF!</v>
      </c>
      <c r="Y109" s="7" t="e">
        <f>IF(#REF!="NC","NC",IF(W109&lt;18.5,"&lt;18,5",IF(AND(W109&gt;=18.5,W109&lt;25),"entre 18,5 et 25",IF(AND(W109&gt;=25,W109&lt;30),"entre 25 et 30",IF(W109&gt;=30,"supérieur à 30")))))</f>
        <v>#REF!</v>
      </c>
      <c r="Z109" s="6">
        <v>1</v>
      </c>
      <c r="AA109" s="7" t="str">
        <f t="shared" si="36"/>
        <v>entre 1 et 5</v>
      </c>
      <c r="AB109" s="7" t="str">
        <f>IF(AND(ISNUMBER(Table_2[[#This Row],[poids_entree]]),ISNUMBER(Table_2[[#This Row],[poids_sortie]])),Table_2[[#This Row],[poids_sortie]]-Table_2[[#This Row],[poids_entree]],"NC")</f>
        <v>NC</v>
      </c>
      <c r="AC109" s="7">
        <f>IF(AND(ISNUMBER(Table_2[[#This Row],[poids_init]]),ISNUMBER(Table_2[[#This Row],[poids_entree]])),Table_2[[#This Row],[poids_entree]]-Table_2[[#This Row],[poids_init]],"NC")</f>
        <v>-8</v>
      </c>
      <c r="AD109" s="6">
        <f t="shared" si="37"/>
        <v>10</v>
      </c>
      <c r="AE109" s="6" t="str">
        <f t="shared" si="38"/>
        <v>NC</v>
      </c>
      <c r="AF109" s="6" t="str">
        <f t="shared" si="39"/>
        <v>gain</v>
      </c>
      <c r="AG109" s="6" t="str">
        <f t="shared" si="40"/>
        <v>NC</v>
      </c>
      <c r="AH109" s="6" t="str">
        <f>IF(ISNUMBER(Table_2[[#This Row],[% perte de poids DH]]),AG109*(-1),"NC")</f>
        <v>NC</v>
      </c>
      <c r="AI109" s="6" t="str">
        <f t="shared" si="41"/>
        <v>non renseigné</v>
      </c>
      <c r="AJ109" s="6" t="str">
        <f t="shared" si="42"/>
        <v>renseigné</v>
      </c>
      <c r="AK109" s="7" t="str">
        <f>IF(OR(Table_2[[#This Row],[albumine]]="NC",Table_2[[#This Row],[albumine]]=0),"non renseigné","renseigné")</f>
        <v>non renseigné</v>
      </c>
      <c r="AL109" s="6" t="s">
        <v>98</v>
      </c>
      <c r="AM109" s="6" t="s">
        <v>128</v>
      </c>
      <c r="AN109" s="6" t="s">
        <v>98</v>
      </c>
      <c r="AO109" s="6" t="s">
        <v>98</v>
      </c>
      <c r="AP109" s="6" t="s">
        <v>98</v>
      </c>
      <c r="AQ109" s="6" t="s">
        <v>98</v>
      </c>
      <c r="AR109" s="8">
        <v>43377</v>
      </c>
      <c r="AS109" s="8">
        <v>43377</v>
      </c>
      <c r="AT109" s="6">
        <v>0</v>
      </c>
      <c r="AU109" s="6">
        <v>0</v>
      </c>
      <c r="AV109" s="6" t="s">
        <v>118</v>
      </c>
      <c r="AW109" s="6" t="s">
        <v>98</v>
      </c>
      <c r="AX109" s="6" t="s">
        <v>98</v>
      </c>
      <c r="AY109" s="6" t="s">
        <v>98</v>
      </c>
      <c r="AZ109" s="6" t="s">
        <v>101</v>
      </c>
      <c r="BA109" s="6" t="s">
        <v>100</v>
      </c>
      <c r="BB109" s="6" t="s">
        <v>101</v>
      </c>
      <c r="BC109" s="6" t="s">
        <v>98</v>
      </c>
      <c r="BD109" s="6" t="s">
        <v>98</v>
      </c>
      <c r="BE109" s="6" t="s">
        <v>101</v>
      </c>
      <c r="BF109" s="6" t="s">
        <v>102</v>
      </c>
      <c r="BG109" s="6" t="s">
        <v>98</v>
      </c>
      <c r="BH109" s="6" t="s">
        <v>98</v>
      </c>
      <c r="BI109" s="6" t="s">
        <v>98</v>
      </c>
      <c r="BJ109" s="6" t="s">
        <v>98</v>
      </c>
      <c r="BK109" s="6" t="s">
        <v>98</v>
      </c>
      <c r="BL109" s="6" t="s">
        <v>98</v>
      </c>
      <c r="BM109" s="6" t="s">
        <v>98</v>
      </c>
      <c r="BN109" s="6" t="s">
        <v>101</v>
      </c>
      <c r="BO109" s="6" t="s">
        <v>98</v>
      </c>
      <c r="BP109" s="6" t="s">
        <v>98</v>
      </c>
      <c r="BQ109" s="8" t="s">
        <v>98</v>
      </c>
      <c r="BR109" s="6" t="s">
        <v>98</v>
      </c>
      <c r="BS109" s="6" t="s">
        <v>101</v>
      </c>
      <c r="BT109" s="6" t="s">
        <v>100</v>
      </c>
      <c r="BU109" s="6" t="s">
        <v>111</v>
      </c>
      <c r="BV109" s="6" t="s">
        <v>101</v>
      </c>
      <c r="BW109" s="8" t="s">
        <v>98</v>
      </c>
      <c r="BX109" s="6" t="s">
        <v>98</v>
      </c>
      <c r="BY109" s="6" t="s">
        <v>98</v>
      </c>
      <c r="BZ109" s="6"/>
      <c r="CA109" s="6"/>
      <c r="CB109" s="6"/>
      <c r="CC109" s="6"/>
      <c r="CD109" s="6"/>
      <c r="CE109" s="6"/>
      <c r="CF109" s="6"/>
      <c r="CG109" s="6"/>
      <c r="CH109" s="6" t="s">
        <v>98</v>
      </c>
      <c r="CI109" s="6" t="s">
        <v>272</v>
      </c>
      <c r="CJ109" s="6"/>
      <c r="CK109" s="8"/>
      <c r="CL109" s="6"/>
      <c r="CM109" s="8"/>
      <c r="CN109" s="9" t="str">
        <f t="shared" si="43"/>
        <v/>
      </c>
      <c r="CO10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0" spans="1:93" ht="30" hidden="1">
      <c r="A110" s="6">
        <v>139</v>
      </c>
      <c r="B110" s="6" t="str">
        <f t="shared" si="33"/>
        <v>C</v>
      </c>
      <c r="C110" s="7" t="str">
        <f t="shared" si="34"/>
        <v>201712</v>
      </c>
      <c r="D110" s="6" t="s">
        <v>90</v>
      </c>
      <c r="E110" s="6">
        <v>2017</v>
      </c>
      <c r="F110" s="6" t="s">
        <v>482</v>
      </c>
      <c r="G110" s="6" t="s">
        <v>483</v>
      </c>
      <c r="H110" s="6">
        <v>72</v>
      </c>
      <c r="I110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0" s="6" t="s">
        <v>93</v>
      </c>
      <c r="K110" s="8">
        <v>16654</v>
      </c>
      <c r="L110" s="8">
        <v>43054</v>
      </c>
      <c r="M110" s="8">
        <v>43082</v>
      </c>
      <c r="N110" s="6">
        <v>28</v>
      </c>
      <c r="O110" s="6" t="s">
        <v>95</v>
      </c>
      <c r="P110" s="6" t="str">
        <f t="shared" si="35"/>
        <v>Gynécologique</v>
      </c>
      <c r="Q110" s="6" t="s">
        <v>96</v>
      </c>
      <c r="R11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0" s="6">
        <v>167</v>
      </c>
      <c r="T110" s="6">
        <v>63</v>
      </c>
      <c r="U110" s="6">
        <v>58</v>
      </c>
      <c r="V110" s="6">
        <v>55</v>
      </c>
      <c r="W110" s="6" t="e">
        <f>IF(#REF!="NC","NC",IF(#REF!="NC","NC",ROUND(#REF!/(#REF!*#REF!)*10000,0)))</f>
        <v>#REF!</v>
      </c>
      <c r="X110" s="7" t="e">
        <f>IF(OR(Table_2[[#This Row],[interval imc]]="NC",Table_2[[#This Row],[interval imc]]=0),"non renseigné","renseigné")</f>
        <v>#REF!</v>
      </c>
      <c r="Y110" s="7" t="e">
        <f>IF(#REF!="NC","NC",IF(W110&lt;18.5,"&lt;18,5",IF(AND(W110&gt;=18.5,W110&lt;25),"entre 18,5 et 25",IF(AND(W110&gt;=25,W110&lt;30),"entre 25 et 30",IF(W110&gt;=30,"supérieur à 30")))))</f>
        <v>#REF!</v>
      </c>
      <c r="Z110" s="6">
        <v>3</v>
      </c>
      <c r="AA110" s="7" t="str">
        <f t="shared" si="36"/>
        <v>entre 1 et 5</v>
      </c>
      <c r="AB110" s="7">
        <f>IF(AND(ISNUMBER(Table_2[[#This Row],[poids_entree]]),ISNUMBER(Table_2[[#This Row],[poids_sortie]])),Table_2[[#This Row],[poids_sortie]]-Table_2[[#This Row],[poids_entree]],"NC")</f>
        <v>-3</v>
      </c>
      <c r="AC110" s="7">
        <f>IF(AND(ISNUMBER(Table_2[[#This Row],[poids_init]]),ISNUMBER(Table_2[[#This Row],[poids_entree]])),Table_2[[#This Row],[poids_entree]]-Table_2[[#This Row],[poids_init]],"NC")</f>
        <v>-5</v>
      </c>
      <c r="AD110" s="6">
        <f t="shared" si="37"/>
        <v>8</v>
      </c>
      <c r="AE110" s="6" t="str">
        <f t="shared" si="38"/>
        <v>gain</v>
      </c>
      <c r="AF110" s="6" t="str">
        <f t="shared" si="39"/>
        <v>gain</v>
      </c>
      <c r="AG110" s="6">
        <f t="shared" si="40"/>
        <v>5</v>
      </c>
      <c r="AH110" s="6">
        <f>IF(ISNUMBER(Table_2[[#This Row],[% perte de poids DH]]),AG110*(-1),"NC")</f>
        <v>-5</v>
      </c>
      <c r="AI110" s="6" t="str">
        <f t="shared" si="41"/>
        <v>renseigné</v>
      </c>
      <c r="AJ110" s="6" t="str">
        <f t="shared" si="42"/>
        <v>renseigné</v>
      </c>
      <c r="AK110" s="7" t="str">
        <f>IF(OR(Table_2[[#This Row],[albumine]]="NC",Table_2[[#This Row],[albumine]]=0),"non renseigné","renseigné")</f>
        <v>renseigné</v>
      </c>
      <c r="AL110" s="6">
        <v>32</v>
      </c>
      <c r="AM110" s="6" t="s">
        <v>115</v>
      </c>
      <c r="AN110" s="6" t="s">
        <v>98</v>
      </c>
      <c r="AO110" s="6">
        <v>81</v>
      </c>
      <c r="AP110" s="6" t="s">
        <v>98</v>
      </c>
      <c r="AQ110" s="6" t="s">
        <v>98</v>
      </c>
      <c r="AR110" s="8">
        <v>43150</v>
      </c>
      <c r="AS110" s="8" t="s">
        <v>98</v>
      </c>
      <c r="AT110" s="6">
        <v>2</v>
      </c>
      <c r="AU110" s="6">
        <v>0</v>
      </c>
      <c r="AV110" s="6" t="s">
        <v>118</v>
      </c>
      <c r="AW110" s="6" t="s">
        <v>101</v>
      </c>
      <c r="AX110" s="6" t="s">
        <v>98</v>
      </c>
      <c r="AY110" s="6" t="s">
        <v>172</v>
      </c>
      <c r="AZ110" s="6" t="s">
        <v>100</v>
      </c>
      <c r="BA110" s="6" t="s">
        <v>100</v>
      </c>
      <c r="BB110" s="6" t="s">
        <v>100</v>
      </c>
      <c r="BC110" s="6" t="s">
        <v>100</v>
      </c>
      <c r="BD110" s="6" t="s">
        <v>100</v>
      </c>
      <c r="BE110" s="6" t="s">
        <v>101</v>
      </c>
      <c r="BF110" s="6" t="s">
        <v>102</v>
      </c>
      <c r="BG110" s="6" t="s">
        <v>98</v>
      </c>
      <c r="BH110" s="6" t="s">
        <v>98</v>
      </c>
      <c r="BI110" s="6" t="s">
        <v>98</v>
      </c>
      <c r="BJ110" s="6" t="s">
        <v>98</v>
      </c>
      <c r="BK110" s="6" t="s">
        <v>98</v>
      </c>
      <c r="BL110" s="6" t="s">
        <v>98</v>
      </c>
      <c r="BM110" s="6" t="s">
        <v>98</v>
      </c>
      <c r="BN110" s="6" t="s">
        <v>101</v>
      </c>
      <c r="BO110" s="6" t="s">
        <v>98</v>
      </c>
      <c r="BP110" s="6" t="s">
        <v>98</v>
      </c>
      <c r="BQ110" s="8" t="s">
        <v>98</v>
      </c>
      <c r="BR110" s="6" t="s">
        <v>98</v>
      </c>
      <c r="BS110" s="6" t="s">
        <v>101</v>
      </c>
      <c r="BT110" s="6" t="s">
        <v>100</v>
      </c>
      <c r="BU110" s="6" t="s">
        <v>111</v>
      </c>
      <c r="BV110" s="6" t="s">
        <v>101</v>
      </c>
      <c r="BW110" s="8" t="s">
        <v>98</v>
      </c>
      <c r="BX110" s="6" t="s">
        <v>98</v>
      </c>
      <c r="BY110" s="6" t="s">
        <v>98</v>
      </c>
      <c r="BZ110" s="6"/>
      <c r="CA110" s="6"/>
      <c r="CB110" s="6"/>
      <c r="CC110" s="6"/>
      <c r="CD110" s="6"/>
      <c r="CE110" s="6"/>
      <c r="CF110" s="6"/>
      <c r="CG110" s="6"/>
      <c r="CH110" s="6" t="s">
        <v>98</v>
      </c>
      <c r="CI110" s="6" t="s">
        <v>484</v>
      </c>
      <c r="CJ110" s="6"/>
      <c r="CK110" s="8"/>
      <c r="CL110" s="6"/>
      <c r="CM110" s="8"/>
      <c r="CN110" s="9" t="str">
        <f t="shared" si="43"/>
        <v/>
      </c>
      <c r="CO11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1" spans="1:93" hidden="1">
      <c r="A111" s="6">
        <v>150</v>
      </c>
      <c r="B111" s="6" t="str">
        <f t="shared" si="33"/>
        <v>A</v>
      </c>
      <c r="C111" s="7" t="str">
        <f t="shared" si="34"/>
        <v>201612</v>
      </c>
      <c r="D111" s="6" t="s">
        <v>90</v>
      </c>
      <c r="E111" s="6">
        <v>2016</v>
      </c>
      <c r="F111" s="6" t="s">
        <v>485</v>
      </c>
      <c r="G111" s="6" t="s">
        <v>363</v>
      </c>
      <c r="H111" s="6">
        <v>77</v>
      </c>
      <c r="I11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1" s="6" t="s">
        <v>142</v>
      </c>
      <c r="K111" s="8">
        <v>14324</v>
      </c>
      <c r="L111" s="8">
        <v>42703</v>
      </c>
      <c r="M111" s="8">
        <v>42716</v>
      </c>
      <c r="N111" s="6">
        <v>13</v>
      </c>
      <c r="O111" s="6" t="s">
        <v>95</v>
      </c>
      <c r="P111" s="6" t="str">
        <f t="shared" si="35"/>
        <v>Digestif</v>
      </c>
      <c r="Q111" s="6" t="s">
        <v>109</v>
      </c>
      <c r="R11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1" s="6">
        <v>157</v>
      </c>
      <c r="T111" s="6">
        <v>47</v>
      </c>
      <c r="U111" s="6">
        <v>49</v>
      </c>
      <c r="V111" s="6">
        <v>50</v>
      </c>
      <c r="W111" s="6" t="e">
        <f>IF(#REF!="NC","NC",IF(#REF!="NC","NC",ROUND(#REF!/(#REF!*#REF!)*10000,0)))</f>
        <v>#REF!</v>
      </c>
      <c r="X111" s="7" t="e">
        <f>IF(OR(Table_2[[#This Row],[interval imc]]="NC",Table_2[[#This Row],[interval imc]]=0),"non renseigné","renseigné")</f>
        <v>#REF!</v>
      </c>
      <c r="Y111" s="7" t="e">
        <f>IF(#REF!="NC","NC",IF(W111&lt;18.5,"&lt;18,5",IF(AND(W111&gt;=18.5,W111&lt;25),"entre 18,5 et 25",IF(AND(W111&gt;=25,W111&lt;30),"entre 25 et 30",IF(W111&gt;=30,"supérieur à 30")))))</f>
        <v>#REF!</v>
      </c>
      <c r="Z111" s="6">
        <v>3</v>
      </c>
      <c r="AA111" s="7" t="str">
        <f t="shared" si="36"/>
        <v>entre 1 et 5</v>
      </c>
      <c r="AB111" s="7">
        <f>IF(AND(ISNUMBER(Table_2[[#This Row],[poids_entree]]),ISNUMBER(Table_2[[#This Row],[poids_sortie]])),Table_2[[#This Row],[poids_sortie]]-Table_2[[#This Row],[poids_entree]],"NC")</f>
        <v>1</v>
      </c>
      <c r="AC111" s="7">
        <f>IF(AND(ISNUMBER(Table_2[[#This Row],[poids_init]]),ISNUMBER(Table_2[[#This Row],[poids_entree]])),Table_2[[#This Row],[poids_entree]]-Table_2[[#This Row],[poids_init]],"NC")</f>
        <v>2</v>
      </c>
      <c r="AD111" s="6">
        <f t="shared" si="37"/>
        <v>-4</v>
      </c>
      <c r="AE111" s="6" t="str">
        <f t="shared" si="38"/>
        <v>perte</v>
      </c>
      <c r="AF111" s="6" t="str">
        <f t="shared" si="39"/>
        <v>perte</v>
      </c>
      <c r="AG111" s="6">
        <f t="shared" si="40"/>
        <v>-2</v>
      </c>
      <c r="AH111" s="6">
        <f>IF(ISNUMBER(Table_2[[#This Row],[% perte de poids DH]]),AG111*(-1),"NC")</f>
        <v>2</v>
      </c>
      <c r="AI111" s="6" t="str">
        <f t="shared" si="41"/>
        <v>renseigné</v>
      </c>
      <c r="AJ111" s="6" t="str">
        <f t="shared" si="42"/>
        <v>renseigné</v>
      </c>
      <c r="AK111" s="7" t="str">
        <f>IF(OR(Table_2[[#This Row],[albumine]]="NC",Table_2[[#This Row],[albumine]]=0),"non renseigné","renseigné")</f>
        <v>non renseigné</v>
      </c>
      <c r="AL111" s="6" t="s">
        <v>98</v>
      </c>
      <c r="AM111" s="6" t="s">
        <v>128</v>
      </c>
      <c r="AN111" s="6" t="s">
        <v>98</v>
      </c>
      <c r="AO111" s="6" t="s">
        <v>98</v>
      </c>
      <c r="AP111" s="6" t="s">
        <v>98</v>
      </c>
      <c r="AQ111" s="6" t="s">
        <v>98</v>
      </c>
      <c r="AR111" s="8" t="s">
        <v>98</v>
      </c>
      <c r="AS111" s="8" t="s">
        <v>98</v>
      </c>
      <c r="AT111" s="6">
        <v>0</v>
      </c>
      <c r="AU111" s="6">
        <v>0</v>
      </c>
      <c r="AV111" s="6" t="s">
        <v>98</v>
      </c>
      <c r="AW111" s="6" t="s">
        <v>101</v>
      </c>
      <c r="AX111" s="6" t="s">
        <v>98</v>
      </c>
      <c r="AY111" s="6" t="s">
        <v>98</v>
      </c>
      <c r="AZ111" s="6" t="s">
        <v>100</v>
      </c>
      <c r="BA111" s="6" t="s">
        <v>101</v>
      </c>
      <c r="BB111" s="6" t="s">
        <v>101</v>
      </c>
      <c r="BC111" s="6" t="s">
        <v>98</v>
      </c>
      <c r="BD111" s="6" t="s">
        <v>259</v>
      </c>
      <c r="BE111" s="6" t="s">
        <v>101</v>
      </c>
      <c r="BF111" s="6" t="s">
        <v>102</v>
      </c>
      <c r="BG111" s="6" t="s">
        <v>98</v>
      </c>
      <c r="BH111" s="6" t="s">
        <v>98</v>
      </c>
      <c r="BI111" s="6" t="s">
        <v>98</v>
      </c>
      <c r="BJ111" s="6" t="s">
        <v>98</v>
      </c>
      <c r="BK111" s="6" t="s">
        <v>98</v>
      </c>
      <c r="BL111" s="6" t="s">
        <v>98</v>
      </c>
      <c r="BM111" s="6" t="s">
        <v>98</v>
      </c>
      <c r="BN111" s="6" t="s">
        <v>100</v>
      </c>
      <c r="BO111" s="6" t="s">
        <v>98</v>
      </c>
      <c r="BP111" s="6" t="s">
        <v>98</v>
      </c>
      <c r="BQ111" s="8" t="s">
        <v>98</v>
      </c>
      <c r="BR111" s="6" t="s">
        <v>98</v>
      </c>
      <c r="BS111" s="6" t="s">
        <v>101</v>
      </c>
      <c r="BT111" s="6" t="s">
        <v>100</v>
      </c>
      <c r="BU111" s="6" t="s">
        <v>111</v>
      </c>
      <c r="BV111" s="6" t="s">
        <v>100</v>
      </c>
      <c r="BW111" s="8">
        <v>42720</v>
      </c>
      <c r="BX111" s="6" t="s">
        <v>386</v>
      </c>
      <c r="BY111" s="6" t="s">
        <v>486</v>
      </c>
      <c r="BZ111" s="6"/>
      <c r="CA111" s="6"/>
      <c r="CB111" s="6" t="s">
        <v>100</v>
      </c>
      <c r="CC111" s="6"/>
      <c r="CD111" s="6"/>
      <c r="CE111" s="6"/>
      <c r="CF111" s="6"/>
      <c r="CG111" s="6"/>
      <c r="CH111" s="6" t="s">
        <v>98</v>
      </c>
      <c r="CI111" s="6" t="s">
        <v>98</v>
      </c>
      <c r="CJ111" s="6" t="s">
        <v>101</v>
      </c>
      <c r="CK111" s="8"/>
      <c r="CL111" s="6" t="s">
        <v>223</v>
      </c>
      <c r="CM111" s="8"/>
      <c r="CN111" s="9" t="str">
        <f t="shared" si="43"/>
        <v/>
      </c>
      <c r="CO11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2" spans="1:93" ht="150" hidden="1">
      <c r="A112" s="6">
        <v>140</v>
      </c>
      <c r="B112" s="6" t="str">
        <f t="shared" si="33"/>
        <v>C</v>
      </c>
      <c r="C112" s="7" t="str">
        <f t="shared" si="34"/>
        <v>201712</v>
      </c>
      <c r="D112" s="6" t="s">
        <v>90</v>
      </c>
      <c r="E112" s="6">
        <v>2017</v>
      </c>
      <c r="F112" s="6" t="s">
        <v>487</v>
      </c>
      <c r="G112" s="6" t="s">
        <v>488</v>
      </c>
      <c r="H112" s="6">
        <v>67</v>
      </c>
      <c r="I11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2" s="6" t="s">
        <v>93</v>
      </c>
      <c r="K112" s="8">
        <v>18278</v>
      </c>
      <c r="L112" s="8">
        <v>43061</v>
      </c>
      <c r="M112" s="8">
        <v>43080</v>
      </c>
      <c r="N112" s="6">
        <v>19</v>
      </c>
      <c r="O112" s="6" t="s">
        <v>95</v>
      </c>
      <c r="P112" s="6" t="str">
        <f t="shared" si="35"/>
        <v>ORL</v>
      </c>
      <c r="Q112" s="6" t="s">
        <v>461</v>
      </c>
      <c r="R11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2" s="6">
        <v>153</v>
      </c>
      <c r="T112" s="6">
        <v>56</v>
      </c>
      <c r="U112" s="6">
        <v>53</v>
      </c>
      <c r="V112" s="6">
        <v>55</v>
      </c>
      <c r="W112" s="6" t="e">
        <f>IF(#REF!="NC","NC",IF(#REF!="NC","NC",ROUND(#REF!/(#REF!*#REF!)*10000,0)))</f>
        <v>#REF!</v>
      </c>
      <c r="X112" s="7" t="e">
        <f>IF(OR(Table_2[[#This Row],[interval imc]]="NC",Table_2[[#This Row],[interval imc]]=0),"non renseigné","renseigné")</f>
        <v>#REF!</v>
      </c>
      <c r="Y112" s="7" t="e">
        <f>IF(#REF!="NC","NC",IF(W112&lt;18.5,"&lt;18,5",IF(AND(W112&gt;=18.5,W112&lt;25),"entre 18,5 et 25",IF(AND(W112&gt;=25,W112&lt;30),"entre 25 et 30",IF(W112&gt;=30,"supérieur à 30")))))</f>
        <v>#REF!</v>
      </c>
      <c r="Z112" s="6">
        <v>2</v>
      </c>
      <c r="AA112" s="7" t="str">
        <f t="shared" si="36"/>
        <v>entre 1 et 5</v>
      </c>
      <c r="AB112" s="7">
        <f>IF(AND(ISNUMBER(Table_2[[#This Row],[poids_entree]]),ISNUMBER(Table_2[[#This Row],[poids_sortie]])),Table_2[[#This Row],[poids_sortie]]-Table_2[[#This Row],[poids_entree]],"NC")</f>
        <v>2</v>
      </c>
      <c r="AC112" s="7">
        <f>IF(AND(ISNUMBER(Table_2[[#This Row],[poids_init]]),ISNUMBER(Table_2[[#This Row],[poids_entree]])),Table_2[[#This Row],[poids_entree]]-Table_2[[#This Row],[poids_init]],"NC")</f>
        <v>-3</v>
      </c>
      <c r="AD112" s="6">
        <f t="shared" si="37"/>
        <v>5</v>
      </c>
      <c r="AE112" s="6" t="str">
        <f t="shared" si="38"/>
        <v>perte</v>
      </c>
      <c r="AF112" s="6" t="str">
        <f t="shared" si="39"/>
        <v>gain</v>
      </c>
      <c r="AG112" s="6">
        <f t="shared" si="40"/>
        <v>-4</v>
      </c>
      <c r="AH112" s="6">
        <f>IF(ISNUMBER(Table_2[[#This Row],[% perte de poids DH]]),AG112*(-1),"NC")</f>
        <v>4</v>
      </c>
      <c r="AI112" s="6" t="str">
        <f t="shared" si="41"/>
        <v>renseigné</v>
      </c>
      <c r="AJ112" s="6" t="str">
        <f t="shared" si="42"/>
        <v>renseigné</v>
      </c>
      <c r="AK112" s="7" t="str">
        <f>IF(OR(Table_2[[#This Row],[albumine]]="NC",Table_2[[#This Row],[albumine]]=0),"non renseigné","renseigné")</f>
        <v>renseigné</v>
      </c>
      <c r="AL112" s="6">
        <v>24</v>
      </c>
      <c r="AM112" s="6" t="s">
        <v>115</v>
      </c>
      <c r="AN112" s="6" t="s">
        <v>98</v>
      </c>
      <c r="AO112" s="6">
        <v>105</v>
      </c>
      <c r="AP112" s="6" t="s">
        <v>98</v>
      </c>
      <c r="AQ112" s="6" t="s">
        <v>98</v>
      </c>
      <c r="AR112" s="8" t="s">
        <v>98</v>
      </c>
      <c r="AS112" s="8" t="s">
        <v>98</v>
      </c>
      <c r="AT112" s="6">
        <v>3</v>
      </c>
      <c r="AU112" s="6">
        <v>0</v>
      </c>
      <c r="AV112" s="6" t="s">
        <v>138</v>
      </c>
      <c r="AW112" s="6" t="s">
        <v>101</v>
      </c>
      <c r="AX112" s="6" t="s">
        <v>98</v>
      </c>
      <c r="AY112" s="6" t="s">
        <v>98</v>
      </c>
      <c r="AZ112" s="6" t="s">
        <v>98</v>
      </c>
      <c r="BA112" s="6" t="s">
        <v>101</v>
      </c>
      <c r="BB112" s="6" t="s">
        <v>100</v>
      </c>
      <c r="BC112" s="6" t="s">
        <v>100</v>
      </c>
      <c r="BD112" s="6" t="s">
        <v>100</v>
      </c>
      <c r="BE112" s="6" t="s">
        <v>101</v>
      </c>
      <c r="BF112" s="6" t="s">
        <v>119</v>
      </c>
      <c r="BG112" s="6" t="s">
        <v>120</v>
      </c>
      <c r="BH112" s="6" t="s">
        <v>100</v>
      </c>
      <c r="BI112" s="6" t="s">
        <v>98</v>
      </c>
      <c r="BJ112" s="6" t="s">
        <v>98</v>
      </c>
      <c r="BK112" s="6" t="s">
        <v>101</v>
      </c>
      <c r="BL112" s="6" t="s">
        <v>101</v>
      </c>
      <c r="BM112" s="6" t="s">
        <v>98</v>
      </c>
      <c r="BN112" s="6" t="s">
        <v>101</v>
      </c>
      <c r="BO112" s="6" t="s">
        <v>98</v>
      </c>
      <c r="BP112" s="6" t="s">
        <v>121</v>
      </c>
      <c r="BQ112" s="8" t="s">
        <v>98</v>
      </c>
      <c r="BR112" s="6" t="s">
        <v>98</v>
      </c>
      <c r="BS112" s="6" t="s">
        <v>101</v>
      </c>
      <c r="BT112" s="6" t="s">
        <v>100</v>
      </c>
      <c r="BU112" s="6" t="s">
        <v>111</v>
      </c>
      <c r="BV112" s="6" t="s">
        <v>100</v>
      </c>
      <c r="BW112" s="8">
        <v>43061</v>
      </c>
      <c r="BX112" s="6" t="s">
        <v>386</v>
      </c>
      <c r="BY112" s="6" t="s">
        <v>489</v>
      </c>
      <c r="BZ112" s="6"/>
      <c r="CA112" s="6"/>
      <c r="CB112" s="6" t="s">
        <v>100</v>
      </c>
      <c r="CC112" s="6"/>
      <c r="CD112" s="6"/>
      <c r="CE112" s="6"/>
      <c r="CF112" s="6"/>
      <c r="CG112" s="6"/>
      <c r="CH112" s="6" t="s">
        <v>98</v>
      </c>
      <c r="CI112" s="6" t="s">
        <v>490</v>
      </c>
      <c r="CJ112" s="6" t="s">
        <v>101</v>
      </c>
      <c r="CK112" s="8"/>
      <c r="CL112" s="6" t="s">
        <v>101</v>
      </c>
      <c r="CM112" s="8"/>
      <c r="CN112" s="9" t="str">
        <f t="shared" si="43"/>
        <v/>
      </c>
      <c r="CO11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3" spans="1:93" ht="60" hidden="1">
      <c r="A113" s="6">
        <v>141</v>
      </c>
      <c r="B113" s="6" t="str">
        <f t="shared" si="33"/>
        <v>C</v>
      </c>
      <c r="C113" s="7" t="str">
        <f t="shared" si="34"/>
        <v>201712</v>
      </c>
      <c r="D113" s="6" t="s">
        <v>90</v>
      </c>
      <c r="E113" s="6">
        <v>2017</v>
      </c>
      <c r="F113" s="6" t="s">
        <v>491</v>
      </c>
      <c r="G113" s="6" t="s">
        <v>492</v>
      </c>
      <c r="H113" s="6">
        <v>61</v>
      </c>
      <c r="I11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3" s="6" t="s">
        <v>93</v>
      </c>
      <c r="K113" s="8">
        <v>20585</v>
      </c>
      <c r="L113" s="8">
        <v>43069</v>
      </c>
      <c r="M113" s="8">
        <v>43077</v>
      </c>
      <c r="N113" s="6">
        <v>8</v>
      </c>
      <c r="O113" s="6" t="s">
        <v>95</v>
      </c>
      <c r="P113" s="6" t="str">
        <f t="shared" si="35"/>
        <v>Gynécologique</v>
      </c>
      <c r="Q113" s="6" t="s">
        <v>186</v>
      </c>
      <c r="R11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3" s="6">
        <v>158</v>
      </c>
      <c r="T113" s="6">
        <v>88</v>
      </c>
      <c r="U113" s="6">
        <v>83</v>
      </c>
      <c r="V113" s="6">
        <v>69</v>
      </c>
      <c r="W113" s="6" t="e">
        <f>IF(#REF!="NC","NC",IF(#REF!="NC","NC",ROUND(#REF!/(#REF!*#REF!)*10000,0)))</f>
        <v>#REF!</v>
      </c>
      <c r="X113" s="7" t="e">
        <f>IF(OR(Table_2[[#This Row],[interval imc]]="NC",Table_2[[#This Row],[interval imc]]=0),"non renseigné","renseigné")</f>
        <v>#REF!</v>
      </c>
      <c r="Y113" s="7" t="e">
        <f>IF(#REF!="NC","NC",IF(W113&lt;18.5,"&lt;18,5",IF(AND(W113&gt;=18.5,W113&lt;25),"entre 18,5 et 25",IF(AND(W113&gt;=25,W113&lt;30),"entre 25 et 30",IF(W113&gt;=30,"supérieur à 30")))))</f>
        <v>#REF!</v>
      </c>
      <c r="Z113" s="6">
        <v>3</v>
      </c>
      <c r="AA113" s="7" t="str">
        <f t="shared" si="36"/>
        <v>entre 1 et 5</v>
      </c>
      <c r="AB113" s="7">
        <f>IF(AND(ISNUMBER(Table_2[[#This Row],[poids_entree]]),ISNUMBER(Table_2[[#This Row],[poids_sortie]])),Table_2[[#This Row],[poids_sortie]]-Table_2[[#This Row],[poids_entree]],"NC")</f>
        <v>-14</v>
      </c>
      <c r="AC113" s="7">
        <f>IF(AND(ISNUMBER(Table_2[[#This Row],[poids_init]]),ISNUMBER(Table_2[[#This Row],[poids_entree]])),Table_2[[#This Row],[poids_entree]]-Table_2[[#This Row],[poids_init]],"NC")</f>
        <v>-5</v>
      </c>
      <c r="AD113" s="6">
        <f t="shared" si="37"/>
        <v>6</v>
      </c>
      <c r="AE113" s="6" t="str">
        <f t="shared" si="38"/>
        <v>gain</v>
      </c>
      <c r="AF113" s="6" t="str">
        <f t="shared" si="39"/>
        <v>gain</v>
      </c>
      <c r="AG113" s="6">
        <f t="shared" si="40"/>
        <v>17</v>
      </c>
      <c r="AH113" s="6">
        <f>IF(ISNUMBER(Table_2[[#This Row],[% perte de poids DH]]),AG113*(-1),"NC")</f>
        <v>-17</v>
      </c>
      <c r="AI113" s="6" t="str">
        <f t="shared" si="41"/>
        <v>renseigné</v>
      </c>
      <c r="AJ113" s="6" t="str">
        <f t="shared" si="42"/>
        <v>renseigné</v>
      </c>
      <c r="AK113" s="7" t="str">
        <f>IF(OR(Table_2[[#This Row],[albumine]]="NC",Table_2[[#This Row],[albumine]]=0),"non renseigné","renseigné")</f>
        <v>renseigné</v>
      </c>
      <c r="AL113" s="6">
        <v>27</v>
      </c>
      <c r="AM113" s="6" t="s">
        <v>115</v>
      </c>
      <c r="AN113" s="6" t="s">
        <v>98</v>
      </c>
      <c r="AO113" s="6" t="s">
        <v>98</v>
      </c>
      <c r="AP113" s="6" t="s">
        <v>100</v>
      </c>
      <c r="AQ113" s="6">
        <v>0.56000000000000005</v>
      </c>
      <c r="AR113" s="8">
        <v>43370</v>
      </c>
      <c r="AS113" s="8" t="s">
        <v>98</v>
      </c>
      <c r="AT113" s="6">
        <v>2</v>
      </c>
      <c r="AU113" s="6">
        <v>2</v>
      </c>
      <c r="AV113" s="6" t="s">
        <v>138</v>
      </c>
      <c r="AW113" s="6" t="s">
        <v>100</v>
      </c>
      <c r="AX113" s="6" t="s">
        <v>100</v>
      </c>
      <c r="AY113" s="6" t="s">
        <v>172</v>
      </c>
      <c r="AZ113" s="6" t="s">
        <v>101</v>
      </c>
      <c r="BA113" s="6" t="s">
        <v>100</v>
      </c>
      <c r="BB113" s="6" t="s">
        <v>100</v>
      </c>
      <c r="BC113" s="6" t="s">
        <v>100</v>
      </c>
      <c r="BD113" s="6" t="s">
        <v>101</v>
      </c>
      <c r="BE113" s="6" t="s">
        <v>100</v>
      </c>
      <c r="BF113" s="6" t="s">
        <v>102</v>
      </c>
      <c r="BG113" s="6" t="s">
        <v>98</v>
      </c>
      <c r="BH113" s="6" t="s">
        <v>98</v>
      </c>
      <c r="BI113" s="6" t="s">
        <v>98</v>
      </c>
      <c r="BJ113" s="6" t="s">
        <v>100</v>
      </c>
      <c r="BK113" s="6" t="s">
        <v>100</v>
      </c>
      <c r="BL113" s="6" t="s">
        <v>100</v>
      </c>
      <c r="BM113" s="6" t="s">
        <v>100</v>
      </c>
      <c r="BN113" s="6" t="s">
        <v>101</v>
      </c>
      <c r="BO113" s="6" t="s">
        <v>98</v>
      </c>
      <c r="BP113" s="6" t="s">
        <v>98</v>
      </c>
      <c r="BQ113" s="8" t="s">
        <v>98</v>
      </c>
      <c r="BR113" s="6" t="s">
        <v>98</v>
      </c>
      <c r="BS113" s="6" t="s">
        <v>101</v>
      </c>
      <c r="BT113" s="6" t="s">
        <v>100</v>
      </c>
      <c r="BU113" s="6" t="s">
        <v>111</v>
      </c>
      <c r="BV113" s="6" t="s">
        <v>101</v>
      </c>
      <c r="BW113" s="8" t="s">
        <v>98</v>
      </c>
      <c r="BX113" s="6" t="s">
        <v>98</v>
      </c>
      <c r="BY113" s="6" t="s">
        <v>98</v>
      </c>
      <c r="BZ113" s="6"/>
      <c r="CA113" s="6"/>
      <c r="CB113" s="6"/>
      <c r="CC113" s="6"/>
      <c r="CD113" s="6"/>
      <c r="CE113" s="6"/>
      <c r="CF113" s="6"/>
      <c r="CG113" s="6"/>
      <c r="CH113" s="6" t="s">
        <v>493</v>
      </c>
      <c r="CI113" s="6" t="s">
        <v>98</v>
      </c>
      <c r="CJ113" s="6"/>
      <c r="CK113" s="8"/>
      <c r="CL113" s="6"/>
      <c r="CM113" s="8"/>
      <c r="CN113" s="9" t="str">
        <f t="shared" si="43"/>
        <v/>
      </c>
      <c r="CO11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4" spans="1:93" ht="120" hidden="1">
      <c r="A114" s="6">
        <v>151</v>
      </c>
      <c r="B114" s="6" t="str">
        <f t="shared" si="33"/>
        <v>B</v>
      </c>
      <c r="C114" s="7" t="str">
        <f t="shared" si="34"/>
        <v>201706</v>
      </c>
      <c r="D114" s="6" t="s">
        <v>106</v>
      </c>
      <c r="E114" s="6">
        <v>2017</v>
      </c>
      <c r="F114" s="6" t="s">
        <v>494</v>
      </c>
      <c r="G114" s="6" t="s">
        <v>495</v>
      </c>
      <c r="H114" s="6">
        <v>74</v>
      </c>
      <c r="I11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4" s="6" t="s">
        <v>93</v>
      </c>
      <c r="K114" s="8">
        <v>15847</v>
      </c>
      <c r="L114" s="8">
        <v>42859</v>
      </c>
      <c r="M114" s="8">
        <v>42914</v>
      </c>
      <c r="N114" s="6">
        <v>55</v>
      </c>
      <c r="O114" s="6" t="s">
        <v>95</v>
      </c>
      <c r="P114" s="6" t="str">
        <f t="shared" si="35"/>
        <v>Gynécologique</v>
      </c>
      <c r="Q114" s="6" t="s">
        <v>96</v>
      </c>
      <c r="R11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4" s="6">
        <v>160</v>
      </c>
      <c r="T114" s="6" t="s">
        <v>98</v>
      </c>
      <c r="U114" s="6">
        <v>49</v>
      </c>
      <c r="V114" s="6">
        <v>47</v>
      </c>
      <c r="W114" s="6" t="e">
        <f>IF(#REF!="NC","NC",IF(#REF!="NC","NC",ROUND(#REF!/(#REF!*#REF!)*10000,0)))</f>
        <v>#REF!</v>
      </c>
      <c r="X114" s="7" t="e">
        <f>IF(OR(Table_2[[#This Row],[interval imc]]="NC",Table_2[[#This Row],[interval imc]]=0),"non renseigné","renseigné")</f>
        <v>#REF!</v>
      </c>
      <c r="Y114" s="7" t="e">
        <f>IF(#REF!="NC","NC",IF(W114&lt;18.5,"&lt;18,5",IF(AND(W114&gt;=18.5,W114&lt;25),"entre 18,5 et 25",IF(AND(W114&gt;=25,W114&lt;30),"entre 25 et 30",IF(W114&gt;=30,"supérieur à 30")))))</f>
        <v>#REF!</v>
      </c>
      <c r="Z114" s="6">
        <v>8</v>
      </c>
      <c r="AA114" s="7" t="str">
        <f t="shared" si="36"/>
        <v>entre 5 et 10</v>
      </c>
      <c r="AB114" s="7">
        <f>IF(AND(ISNUMBER(Table_2[[#This Row],[poids_entree]]),ISNUMBER(Table_2[[#This Row],[poids_sortie]])),Table_2[[#This Row],[poids_sortie]]-Table_2[[#This Row],[poids_entree]],"NC")</f>
        <v>-2</v>
      </c>
      <c r="AC114" s="7" t="str">
        <f>IF(AND(ISNUMBER(Table_2[[#This Row],[poids_init]]),ISNUMBER(Table_2[[#This Row],[poids_entree]])),Table_2[[#This Row],[poids_entree]]-Table_2[[#This Row],[poids_init]],"NC")</f>
        <v>NC</v>
      </c>
      <c r="AD114" s="6" t="str">
        <f t="shared" si="37"/>
        <v>NC</v>
      </c>
      <c r="AE114" s="6" t="str">
        <f t="shared" si="38"/>
        <v>gain</v>
      </c>
      <c r="AF114" s="6" t="str">
        <f t="shared" si="39"/>
        <v>NC</v>
      </c>
      <c r="AG114" s="6">
        <f t="shared" si="40"/>
        <v>4</v>
      </c>
      <c r="AH114" s="6">
        <f>IF(ISNUMBER(Table_2[[#This Row],[% perte de poids DH]]),AG114*(-1),"NC")</f>
        <v>-4</v>
      </c>
      <c r="AI114" s="6" t="str">
        <f t="shared" si="41"/>
        <v>renseigné</v>
      </c>
      <c r="AJ114" s="6" t="str">
        <f t="shared" si="42"/>
        <v>non renseigné</v>
      </c>
      <c r="AK114" s="7" t="str">
        <f>IF(OR(Table_2[[#This Row],[albumine]]="NC",Table_2[[#This Row],[albumine]]=0),"non renseigné","renseigné")</f>
        <v>renseigné</v>
      </c>
      <c r="AL114" s="6">
        <v>26</v>
      </c>
      <c r="AM114" s="6" t="s">
        <v>110</v>
      </c>
      <c r="AN114" s="6" t="s">
        <v>98</v>
      </c>
      <c r="AO114" s="6" t="s">
        <v>98</v>
      </c>
      <c r="AP114" s="6" t="s">
        <v>98</v>
      </c>
      <c r="AQ114" s="6" t="s">
        <v>98</v>
      </c>
      <c r="AR114" s="8">
        <v>43383</v>
      </c>
      <c r="AS114" s="8">
        <v>42900</v>
      </c>
      <c r="AT114" s="6">
        <v>2</v>
      </c>
      <c r="AU114" s="6">
        <v>2</v>
      </c>
      <c r="AV114" s="6" t="s">
        <v>98</v>
      </c>
      <c r="AW114" s="6" t="s">
        <v>101</v>
      </c>
      <c r="AX114" s="6" t="s">
        <v>98</v>
      </c>
      <c r="AY114" s="6" t="s">
        <v>157</v>
      </c>
      <c r="AZ114" s="6" t="s">
        <v>101</v>
      </c>
      <c r="BA114" s="6" t="s">
        <v>100</v>
      </c>
      <c r="BB114" s="6" t="s">
        <v>100</v>
      </c>
      <c r="BC114" s="6" t="s">
        <v>98</v>
      </c>
      <c r="BD114" s="6" t="s">
        <v>101</v>
      </c>
      <c r="BE114" s="6" t="s">
        <v>100</v>
      </c>
      <c r="BF114" s="6" t="s">
        <v>119</v>
      </c>
      <c r="BG114" s="6" t="s">
        <v>120</v>
      </c>
      <c r="BH114" s="6" t="s">
        <v>98</v>
      </c>
      <c r="BI114" s="6" t="s">
        <v>101</v>
      </c>
      <c r="BJ114" s="6" t="s">
        <v>101</v>
      </c>
      <c r="BK114" s="6" t="s">
        <v>98</v>
      </c>
      <c r="BL114" s="6" t="s">
        <v>98</v>
      </c>
      <c r="BM114" s="6" t="s">
        <v>98</v>
      </c>
      <c r="BN114" s="6" t="s">
        <v>101</v>
      </c>
      <c r="BO114" s="6" t="s">
        <v>98</v>
      </c>
      <c r="BP114" s="6" t="s">
        <v>121</v>
      </c>
      <c r="BQ114" s="8" t="s">
        <v>98</v>
      </c>
      <c r="BR114" s="6" t="s">
        <v>98</v>
      </c>
      <c r="BS114" s="6" t="s">
        <v>101</v>
      </c>
      <c r="BT114" s="6" t="s">
        <v>100</v>
      </c>
      <c r="BU114" s="6" t="s">
        <v>111</v>
      </c>
      <c r="BV114" s="6" t="s">
        <v>100</v>
      </c>
      <c r="BW114" s="8">
        <v>42895</v>
      </c>
      <c r="BX114" s="6" t="s">
        <v>451</v>
      </c>
      <c r="BY114" s="6" t="s">
        <v>496</v>
      </c>
      <c r="BZ114" s="6"/>
      <c r="CA114" s="6"/>
      <c r="CB114" s="6" t="s">
        <v>100</v>
      </c>
      <c r="CC114" s="6"/>
      <c r="CD114" s="6"/>
      <c r="CE114" s="6"/>
      <c r="CF114" s="6"/>
      <c r="CG114" s="6"/>
      <c r="CH114" s="6" t="s">
        <v>497</v>
      </c>
      <c r="CI114" s="6" t="s">
        <v>498</v>
      </c>
      <c r="CJ114" s="6" t="s">
        <v>101</v>
      </c>
      <c r="CK114" s="8"/>
      <c r="CL114" s="6" t="s">
        <v>101</v>
      </c>
      <c r="CM114" s="8"/>
      <c r="CN114" s="9" t="str">
        <f t="shared" si="43"/>
        <v/>
      </c>
      <c r="CO11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5" spans="1:93" ht="150" hidden="1">
      <c r="A115" s="6">
        <v>19</v>
      </c>
      <c r="B115" s="6" t="str">
        <f t="shared" si="33"/>
        <v>B</v>
      </c>
      <c r="C115" s="7" t="str">
        <f t="shared" si="34"/>
        <v>201706</v>
      </c>
      <c r="D115" s="6" t="s">
        <v>106</v>
      </c>
      <c r="E115" s="6">
        <v>2017</v>
      </c>
      <c r="F115" s="6" t="s">
        <v>499</v>
      </c>
      <c r="G115" s="6" t="s">
        <v>374</v>
      </c>
      <c r="H115" s="6">
        <v>61</v>
      </c>
      <c r="I11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15" s="6" t="s">
        <v>142</v>
      </c>
      <c r="K115" s="8">
        <v>19986</v>
      </c>
      <c r="L115" s="8">
        <v>42886</v>
      </c>
      <c r="M115" s="8">
        <v>42908</v>
      </c>
      <c r="N115" s="6">
        <v>22</v>
      </c>
      <c r="O115" s="6" t="s">
        <v>95</v>
      </c>
      <c r="P115" s="6" t="str">
        <f t="shared" si="35"/>
        <v>ORL</v>
      </c>
      <c r="Q115" s="6" t="s">
        <v>461</v>
      </c>
      <c r="R11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5" s="6">
        <v>180</v>
      </c>
      <c r="T115" s="6">
        <v>70</v>
      </c>
      <c r="U115" s="6">
        <v>70</v>
      </c>
      <c r="V115" s="6">
        <v>72</v>
      </c>
      <c r="W115" s="6" t="e">
        <f>IF(#REF!="NC","NC",IF(#REF!="NC","NC",ROUND(#REF!/(#REF!*#REF!)*10000,0)))</f>
        <v>#REF!</v>
      </c>
      <c r="X115" s="7" t="e">
        <f>IF(OR(Table_2[[#This Row],[interval imc]]="NC",Table_2[[#This Row],[interval imc]]=0),"non renseigné","renseigné")</f>
        <v>#REF!</v>
      </c>
      <c r="Y115" s="7" t="e">
        <f>IF(#REF!="NC","NC",IF(W115&lt;18.5,"&lt;18,5",IF(AND(W115&gt;=18.5,W115&lt;25),"entre 18,5 et 25",IF(AND(W115&gt;=25,W115&lt;30),"entre 25 et 30",IF(W115&gt;=30,"supérieur à 30")))))</f>
        <v>#REF!</v>
      </c>
      <c r="Z115" s="6">
        <v>5</v>
      </c>
      <c r="AA115" s="7" t="str">
        <f t="shared" si="36"/>
        <v>entre 5 et 10</v>
      </c>
      <c r="AB115" s="7">
        <f>IF(AND(ISNUMBER(Table_2[[#This Row],[poids_entree]]),ISNUMBER(Table_2[[#This Row],[poids_sortie]])),Table_2[[#This Row],[poids_sortie]]-Table_2[[#This Row],[poids_entree]],"NC")</f>
        <v>2</v>
      </c>
      <c r="AC115" s="7">
        <f>IF(AND(ISNUMBER(Table_2[[#This Row],[poids_init]]),ISNUMBER(Table_2[[#This Row],[poids_entree]])),Table_2[[#This Row],[poids_entree]]-Table_2[[#This Row],[poids_init]],"NC")</f>
        <v>0</v>
      </c>
      <c r="AD115" s="6">
        <f t="shared" si="37"/>
        <v>0</v>
      </c>
      <c r="AE115" s="6" t="str">
        <f t="shared" si="38"/>
        <v>perte</v>
      </c>
      <c r="AF115" s="6" t="str">
        <f t="shared" si="39"/>
        <v>perte</v>
      </c>
      <c r="AG115" s="6">
        <f t="shared" si="40"/>
        <v>-3</v>
      </c>
      <c r="AH115" s="6">
        <f>IF(ISNUMBER(Table_2[[#This Row],[% perte de poids DH]]),AG115*(-1),"NC")</f>
        <v>3</v>
      </c>
      <c r="AI115" s="6" t="str">
        <f t="shared" si="41"/>
        <v>renseigné</v>
      </c>
      <c r="AJ115" s="6" t="str">
        <f t="shared" si="42"/>
        <v>renseigné</v>
      </c>
      <c r="AK115" s="7" t="str">
        <f>IF(OR(Table_2[[#This Row],[albumine]]="NC",Table_2[[#This Row],[albumine]]=0),"non renseigné","renseigné")</f>
        <v>non renseigné</v>
      </c>
      <c r="AL115" s="6" t="s">
        <v>98</v>
      </c>
      <c r="AM115" s="6" t="s">
        <v>128</v>
      </c>
      <c r="AN115" s="6" t="s">
        <v>98</v>
      </c>
      <c r="AO115" s="6">
        <v>21</v>
      </c>
      <c r="AP115" s="6">
        <v>0</v>
      </c>
      <c r="AQ115" s="6" t="s">
        <v>500</v>
      </c>
      <c r="AR115" s="8">
        <v>42960</v>
      </c>
      <c r="AS115" s="8">
        <v>42926</v>
      </c>
      <c r="AT115" s="6">
        <v>0</v>
      </c>
      <c r="AU115" s="6">
        <v>0</v>
      </c>
      <c r="AV115" s="6" t="s">
        <v>98</v>
      </c>
      <c r="AW115" s="6" t="s">
        <v>98</v>
      </c>
      <c r="AX115" s="6" t="s">
        <v>98</v>
      </c>
      <c r="AY115" s="6" t="s">
        <v>98</v>
      </c>
      <c r="AZ115" s="6" t="s">
        <v>101</v>
      </c>
      <c r="BA115" s="6" t="s">
        <v>101</v>
      </c>
      <c r="BB115" s="6" t="s">
        <v>101</v>
      </c>
      <c r="BC115" s="6" t="s">
        <v>98</v>
      </c>
      <c r="BD115" s="6" t="s">
        <v>98</v>
      </c>
      <c r="BE115" s="6" t="s">
        <v>101</v>
      </c>
      <c r="BF115" s="6" t="s">
        <v>181</v>
      </c>
      <c r="BG115" s="6" t="s">
        <v>182</v>
      </c>
      <c r="BH115" s="6" t="s">
        <v>98</v>
      </c>
      <c r="BI115" s="6" t="s">
        <v>101</v>
      </c>
      <c r="BJ115" s="6" t="s">
        <v>98</v>
      </c>
      <c r="BK115" s="6" t="s">
        <v>98</v>
      </c>
      <c r="BL115" s="6" t="s">
        <v>98</v>
      </c>
      <c r="BM115" s="6" t="s">
        <v>98</v>
      </c>
      <c r="BN115" s="6" t="s">
        <v>101</v>
      </c>
      <c r="BO115" s="6" t="s">
        <v>98</v>
      </c>
      <c r="BP115" s="6" t="s">
        <v>98</v>
      </c>
      <c r="BQ115" s="8" t="s">
        <v>98</v>
      </c>
      <c r="BR115" s="6" t="s">
        <v>98</v>
      </c>
      <c r="BS115" s="6" t="s">
        <v>101</v>
      </c>
      <c r="BT115" s="6" t="s">
        <v>100</v>
      </c>
      <c r="BU115" s="6" t="s">
        <v>111</v>
      </c>
      <c r="BV115" s="6" t="s">
        <v>100</v>
      </c>
      <c r="BW115" s="8">
        <v>42896</v>
      </c>
      <c r="BX115" s="6" t="s">
        <v>451</v>
      </c>
      <c r="BY115" s="6" t="s">
        <v>486</v>
      </c>
      <c r="BZ115" s="6"/>
      <c r="CA115" s="6"/>
      <c r="CB115" s="6" t="s">
        <v>100</v>
      </c>
      <c r="CC115" s="6"/>
      <c r="CD115" s="6"/>
      <c r="CE115" s="6"/>
      <c r="CF115" s="6"/>
      <c r="CG115" s="6"/>
      <c r="CH115" s="6" t="s">
        <v>501</v>
      </c>
      <c r="CI115" s="6" t="s">
        <v>502</v>
      </c>
      <c r="CJ115" s="6" t="s">
        <v>101</v>
      </c>
      <c r="CK115" s="8"/>
      <c r="CL115" s="6" t="s">
        <v>101</v>
      </c>
      <c r="CM115" s="8"/>
      <c r="CN115" s="9" t="str">
        <f t="shared" si="43"/>
        <v/>
      </c>
      <c r="CO11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6" spans="1:93" ht="105">
      <c r="A116" s="6">
        <v>58</v>
      </c>
      <c r="B116" s="6" t="str">
        <f t="shared" si="33"/>
        <v>A</v>
      </c>
      <c r="C116" s="7" t="str">
        <f t="shared" si="34"/>
        <v>201612</v>
      </c>
      <c r="D116" s="6" t="s">
        <v>90</v>
      </c>
      <c r="E116" s="6">
        <v>2016</v>
      </c>
      <c r="F116" s="6" t="s">
        <v>503</v>
      </c>
      <c r="G116" s="6" t="s">
        <v>504</v>
      </c>
      <c r="H116" s="6">
        <v>77</v>
      </c>
      <c r="I11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6" s="6" t="s">
        <v>93</v>
      </c>
      <c r="K116" s="8">
        <v>11731</v>
      </c>
      <c r="L116" s="8">
        <v>42699</v>
      </c>
      <c r="M116" s="8">
        <v>42712</v>
      </c>
      <c r="N116" s="6">
        <v>13</v>
      </c>
      <c r="O116" s="6" t="s">
        <v>136</v>
      </c>
      <c r="P116" s="6" t="str">
        <f t="shared" si="35"/>
        <v/>
      </c>
      <c r="Q116" s="6" t="s">
        <v>202</v>
      </c>
      <c r="R116" s="16" t="s">
        <v>564</v>
      </c>
      <c r="S116" s="6">
        <v>160</v>
      </c>
      <c r="T116" s="6">
        <v>59</v>
      </c>
      <c r="U116" s="6">
        <v>52</v>
      </c>
      <c r="V116" s="6" t="s">
        <v>98</v>
      </c>
      <c r="W116" s="6" t="e">
        <f>IF(#REF!="NC","NC",IF(#REF!="NC","NC",ROUND(#REF!/(#REF!*#REF!)*10000,0)))</f>
        <v>#REF!</v>
      </c>
      <c r="X116" s="7" t="e">
        <f>IF(OR(Table_2[[#This Row],[interval imc]]="NC",Table_2[[#This Row],[interval imc]]=0),"non renseigné","renseigné")</f>
        <v>#REF!</v>
      </c>
      <c r="Y116" s="7" t="e">
        <f>IF(#REF!="NC","NC",IF(W116&lt;18.5,"&lt;18,5",IF(AND(W116&gt;=18.5,W116&lt;25),"entre 18,5 et 25",IF(AND(W116&gt;=25,W116&lt;30),"entre 25 et 30",IF(W116&gt;=30,"supérieur à 30")))))</f>
        <v>#REF!</v>
      </c>
      <c r="Z116" s="6">
        <v>1</v>
      </c>
      <c r="AA116" s="7" t="str">
        <f t="shared" si="36"/>
        <v>entre 1 et 5</v>
      </c>
      <c r="AB116" s="7" t="str">
        <f>IF(AND(ISNUMBER(Table_2[[#This Row],[poids_entree]]),ISNUMBER(Table_2[[#This Row],[poids_sortie]])),Table_2[[#This Row],[poids_sortie]]-Table_2[[#This Row],[poids_entree]],"NC")</f>
        <v>NC</v>
      </c>
      <c r="AC116" s="7">
        <f>IF(AND(ISNUMBER(Table_2[[#This Row],[poids_init]]),ISNUMBER(Table_2[[#This Row],[poids_entree]])),Table_2[[#This Row],[poids_entree]]-Table_2[[#This Row],[poids_init]],"NC")</f>
        <v>-7</v>
      </c>
      <c r="AD116" s="6">
        <f t="shared" si="37"/>
        <v>12</v>
      </c>
      <c r="AE116" s="6" t="str">
        <f t="shared" si="38"/>
        <v>NC</v>
      </c>
      <c r="AF116" s="6" t="str">
        <f t="shared" si="39"/>
        <v>gain</v>
      </c>
      <c r="AG116" s="6" t="str">
        <f t="shared" si="40"/>
        <v>NC</v>
      </c>
      <c r="AH116" s="6" t="str">
        <f>IF(ISNUMBER(Table_2[[#This Row],[% perte de poids DH]]),AG116*(-1),"NC")</f>
        <v>NC</v>
      </c>
      <c r="AI116" s="6" t="str">
        <f t="shared" si="41"/>
        <v>non renseigné</v>
      </c>
      <c r="AJ116" s="6" t="str">
        <f t="shared" si="42"/>
        <v>renseigné</v>
      </c>
      <c r="AK116" s="7" t="str">
        <f>IF(OR(Table_2[[#This Row],[albumine]]="NC",Table_2[[#This Row],[albumine]]=0),"non renseigné","renseigné")</f>
        <v>renseigné</v>
      </c>
      <c r="AL116" s="6">
        <v>26</v>
      </c>
      <c r="AM116" s="6" t="s">
        <v>110</v>
      </c>
      <c r="AN116" s="6" t="s">
        <v>98</v>
      </c>
      <c r="AO116" s="6">
        <v>284</v>
      </c>
      <c r="AP116" s="6" t="s">
        <v>101</v>
      </c>
      <c r="AQ116" s="6">
        <v>0</v>
      </c>
      <c r="AR116" s="8">
        <v>43355</v>
      </c>
      <c r="AS116" s="8" t="s">
        <v>98</v>
      </c>
      <c r="AT116" s="6">
        <v>0</v>
      </c>
      <c r="AU116" s="6">
        <v>0</v>
      </c>
      <c r="AV116" s="6" t="s">
        <v>118</v>
      </c>
      <c r="AW116" s="6" t="s">
        <v>98</v>
      </c>
      <c r="AX116" s="6" t="s">
        <v>98</v>
      </c>
      <c r="AY116" s="6" t="s">
        <v>98</v>
      </c>
      <c r="AZ116" s="6" t="s">
        <v>101</v>
      </c>
      <c r="BA116" s="6" t="s">
        <v>101</v>
      </c>
      <c r="BB116" s="6" t="s">
        <v>101</v>
      </c>
      <c r="BC116" s="6" t="s">
        <v>98</v>
      </c>
      <c r="BD116" s="6" t="s">
        <v>98</v>
      </c>
      <c r="BE116" s="6" t="s">
        <v>101</v>
      </c>
      <c r="BF116" s="6" t="s">
        <v>119</v>
      </c>
      <c r="BG116" s="6" t="s">
        <v>120</v>
      </c>
      <c r="BH116" s="6" t="s">
        <v>100</v>
      </c>
      <c r="BI116" s="6" t="s">
        <v>100</v>
      </c>
      <c r="BJ116" s="6" t="s">
        <v>101</v>
      </c>
      <c r="BK116" s="6" t="s">
        <v>100</v>
      </c>
      <c r="BL116" s="6" t="s">
        <v>100</v>
      </c>
      <c r="BM116" s="6" t="s">
        <v>101</v>
      </c>
      <c r="BN116" s="6" t="s">
        <v>101</v>
      </c>
      <c r="BO116" s="6" t="s">
        <v>98</v>
      </c>
      <c r="BP116" s="6" t="s">
        <v>121</v>
      </c>
      <c r="BQ116" s="8">
        <v>43709</v>
      </c>
      <c r="BR116" s="6">
        <v>0</v>
      </c>
      <c r="BS116" s="6" t="s">
        <v>101</v>
      </c>
      <c r="BT116" s="6" t="s">
        <v>100</v>
      </c>
      <c r="BU116" s="6" t="s">
        <v>111</v>
      </c>
      <c r="BV116" s="6" t="s">
        <v>100</v>
      </c>
      <c r="BW116" s="8">
        <v>42705</v>
      </c>
      <c r="BX116" s="6" t="s">
        <v>505</v>
      </c>
      <c r="BY116" s="6" t="s">
        <v>506</v>
      </c>
      <c r="BZ116" s="6"/>
      <c r="CA116" s="6"/>
      <c r="CB116" s="6"/>
      <c r="CC116" s="6"/>
      <c r="CD116" s="6" t="s">
        <v>100</v>
      </c>
      <c r="CE116" s="6"/>
      <c r="CF116" s="6"/>
      <c r="CG116" s="6"/>
      <c r="CH116" s="6" t="s">
        <v>98</v>
      </c>
      <c r="CI116" s="6" t="s">
        <v>507</v>
      </c>
      <c r="CJ116" s="6" t="s">
        <v>101</v>
      </c>
      <c r="CK116" s="8"/>
      <c r="CL116" s="6" t="s">
        <v>101</v>
      </c>
      <c r="CM116" s="8"/>
      <c r="CN116" s="9" t="str">
        <f t="shared" si="43"/>
        <v/>
      </c>
      <c r="CO11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7" spans="1:93" hidden="1">
      <c r="A117" s="6">
        <v>60</v>
      </c>
      <c r="B117" s="6" t="str">
        <f t="shared" si="33"/>
        <v>A</v>
      </c>
      <c r="C117" s="7" t="str">
        <f t="shared" si="34"/>
        <v>201612</v>
      </c>
      <c r="D117" s="6" t="s">
        <v>90</v>
      </c>
      <c r="E117" s="6">
        <v>2016</v>
      </c>
      <c r="F117" s="6" t="s">
        <v>508</v>
      </c>
      <c r="G117" s="6" t="s">
        <v>509</v>
      </c>
      <c r="H117" s="6">
        <v>85</v>
      </c>
      <c r="I117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7" s="6" t="s">
        <v>93</v>
      </c>
      <c r="K117" s="8">
        <v>11633</v>
      </c>
      <c r="L117" s="8">
        <v>42705</v>
      </c>
      <c r="M117" s="8">
        <v>42716</v>
      </c>
      <c r="N117" s="6">
        <v>11</v>
      </c>
      <c r="O117" s="6" t="s">
        <v>95</v>
      </c>
      <c r="P117" s="6" t="str">
        <f t="shared" si="35"/>
        <v>Gynécologique</v>
      </c>
      <c r="Q117" s="6" t="s">
        <v>186</v>
      </c>
      <c r="R11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7" s="6" t="s">
        <v>98</v>
      </c>
      <c r="T117" s="6" t="s">
        <v>98</v>
      </c>
      <c r="U117" s="6">
        <v>56</v>
      </c>
      <c r="V117" s="6">
        <v>55</v>
      </c>
      <c r="W117" s="6" t="e">
        <f>IF(#REF!="NC","NC",IF(#REF!="NC","NC",ROUND(#REF!/(#REF!*#REF!)*10000,0)))</f>
        <v>#REF!</v>
      </c>
      <c r="X117" s="7" t="e">
        <f>IF(OR(Table_2[[#This Row],[interval imc]]="NC",Table_2[[#This Row],[interval imc]]=0),"non renseigné","renseigné")</f>
        <v>#REF!</v>
      </c>
      <c r="Y117" s="7" t="e">
        <f>IF(#REF!="NC","NC",IF(W117&lt;18.5,"&lt;18,5",IF(AND(W117&gt;=18.5,W117&lt;25),"entre 18,5 et 25",IF(AND(W117&gt;=25,W117&lt;30),"entre 25 et 30",IF(W117&gt;=30,"supérieur à 30")))))</f>
        <v>#REF!</v>
      </c>
      <c r="Z117" s="6">
        <v>2</v>
      </c>
      <c r="AA117" s="7" t="str">
        <f t="shared" si="36"/>
        <v>entre 1 et 5</v>
      </c>
      <c r="AB117" s="7">
        <f>IF(AND(ISNUMBER(Table_2[[#This Row],[poids_entree]]),ISNUMBER(Table_2[[#This Row],[poids_sortie]])),Table_2[[#This Row],[poids_sortie]]-Table_2[[#This Row],[poids_entree]],"NC")</f>
        <v>-1</v>
      </c>
      <c r="AC117" s="7" t="str">
        <f>IF(AND(ISNUMBER(Table_2[[#This Row],[poids_init]]),ISNUMBER(Table_2[[#This Row],[poids_entree]])),Table_2[[#This Row],[poids_entree]]-Table_2[[#This Row],[poids_init]],"NC")</f>
        <v>NC</v>
      </c>
      <c r="AD117" s="6" t="str">
        <f t="shared" si="37"/>
        <v>NC</v>
      </c>
      <c r="AE117" s="6" t="str">
        <f t="shared" si="38"/>
        <v>gain</v>
      </c>
      <c r="AF117" s="6" t="str">
        <f t="shared" si="39"/>
        <v>NC</v>
      </c>
      <c r="AG117" s="6">
        <f t="shared" si="40"/>
        <v>2</v>
      </c>
      <c r="AH117" s="6">
        <f>IF(ISNUMBER(Table_2[[#This Row],[% perte de poids DH]]),AG117*(-1),"NC")</f>
        <v>-2</v>
      </c>
      <c r="AI117" s="6" t="str">
        <f t="shared" si="41"/>
        <v>renseigné</v>
      </c>
      <c r="AJ117" s="6" t="str">
        <f t="shared" si="42"/>
        <v>non renseigné</v>
      </c>
      <c r="AK117" s="7" t="str">
        <f>IF(OR(Table_2[[#This Row],[albumine]]="NC",Table_2[[#This Row],[albumine]]=0),"non renseigné","renseigné")</f>
        <v>renseigné</v>
      </c>
      <c r="AL117" s="6">
        <v>26</v>
      </c>
      <c r="AM117" s="6" t="s">
        <v>110</v>
      </c>
      <c r="AN117" s="6" t="s">
        <v>98</v>
      </c>
      <c r="AO117" s="6">
        <v>0</v>
      </c>
      <c r="AP117" s="6" t="s">
        <v>101</v>
      </c>
      <c r="AQ117" s="6">
        <v>0</v>
      </c>
      <c r="AR117" s="8">
        <v>42796</v>
      </c>
      <c r="AS117" s="8">
        <v>42502</v>
      </c>
      <c r="AT117" s="6">
        <v>0</v>
      </c>
      <c r="AU117" s="6">
        <v>2</v>
      </c>
      <c r="AV117" s="6" t="s">
        <v>98</v>
      </c>
      <c r="AW117" s="6" t="s">
        <v>98</v>
      </c>
      <c r="AX117" s="6" t="s">
        <v>98</v>
      </c>
      <c r="AY117" s="6" t="s">
        <v>98</v>
      </c>
      <c r="AZ117" s="6" t="s">
        <v>100</v>
      </c>
      <c r="BA117" s="6" t="s">
        <v>101</v>
      </c>
      <c r="BB117" s="6" t="s">
        <v>101</v>
      </c>
      <c r="BC117" s="6" t="s">
        <v>98</v>
      </c>
      <c r="BD117" s="6" t="s">
        <v>98</v>
      </c>
      <c r="BE117" s="6" t="s">
        <v>100</v>
      </c>
      <c r="BF117" s="6" t="s">
        <v>102</v>
      </c>
      <c r="BG117" s="6" t="s">
        <v>98</v>
      </c>
      <c r="BH117" s="6" t="s">
        <v>98</v>
      </c>
      <c r="BI117" s="6" t="s">
        <v>98</v>
      </c>
      <c r="BJ117" s="6" t="s">
        <v>101</v>
      </c>
      <c r="BK117" s="6" t="s">
        <v>101</v>
      </c>
      <c r="BL117" s="6" t="s">
        <v>101</v>
      </c>
      <c r="BM117" s="6" t="s">
        <v>101</v>
      </c>
      <c r="BN117" s="6" t="s">
        <v>101</v>
      </c>
      <c r="BO117" s="6" t="s">
        <v>98</v>
      </c>
      <c r="BP117" s="6" t="s">
        <v>98</v>
      </c>
      <c r="BQ117" s="8" t="s">
        <v>98</v>
      </c>
      <c r="BR117" s="6">
        <v>0</v>
      </c>
      <c r="BS117" s="6" t="s">
        <v>101</v>
      </c>
      <c r="BT117" s="6" t="s">
        <v>100</v>
      </c>
      <c r="BU117" s="6" t="s">
        <v>111</v>
      </c>
      <c r="BV117" s="6" t="s">
        <v>101</v>
      </c>
      <c r="BW117" s="8" t="s">
        <v>98</v>
      </c>
      <c r="BX117" s="6" t="s">
        <v>98</v>
      </c>
      <c r="BY117" s="6" t="s">
        <v>98</v>
      </c>
      <c r="BZ117" s="6"/>
      <c r="CA117" s="6"/>
      <c r="CB117" s="6"/>
      <c r="CC117" s="6"/>
      <c r="CD117" s="6"/>
      <c r="CE117" s="6"/>
      <c r="CF117" s="6"/>
      <c r="CG117" s="6"/>
      <c r="CH117" s="6" t="s">
        <v>98</v>
      </c>
      <c r="CI117" s="6" t="s">
        <v>98</v>
      </c>
      <c r="CJ117" s="6"/>
      <c r="CK117" s="8"/>
      <c r="CL117" s="6"/>
      <c r="CM117" s="8"/>
      <c r="CN117" s="9" t="str">
        <f t="shared" si="43"/>
        <v/>
      </c>
      <c r="CO11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8" spans="1:93" ht="75" hidden="1">
      <c r="A118" s="6">
        <v>33</v>
      </c>
      <c r="B118" s="6" t="str">
        <f t="shared" si="33"/>
        <v>B</v>
      </c>
      <c r="C118" s="7" t="str">
        <f t="shared" si="34"/>
        <v>201706</v>
      </c>
      <c r="D118" s="6" t="s">
        <v>106</v>
      </c>
      <c r="E118" s="6">
        <v>2017</v>
      </c>
      <c r="F118" s="6" t="s">
        <v>510</v>
      </c>
      <c r="G118" s="6" t="s">
        <v>108</v>
      </c>
      <c r="H118" s="6">
        <v>47</v>
      </c>
      <c r="I118" s="7" t="str">
        <f>IF(Table_2[[#This Row],[age]]&lt;50,"&lt;50",IF(AND(Table_2[[#This Row],[age]]&gt;=50,Table_2[[#This Row],[age]]&lt;75),"entre 50 et 75",IF(Table_2[[#This Row],[age]]&gt;=75,"supérieur à 75")))</f>
        <v>&lt;50</v>
      </c>
      <c r="J118" s="6" t="s">
        <v>93</v>
      </c>
      <c r="K118" s="8">
        <v>25010</v>
      </c>
      <c r="L118" s="8">
        <v>43259</v>
      </c>
      <c r="M118" s="8">
        <v>43263</v>
      </c>
      <c r="N118" s="6">
        <v>4</v>
      </c>
      <c r="O118" s="6" t="s">
        <v>95</v>
      </c>
      <c r="P118" s="6" t="str">
        <f t="shared" si="35"/>
        <v>Cutané</v>
      </c>
      <c r="Q118" s="6" t="s">
        <v>456</v>
      </c>
      <c r="R118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8" s="6">
        <v>165</v>
      </c>
      <c r="T118" s="6" t="s">
        <v>98</v>
      </c>
      <c r="U118" s="6">
        <v>65</v>
      </c>
      <c r="V118" s="6" t="s">
        <v>98</v>
      </c>
      <c r="W118" s="6" t="e">
        <f>IF(#REF!="NC","NC",IF(#REF!="NC","NC",ROUND(#REF!/(#REF!*#REF!)*10000,0)))</f>
        <v>#REF!</v>
      </c>
      <c r="X118" s="7" t="e">
        <f>IF(OR(Table_2[[#This Row],[interval imc]]="NC",Table_2[[#This Row],[interval imc]]=0),"non renseigné","renseigné")</f>
        <v>#REF!</v>
      </c>
      <c r="Y118" s="7" t="e">
        <f>IF(#REF!="NC","NC",IF(W118&lt;18.5,"&lt;18,5",IF(AND(W118&gt;=18.5,W118&lt;25),"entre 18,5 et 25",IF(AND(W118&gt;=25,W118&lt;30),"entre 25 et 30",IF(W118&gt;=30,"supérieur à 30")))))</f>
        <v>#REF!</v>
      </c>
      <c r="Z118" s="6">
        <v>1</v>
      </c>
      <c r="AA118" s="7" t="str">
        <f t="shared" si="36"/>
        <v>entre 1 et 5</v>
      </c>
      <c r="AB118" s="7" t="str">
        <f>IF(AND(ISNUMBER(Table_2[[#This Row],[poids_entree]]),ISNUMBER(Table_2[[#This Row],[poids_sortie]])),Table_2[[#This Row],[poids_sortie]]-Table_2[[#This Row],[poids_entree]],"NC")</f>
        <v>NC</v>
      </c>
      <c r="AC118" s="7" t="str">
        <f>IF(AND(ISNUMBER(Table_2[[#This Row],[poids_init]]),ISNUMBER(Table_2[[#This Row],[poids_entree]])),Table_2[[#This Row],[poids_entree]]-Table_2[[#This Row],[poids_init]],"NC")</f>
        <v>NC</v>
      </c>
      <c r="AD118" s="6" t="str">
        <f t="shared" si="37"/>
        <v>NC</v>
      </c>
      <c r="AE118" s="6" t="str">
        <f t="shared" si="38"/>
        <v>NC</v>
      </c>
      <c r="AF118" s="6" t="str">
        <f t="shared" si="39"/>
        <v>NC</v>
      </c>
      <c r="AG118" s="6" t="str">
        <f t="shared" si="40"/>
        <v>NC</v>
      </c>
      <c r="AH118" s="6" t="str">
        <f>IF(ISNUMBER(Table_2[[#This Row],[% perte de poids DH]]),AG118*(-1),"NC")</f>
        <v>NC</v>
      </c>
      <c r="AI118" s="6" t="str">
        <f t="shared" si="41"/>
        <v>non renseigné</v>
      </c>
      <c r="AJ118" s="6" t="str">
        <f t="shared" si="42"/>
        <v>non renseigné</v>
      </c>
      <c r="AK118" s="7" t="str">
        <f>IF(OR(Table_2[[#This Row],[albumine]]="NC",Table_2[[#This Row],[albumine]]=0),"non renseigné","renseigné")</f>
        <v>non renseigné</v>
      </c>
      <c r="AL118" s="6" t="s">
        <v>98</v>
      </c>
      <c r="AM118" s="6" t="s">
        <v>97</v>
      </c>
      <c r="AN118" s="6" t="s">
        <v>98</v>
      </c>
      <c r="AO118" s="6">
        <v>0</v>
      </c>
      <c r="AP118" s="6">
        <v>0</v>
      </c>
      <c r="AQ118" s="6">
        <v>0</v>
      </c>
      <c r="AR118" s="8">
        <v>42954</v>
      </c>
      <c r="AS118" s="8">
        <v>42954</v>
      </c>
      <c r="AT118" s="6">
        <v>0</v>
      </c>
      <c r="AU118" s="6">
        <v>0</v>
      </c>
      <c r="AV118" s="6" t="s">
        <v>98</v>
      </c>
      <c r="AW118" s="6" t="s">
        <v>98</v>
      </c>
      <c r="AX118" s="6" t="s">
        <v>98</v>
      </c>
      <c r="AY118" s="6" t="s">
        <v>98</v>
      </c>
      <c r="AZ118" s="6" t="s">
        <v>101</v>
      </c>
      <c r="BA118" s="6" t="s">
        <v>101</v>
      </c>
      <c r="BB118" s="6" t="s">
        <v>101</v>
      </c>
      <c r="BC118" s="6" t="s">
        <v>98</v>
      </c>
      <c r="BD118" s="6" t="s">
        <v>98</v>
      </c>
      <c r="BE118" s="6" t="s">
        <v>101</v>
      </c>
      <c r="BF118" s="6" t="s">
        <v>102</v>
      </c>
      <c r="BG118" s="6" t="s">
        <v>98</v>
      </c>
      <c r="BH118" s="6" t="s">
        <v>98</v>
      </c>
      <c r="BI118" s="6" t="s">
        <v>98</v>
      </c>
      <c r="BJ118" s="6" t="s">
        <v>98</v>
      </c>
      <c r="BK118" s="6" t="s">
        <v>98</v>
      </c>
      <c r="BL118" s="6" t="s">
        <v>98</v>
      </c>
      <c r="BM118" s="6" t="s">
        <v>98</v>
      </c>
      <c r="BN118" s="6" t="s">
        <v>101</v>
      </c>
      <c r="BO118" s="6" t="s">
        <v>98</v>
      </c>
      <c r="BP118" s="6" t="s">
        <v>98</v>
      </c>
      <c r="BQ118" s="8" t="s">
        <v>98</v>
      </c>
      <c r="BR118" s="6" t="s">
        <v>98</v>
      </c>
      <c r="BS118" s="6" t="s">
        <v>101</v>
      </c>
      <c r="BT118" s="6" t="s">
        <v>100</v>
      </c>
      <c r="BU118" s="6" t="s">
        <v>111</v>
      </c>
      <c r="BV118" s="6" t="s">
        <v>101</v>
      </c>
      <c r="BW118" s="8" t="s">
        <v>98</v>
      </c>
      <c r="BX118" s="6" t="s">
        <v>98</v>
      </c>
      <c r="BY118" s="6" t="s">
        <v>511</v>
      </c>
      <c r="BZ118" s="6"/>
      <c r="CA118" s="6"/>
      <c r="CB118" s="6"/>
      <c r="CC118" s="6"/>
      <c r="CD118" s="6"/>
      <c r="CE118" s="6"/>
      <c r="CF118" s="6"/>
      <c r="CG118" s="6"/>
      <c r="CH118" s="6" t="s">
        <v>512</v>
      </c>
      <c r="CI118" s="6" t="s">
        <v>98</v>
      </c>
      <c r="CJ118" s="6"/>
      <c r="CK118" s="8"/>
      <c r="CL118" s="6"/>
      <c r="CM118" s="8"/>
      <c r="CN118" s="9" t="str">
        <f t="shared" si="43"/>
        <v/>
      </c>
      <c r="CO11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19" spans="1:93" ht="60" hidden="1">
      <c r="A119" s="6">
        <v>61</v>
      </c>
      <c r="B119" s="6" t="str">
        <f t="shared" si="33"/>
        <v>A</v>
      </c>
      <c r="C119" s="7" t="str">
        <f t="shared" si="34"/>
        <v>201612</v>
      </c>
      <c r="D119" s="6" t="s">
        <v>90</v>
      </c>
      <c r="E119" s="6">
        <v>2016</v>
      </c>
      <c r="F119" s="6" t="s">
        <v>513</v>
      </c>
      <c r="G119" s="6" t="s">
        <v>514</v>
      </c>
      <c r="H119" s="6">
        <v>83</v>
      </c>
      <c r="I119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19" s="6" t="s">
        <v>142</v>
      </c>
      <c r="K119" s="8">
        <v>12320</v>
      </c>
      <c r="L119" s="8">
        <v>42706</v>
      </c>
      <c r="M119" s="8">
        <v>42713</v>
      </c>
      <c r="N119" s="6">
        <v>7</v>
      </c>
      <c r="O119" s="6" t="s">
        <v>95</v>
      </c>
      <c r="P119" s="6" t="str">
        <f t="shared" si="35"/>
        <v>ORL</v>
      </c>
      <c r="Q119" s="6" t="s">
        <v>461</v>
      </c>
      <c r="R119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19" s="6">
        <v>169</v>
      </c>
      <c r="T119" s="6" t="s">
        <v>98</v>
      </c>
      <c r="U119" s="6">
        <v>63</v>
      </c>
      <c r="V119" s="6" t="s">
        <v>98</v>
      </c>
      <c r="W119" s="6" t="e">
        <f>IF(#REF!="NC","NC",IF(#REF!="NC","NC",ROUND(#REF!/(#REF!*#REF!)*10000,0)))</f>
        <v>#REF!</v>
      </c>
      <c r="X119" s="7" t="e">
        <f>IF(OR(Table_2[[#This Row],[interval imc]]="NC",Table_2[[#This Row],[interval imc]]=0),"non renseigné","renseigné")</f>
        <v>#REF!</v>
      </c>
      <c r="Y119" s="7" t="e">
        <f>IF(#REF!="NC","NC",IF(W119&lt;18.5,"&lt;18,5",IF(AND(W119&gt;=18.5,W119&lt;25),"entre 18,5 et 25",IF(AND(W119&gt;=25,W119&lt;30),"entre 25 et 30",IF(W119&gt;=30,"supérieur à 30")))))</f>
        <v>#REF!</v>
      </c>
      <c r="Z119" s="6">
        <v>1</v>
      </c>
      <c r="AA119" s="7" t="str">
        <f t="shared" si="36"/>
        <v>entre 1 et 5</v>
      </c>
      <c r="AB119" s="7" t="str">
        <f>IF(AND(ISNUMBER(Table_2[[#This Row],[poids_entree]]),ISNUMBER(Table_2[[#This Row],[poids_sortie]])),Table_2[[#This Row],[poids_sortie]]-Table_2[[#This Row],[poids_entree]],"NC")</f>
        <v>NC</v>
      </c>
      <c r="AC119" s="7" t="str">
        <f>IF(AND(ISNUMBER(Table_2[[#This Row],[poids_init]]),ISNUMBER(Table_2[[#This Row],[poids_entree]])),Table_2[[#This Row],[poids_entree]]-Table_2[[#This Row],[poids_init]],"NC")</f>
        <v>NC</v>
      </c>
      <c r="AD119" s="6" t="str">
        <f t="shared" si="37"/>
        <v>NC</v>
      </c>
      <c r="AE119" s="6" t="str">
        <f t="shared" si="38"/>
        <v>NC</v>
      </c>
      <c r="AF119" s="6" t="str">
        <f t="shared" si="39"/>
        <v>NC</v>
      </c>
      <c r="AG119" s="6" t="str">
        <f t="shared" si="40"/>
        <v>NC</v>
      </c>
      <c r="AH119" s="6" t="str">
        <f>IF(ISNUMBER(Table_2[[#This Row],[% perte de poids DH]]),AG119*(-1),"NC")</f>
        <v>NC</v>
      </c>
      <c r="AI119" s="6" t="str">
        <f t="shared" si="41"/>
        <v>non renseigné</v>
      </c>
      <c r="AJ119" s="6" t="str">
        <f t="shared" si="42"/>
        <v>non renseigné</v>
      </c>
      <c r="AK119" s="7" t="str">
        <f>IF(OR(Table_2[[#This Row],[albumine]]="NC",Table_2[[#This Row],[albumine]]=0),"non renseigné","renseigné")</f>
        <v>renseigné</v>
      </c>
      <c r="AL119" s="6">
        <v>24</v>
      </c>
      <c r="AM119" s="6" t="s">
        <v>110</v>
      </c>
      <c r="AN119" s="6" t="s">
        <v>98</v>
      </c>
      <c r="AO119" s="6">
        <v>0</v>
      </c>
      <c r="AP119" s="6" t="s">
        <v>101</v>
      </c>
      <c r="AQ119" s="6">
        <v>0</v>
      </c>
      <c r="AR119" s="8">
        <v>42766</v>
      </c>
      <c r="AS119" s="8">
        <v>42718</v>
      </c>
      <c r="AT119" s="6">
        <v>0</v>
      </c>
      <c r="AU119" s="6">
        <v>0</v>
      </c>
      <c r="AV119" s="6" t="s">
        <v>98</v>
      </c>
      <c r="AW119" s="6" t="s">
        <v>98</v>
      </c>
      <c r="AX119" s="6" t="s">
        <v>98</v>
      </c>
      <c r="AY119" s="6" t="s">
        <v>98</v>
      </c>
      <c r="AZ119" s="6" t="s">
        <v>100</v>
      </c>
      <c r="BA119" s="6" t="s">
        <v>100</v>
      </c>
      <c r="BB119" s="6" t="s">
        <v>101</v>
      </c>
      <c r="BC119" s="6" t="s">
        <v>98</v>
      </c>
      <c r="BD119" s="6" t="s">
        <v>98</v>
      </c>
      <c r="BE119" s="6" t="s">
        <v>101</v>
      </c>
      <c r="BF119" s="6" t="s">
        <v>102</v>
      </c>
      <c r="BG119" s="6" t="s">
        <v>98</v>
      </c>
      <c r="BH119" s="6" t="s">
        <v>98</v>
      </c>
      <c r="BI119" s="6" t="s">
        <v>98</v>
      </c>
      <c r="BJ119" s="6" t="s">
        <v>101</v>
      </c>
      <c r="BK119" s="6" t="s">
        <v>101</v>
      </c>
      <c r="BL119" s="6" t="s">
        <v>101</v>
      </c>
      <c r="BM119" s="6" t="s">
        <v>101</v>
      </c>
      <c r="BN119" s="6" t="s">
        <v>101</v>
      </c>
      <c r="BO119" s="6" t="s">
        <v>98</v>
      </c>
      <c r="BP119" s="6" t="s">
        <v>98</v>
      </c>
      <c r="BQ119" s="8" t="s">
        <v>98</v>
      </c>
      <c r="BR119" s="6">
        <v>0</v>
      </c>
      <c r="BS119" s="6" t="s">
        <v>101</v>
      </c>
      <c r="BT119" s="6" t="s">
        <v>100</v>
      </c>
      <c r="BU119" s="6" t="s">
        <v>111</v>
      </c>
      <c r="BV119" s="6" t="s">
        <v>101</v>
      </c>
      <c r="BW119" s="8" t="s">
        <v>98</v>
      </c>
      <c r="BX119" s="6" t="s">
        <v>98</v>
      </c>
      <c r="BY119" s="6" t="s">
        <v>98</v>
      </c>
      <c r="BZ119" s="6"/>
      <c r="CA119" s="6"/>
      <c r="CB119" s="6"/>
      <c r="CC119" s="6"/>
      <c r="CD119" s="6"/>
      <c r="CE119" s="6"/>
      <c r="CF119" s="6"/>
      <c r="CG119" s="6"/>
      <c r="CH119" s="6" t="s">
        <v>515</v>
      </c>
      <c r="CI119" s="6" t="s">
        <v>98</v>
      </c>
      <c r="CJ119" s="6"/>
      <c r="CK119" s="8"/>
      <c r="CL119" s="6"/>
      <c r="CM119" s="8"/>
      <c r="CN119" s="9" t="str">
        <f t="shared" si="43"/>
        <v/>
      </c>
      <c r="CO11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0" spans="1:93" ht="105" hidden="1">
      <c r="A120" s="6">
        <v>62</v>
      </c>
      <c r="B120" s="6" t="str">
        <f t="shared" si="33"/>
        <v>A</v>
      </c>
      <c r="C120" s="7" t="str">
        <f t="shared" si="34"/>
        <v>201612</v>
      </c>
      <c r="D120" s="6" t="s">
        <v>90</v>
      </c>
      <c r="E120" s="6">
        <v>2016</v>
      </c>
      <c r="F120" s="6" t="s">
        <v>516</v>
      </c>
      <c r="G120" s="6" t="s">
        <v>517</v>
      </c>
      <c r="H120" s="6">
        <v>83</v>
      </c>
      <c r="I12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0" s="6" t="s">
        <v>93</v>
      </c>
      <c r="K120" s="8">
        <v>12094</v>
      </c>
      <c r="L120" s="8">
        <v>42678</v>
      </c>
      <c r="M120" s="8">
        <v>42718</v>
      </c>
      <c r="N120" s="6">
        <v>40</v>
      </c>
      <c r="O120" s="6" t="s">
        <v>95</v>
      </c>
      <c r="P120" s="6" t="str">
        <f t="shared" si="35"/>
        <v>Digestif</v>
      </c>
      <c r="Q120" s="6" t="s">
        <v>109</v>
      </c>
      <c r="R120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0" s="6">
        <v>165</v>
      </c>
      <c r="T120" s="6" t="s">
        <v>98</v>
      </c>
      <c r="U120" s="6">
        <v>62</v>
      </c>
      <c r="V120" s="6">
        <v>66</v>
      </c>
      <c r="W120" s="6" t="e">
        <f>IF(#REF!="NC","NC",IF(#REF!="NC","NC",ROUND(#REF!/(#REF!*#REF!)*10000,0)))</f>
        <v>#REF!</v>
      </c>
      <c r="X120" s="7" t="e">
        <f>IF(OR(Table_2[[#This Row],[interval imc]]="NC",Table_2[[#This Row],[interval imc]]=0),"non renseigné","renseigné")</f>
        <v>#REF!</v>
      </c>
      <c r="Y120" s="7" t="e">
        <f>IF(#REF!="NC","NC",IF(W120&lt;18.5,"&lt;18,5",IF(AND(W120&gt;=18.5,W120&lt;25),"entre 18,5 et 25",IF(AND(W120&gt;=25,W120&lt;30),"entre 25 et 30",IF(W120&gt;=30,"supérieur à 30")))))</f>
        <v>#REF!</v>
      </c>
      <c r="Z120" s="6">
        <v>2</v>
      </c>
      <c r="AA120" s="7" t="str">
        <f t="shared" si="36"/>
        <v>entre 1 et 5</v>
      </c>
      <c r="AB120" s="7">
        <f>IF(AND(ISNUMBER(Table_2[[#This Row],[poids_entree]]),ISNUMBER(Table_2[[#This Row],[poids_sortie]])),Table_2[[#This Row],[poids_sortie]]-Table_2[[#This Row],[poids_entree]],"NC")</f>
        <v>4</v>
      </c>
      <c r="AC120" s="7" t="str">
        <f>IF(AND(ISNUMBER(Table_2[[#This Row],[poids_init]]),ISNUMBER(Table_2[[#This Row],[poids_entree]])),Table_2[[#This Row],[poids_entree]]-Table_2[[#This Row],[poids_init]],"NC")</f>
        <v>NC</v>
      </c>
      <c r="AD120" s="6" t="str">
        <f t="shared" si="37"/>
        <v>NC</v>
      </c>
      <c r="AE120" s="6" t="str">
        <f t="shared" si="38"/>
        <v>perte</v>
      </c>
      <c r="AF120" s="6" t="str">
        <f t="shared" si="39"/>
        <v>NC</v>
      </c>
      <c r="AG120" s="6">
        <f t="shared" si="40"/>
        <v>-6</v>
      </c>
      <c r="AH120" s="6">
        <f>IF(ISNUMBER(Table_2[[#This Row],[% perte de poids DH]]),AG120*(-1),"NC")</f>
        <v>6</v>
      </c>
      <c r="AI120" s="6" t="str">
        <f t="shared" si="41"/>
        <v>renseigné</v>
      </c>
      <c r="AJ120" s="6" t="str">
        <f t="shared" si="42"/>
        <v>non renseigné</v>
      </c>
      <c r="AK120" s="7" t="str">
        <f>IF(OR(Table_2[[#This Row],[albumine]]="NC",Table_2[[#This Row],[albumine]]=0),"non renseigné","renseigné")</f>
        <v>non renseigné</v>
      </c>
      <c r="AL120" s="6" t="s">
        <v>98</v>
      </c>
      <c r="AM120" s="6" t="s">
        <v>97</v>
      </c>
      <c r="AN120" s="6" t="s">
        <v>98</v>
      </c>
      <c r="AO120" s="6">
        <v>108</v>
      </c>
      <c r="AP120" s="6" t="s">
        <v>101</v>
      </c>
      <c r="AQ120" s="6">
        <v>0</v>
      </c>
      <c r="AR120" s="8">
        <v>42718</v>
      </c>
      <c r="AS120" s="8">
        <v>42705</v>
      </c>
      <c r="AT120" s="6">
        <v>0</v>
      </c>
      <c r="AU120" s="6">
        <v>0</v>
      </c>
      <c r="AV120" s="6" t="s">
        <v>98</v>
      </c>
      <c r="AW120" s="6" t="s">
        <v>98</v>
      </c>
      <c r="AX120" s="6" t="s">
        <v>98</v>
      </c>
      <c r="AY120" s="6" t="s">
        <v>98</v>
      </c>
      <c r="AZ120" s="6" t="s">
        <v>100</v>
      </c>
      <c r="BA120" s="6" t="s">
        <v>100</v>
      </c>
      <c r="BB120" s="6" t="s">
        <v>100</v>
      </c>
      <c r="BC120" s="6" t="s">
        <v>98</v>
      </c>
      <c r="BD120" s="6" t="s">
        <v>98</v>
      </c>
      <c r="BE120" s="6" t="s">
        <v>101</v>
      </c>
      <c r="BF120" s="6" t="s">
        <v>119</v>
      </c>
      <c r="BG120" s="6" t="s">
        <v>120</v>
      </c>
      <c r="BH120" s="6" t="s">
        <v>98</v>
      </c>
      <c r="BI120" s="6" t="s">
        <v>98</v>
      </c>
      <c r="BJ120" s="6" t="s">
        <v>101</v>
      </c>
      <c r="BK120" s="6" t="s">
        <v>101</v>
      </c>
      <c r="BL120" s="6" t="s">
        <v>101</v>
      </c>
      <c r="BM120" s="6" t="s">
        <v>101</v>
      </c>
      <c r="BN120" s="6" t="s">
        <v>101</v>
      </c>
      <c r="BO120" s="6" t="s">
        <v>98</v>
      </c>
      <c r="BP120" s="6" t="s">
        <v>98</v>
      </c>
      <c r="BQ120" s="8" t="s">
        <v>98</v>
      </c>
      <c r="BR120" s="6">
        <v>0</v>
      </c>
      <c r="BS120" s="6" t="s">
        <v>101</v>
      </c>
      <c r="BT120" s="6" t="s">
        <v>100</v>
      </c>
      <c r="BU120" s="6" t="s">
        <v>111</v>
      </c>
      <c r="BV120" s="6" t="s">
        <v>100</v>
      </c>
      <c r="BW120" s="8">
        <v>42691</v>
      </c>
      <c r="BX120" s="6" t="s">
        <v>397</v>
      </c>
      <c r="BY120" s="6" t="s">
        <v>468</v>
      </c>
      <c r="BZ120" s="6" t="s">
        <v>100</v>
      </c>
      <c r="CA120" s="6"/>
      <c r="CB120" s="6"/>
      <c r="CC120" s="6"/>
      <c r="CD120" s="6"/>
      <c r="CE120" s="6"/>
      <c r="CF120" s="6"/>
      <c r="CG120" s="6"/>
      <c r="CH120" s="6" t="s">
        <v>98</v>
      </c>
      <c r="CI120" s="6" t="s">
        <v>518</v>
      </c>
      <c r="CJ120" s="6" t="s">
        <v>101</v>
      </c>
      <c r="CK120" s="8">
        <v>42691</v>
      </c>
      <c r="CL120" s="6" t="s">
        <v>100</v>
      </c>
      <c r="CM120" s="8">
        <v>42720</v>
      </c>
      <c r="CN120" s="9">
        <f t="shared" si="43"/>
        <v>29</v>
      </c>
      <c r="CO12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mois</v>
      </c>
    </row>
    <row r="121" spans="1:93" ht="90" hidden="1">
      <c r="A121" s="6">
        <v>20</v>
      </c>
      <c r="B121" s="6" t="str">
        <f t="shared" si="33"/>
        <v>B</v>
      </c>
      <c r="C121" s="7" t="str">
        <f t="shared" si="34"/>
        <v>201706</v>
      </c>
      <c r="D121" s="6" t="s">
        <v>106</v>
      </c>
      <c r="E121" s="6">
        <v>2017</v>
      </c>
      <c r="F121" s="6" t="s">
        <v>519</v>
      </c>
      <c r="G121" s="6" t="s">
        <v>517</v>
      </c>
      <c r="H121" s="6">
        <v>81</v>
      </c>
      <c r="I121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1" s="6" t="s">
        <v>93</v>
      </c>
      <c r="K121" s="8">
        <v>12822</v>
      </c>
      <c r="L121" s="8">
        <v>42884</v>
      </c>
      <c r="M121" s="8">
        <v>42893</v>
      </c>
      <c r="N121" s="6">
        <v>9</v>
      </c>
      <c r="O121" s="6" t="s">
        <v>95</v>
      </c>
      <c r="P121" s="6" t="str">
        <f t="shared" si="35"/>
        <v>Gynécologique</v>
      </c>
      <c r="Q121" s="6" t="s">
        <v>96</v>
      </c>
      <c r="R121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1" s="6">
        <v>170</v>
      </c>
      <c r="T121" s="6" t="s">
        <v>98</v>
      </c>
      <c r="U121" s="6" t="s">
        <v>98</v>
      </c>
      <c r="V121" s="6" t="s">
        <v>98</v>
      </c>
      <c r="W121" s="6" t="e">
        <f>IF(#REF!="NC","NC",IF(#REF!="NC","NC",ROUND(#REF!/(#REF!*#REF!)*10000,0)))</f>
        <v>#REF!</v>
      </c>
      <c r="X121" s="7" t="e">
        <f>IF(OR(Table_2[[#This Row],[interval imc]]="NC",Table_2[[#This Row],[interval imc]]=0),"non renseigné","renseigné")</f>
        <v>#REF!</v>
      </c>
      <c r="Y121" s="7" t="e">
        <f>IF(#REF!="NC","NC",IF(W121&lt;18.5,"&lt;18,5",IF(AND(W121&gt;=18.5,W121&lt;25),"entre 18,5 et 25",IF(AND(W121&gt;=25,W121&lt;30),"entre 25 et 30",IF(W121&gt;=30,"supérieur à 30")))))</f>
        <v>#REF!</v>
      </c>
      <c r="Z121" s="6">
        <v>0</v>
      </c>
      <c r="AA121" s="7">
        <f t="shared" si="36"/>
        <v>0</v>
      </c>
      <c r="AB121" s="7" t="str">
        <f>IF(AND(ISNUMBER(Table_2[[#This Row],[poids_entree]]),ISNUMBER(Table_2[[#This Row],[poids_sortie]])),Table_2[[#This Row],[poids_sortie]]-Table_2[[#This Row],[poids_entree]],"NC")</f>
        <v>NC</v>
      </c>
      <c r="AC121" s="7" t="str">
        <f>IF(AND(ISNUMBER(Table_2[[#This Row],[poids_init]]),ISNUMBER(Table_2[[#This Row],[poids_entree]])),Table_2[[#This Row],[poids_entree]]-Table_2[[#This Row],[poids_init]],"NC")</f>
        <v>NC</v>
      </c>
      <c r="AD121" s="6" t="str">
        <f t="shared" si="37"/>
        <v>NC</v>
      </c>
      <c r="AE121" s="6" t="str">
        <f t="shared" si="38"/>
        <v>NC</v>
      </c>
      <c r="AF121" s="6" t="str">
        <f t="shared" si="39"/>
        <v>NC</v>
      </c>
      <c r="AG121" s="6" t="str">
        <f t="shared" si="40"/>
        <v>NC</v>
      </c>
      <c r="AH121" s="6" t="str">
        <f>IF(ISNUMBER(Table_2[[#This Row],[% perte de poids DH]]),AG121*(-1),"NC")</f>
        <v>NC</v>
      </c>
      <c r="AI121" s="6" t="str">
        <f t="shared" si="41"/>
        <v>non renseigné</v>
      </c>
      <c r="AJ121" s="6" t="str">
        <f t="shared" si="42"/>
        <v>non renseigné</v>
      </c>
      <c r="AK121" s="7" t="str">
        <f>IF(OR(Table_2[[#This Row],[albumine]]="NC",Table_2[[#This Row],[albumine]]=0),"non renseigné","renseigné")</f>
        <v>renseigné</v>
      </c>
      <c r="AL121" s="6">
        <v>25</v>
      </c>
      <c r="AM121" s="6" t="s">
        <v>110</v>
      </c>
      <c r="AN121" s="6" t="s">
        <v>98</v>
      </c>
      <c r="AO121" s="6">
        <v>0</v>
      </c>
      <c r="AP121" s="6">
        <v>0</v>
      </c>
      <c r="AQ121" s="6">
        <v>0</v>
      </c>
      <c r="AR121" s="8">
        <v>42950</v>
      </c>
      <c r="AS121" s="8">
        <v>42870</v>
      </c>
      <c r="AT121" s="6">
        <v>0</v>
      </c>
      <c r="AU121" s="6">
        <v>3</v>
      </c>
      <c r="AV121" s="6" t="s">
        <v>98</v>
      </c>
      <c r="AW121" s="6" t="s">
        <v>98</v>
      </c>
      <c r="AX121" s="6" t="s">
        <v>98</v>
      </c>
      <c r="AY121" s="6" t="s">
        <v>98</v>
      </c>
      <c r="AZ121" s="6" t="s">
        <v>100</v>
      </c>
      <c r="BA121" s="6" t="s">
        <v>101</v>
      </c>
      <c r="BB121" s="6" t="s">
        <v>101</v>
      </c>
      <c r="BC121" s="6" t="s">
        <v>98</v>
      </c>
      <c r="BD121" s="6" t="s">
        <v>98</v>
      </c>
      <c r="BE121" s="6" t="s">
        <v>100</v>
      </c>
      <c r="BF121" s="6" t="s">
        <v>102</v>
      </c>
      <c r="BG121" s="6" t="s">
        <v>98</v>
      </c>
      <c r="BH121" s="6" t="s">
        <v>98</v>
      </c>
      <c r="BI121" s="6" t="s">
        <v>98</v>
      </c>
      <c r="BJ121" s="6" t="s">
        <v>98</v>
      </c>
      <c r="BK121" s="6" t="s">
        <v>98</v>
      </c>
      <c r="BL121" s="6" t="s">
        <v>98</v>
      </c>
      <c r="BM121" s="6" t="s">
        <v>98</v>
      </c>
      <c r="BN121" s="6" t="s">
        <v>101</v>
      </c>
      <c r="BO121" s="6" t="s">
        <v>98</v>
      </c>
      <c r="BP121" s="6" t="s">
        <v>98</v>
      </c>
      <c r="BQ121" s="8" t="s">
        <v>98</v>
      </c>
      <c r="BR121" s="6" t="s">
        <v>98</v>
      </c>
      <c r="BS121" s="6" t="s">
        <v>100</v>
      </c>
      <c r="BT121" s="6" t="s">
        <v>101</v>
      </c>
      <c r="BU121" s="6" t="s">
        <v>103</v>
      </c>
      <c r="BV121" s="6" t="s">
        <v>101</v>
      </c>
      <c r="BW121" s="8" t="s">
        <v>98</v>
      </c>
      <c r="BX121" s="6" t="s">
        <v>98</v>
      </c>
      <c r="BY121" s="6" t="s">
        <v>98</v>
      </c>
      <c r="BZ121" s="6"/>
      <c r="CA121" s="6"/>
      <c r="CB121" s="6"/>
      <c r="CC121" s="6"/>
      <c r="CD121" s="6"/>
      <c r="CE121" s="6"/>
      <c r="CF121" s="6"/>
      <c r="CG121" s="6"/>
      <c r="CH121" s="6" t="s">
        <v>520</v>
      </c>
      <c r="CI121" s="6" t="s">
        <v>98</v>
      </c>
      <c r="CJ121" s="6"/>
      <c r="CK121" s="8"/>
      <c r="CL121" s="6"/>
      <c r="CM121" s="8"/>
      <c r="CN121" s="9" t="str">
        <f t="shared" si="43"/>
        <v/>
      </c>
      <c r="CO12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2" spans="1:93" ht="45" hidden="1">
      <c r="A122" s="6">
        <v>63</v>
      </c>
      <c r="B122" s="6" t="str">
        <f t="shared" si="33"/>
        <v>A</v>
      </c>
      <c r="C122" s="7" t="str">
        <f t="shared" si="34"/>
        <v>201612</v>
      </c>
      <c r="D122" s="6" t="s">
        <v>90</v>
      </c>
      <c r="E122" s="6">
        <v>2016</v>
      </c>
      <c r="F122" s="6" t="s">
        <v>521</v>
      </c>
      <c r="G122" s="6" t="s">
        <v>160</v>
      </c>
      <c r="H122" s="6">
        <v>63</v>
      </c>
      <c r="I12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2" s="6" t="s">
        <v>142</v>
      </c>
      <c r="K122" s="8">
        <v>19308</v>
      </c>
      <c r="L122" s="8">
        <v>42707</v>
      </c>
      <c r="M122" s="8">
        <v>42716</v>
      </c>
      <c r="N122" s="6">
        <v>9</v>
      </c>
      <c r="O122" s="6" t="s">
        <v>95</v>
      </c>
      <c r="P122" s="6" t="str">
        <f t="shared" si="35"/>
        <v>ORL</v>
      </c>
      <c r="Q122" s="6" t="s">
        <v>461</v>
      </c>
      <c r="R12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2" s="6">
        <v>170</v>
      </c>
      <c r="T122" s="6">
        <v>63</v>
      </c>
      <c r="U122" s="6">
        <v>63</v>
      </c>
      <c r="V122" s="6" t="s">
        <v>98</v>
      </c>
      <c r="W122" s="6" t="e">
        <f>IF(#REF!="NC","NC",IF(#REF!="NC","NC",ROUND(#REF!/(#REF!*#REF!)*10000,0)))</f>
        <v>#REF!</v>
      </c>
      <c r="X122" s="7" t="e">
        <f>IF(OR(Table_2[[#This Row],[interval imc]]="NC",Table_2[[#This Row],[interval imc]]=0),"non renseigné","renseigné")</f>
        <v>#REF!</v>
      </c>
      <c r="Y122" s="7" t="e">
        <f>IF(#REF!="NC","NC",IF(W122&lt;18.5,"&lt;18,5",IF(AND(W122&gt;=18.5,W122&lt;25),"entre 18,5 et 25",IF(AND(W122&gt;=25,W122&lt;30),"entre 25 et 30",IF(W122&gt;=30,"supérieur à 30")))))</f>
        <v>#REF!</v>
      </c>
      <c r="Z122" s="6">
        <v>1</v>
      </c>
      <c r="AA122" s="7" t="str">
        <f t="shared" si="36"/>
        <v>entre 1 et 5</v>
      </c>
      <c r="AB122" s="7" t="str">
        <f>IF(AND(ISNUMBER(Table_2[[#This Row],[poids_entree]]),ISNUMBER(Table_2[[#This Row],[poids_sortie]])),Table_2[[#This Row],[poids_sortie]]-Table_2[[#This Row],[poids_entree]],"NC")</f>
        <v>NC</v>
      </c>
      <c r="AC122" s="7">
        <f>IF(AND(ISNUMBER(Table_2[[#This Row],[poids_init]]),ISNUMBER(Table_2[[#This Row],[poids_entree]])),Table_2[[#This Row],[poids_entree]]-Table_2[[#This Row],[poids_init]],"NC")</f>
        <v>0</v>
      </c>
      <c r="AD122" s="6">
        <f t="shared" si="37"/>
        <v>0</v>
      </c>
      <c r="AE122" s="6" t="str">
        <f t="shared" si="38"/>
        <v>NC</v>
      </c>
      <c r="AF122" s="6" t="str">
        <f t="shared" si="39"/>
        <v>perte</v>
      </c>
      <c r="AG122" s="6" t="str">
        <f t="shared" si="40"/>
        <v>NC</v>
      </c>
      <c r="AH122" s="6" t="str">
        <f>IF(ISNUMBER(Table_2[[#This Row],[% perte de poids DH]]),AG122*(-1),"NC")</f>
        <v>NC</v>
      </c>
      <c r="AI122" s="6" t="str">
        <f t="shared" si="41"/>
        <v>non renseigné</v>
      </c>
      <c r="AJ122" s="6" t="str">
        <f t="shared" si="42"/>
        <v>renseigné</v>
      </c>
      <c r="AK122" s="7" t="str">
        <f>IF(OR(Table_2[[#This Row],[albumine]]="NC",Table_2[[#This Row],[albumine]]=0),"non renseigné","renseigné")</f>
        <v>non renseigné</v>
      </c>
      <c r="AL122" s="6" t="s">
        <v>98</v>
      </c>
      <c r="AM122" s="6" t="s">
        <v>128</v>
      </c>
      <c r="AN122" s="6" t="s">
        <v>98</v>
      </c>
      <c r="AO122" s="6">
        <v>260</v>
      </c>
      <c r="AP122" s="6" t="s">
        <v>101</v>
      </c>
      <c r="AQ122" s="6">
        <v>0</v>
      </c>
      <c r="AR122" s="8">
        <v>43047</v>
      </c>
      <c r="AS122" s="8">
        <v>43041</v>
      </c>
      <c r="AT122" s="6">
        <v>0</v>
      </c>
      <c r="AU122" s="6">
        <v>0</v>
      </c>
      <c r="AV122" s="6" t="s">
        <v>98</v>
      </c>
      <c r="AW122" s="6" t="s">
        <v>98</v>
      </c>
      <c r="AX122" s="6" t="s">
        <v>98</v>
      </c>
      <c r="AY122" s="6" t="s">
        <v>98</v>
      </c>
      <c r="AZ122" s="6" t="s">
        <v>100</v>
      </c>
      <c r="BA122" s="6" t="s">
        <v>101</v>
      </c>
      <c r="BB122" s="6" t="s">
        <v>101</v>
      </c>
      <c r="BC122" s="6" t="s">
        <v>101</v>
      </c>
      <c r="BD122" s="6" t="s">
        <v>98</v>
      </c>
      <c r="BE122" s="6" t="s">
        <v>101</v>
      </c>
      <c r="BF122" s="6" t="s">
        <v>181</v>
      </c>
      <c r="BG122" s="6" t="s">
        <v>182</v>
      </c>
      <c r="BH122" s="6" t="s">
        <v>98</v>
      </c>
      <c r="BI122" s="6" t="s">
        <v>98</v>
      </c>
      <c r="BJ122" s="6" t="s">
        <v>101</v>
      </c>
      <c r="BK122" s="6" t="s">
        <v>101</v>
      </c>
      <c r="BL122" s="6" t="s">
        <v>101</v>
      </c>
      <c r="BM122" s="6" t="s">
        <v>101</v>
      </c>
      <c r="BN122" s="6" t="s">
        <v>101</v>
      </c>
      <c r="BO122" s="6" t="s">
        <v>98</v>
      </c>
      <c r="BP122" s="6" t="s">
        <v>98</v>
      </c>
      <c r="BQ122" s="8">
        <v>42675</v>
      </c>
      <c r="BR122" s="6">
        <v>0</v>
      </c>
      <c r="BS122" s="6" t="s">
        <v>101</v>
      </c>
      <c r="BT122" s="6" t="s">
        <v>100</v>
      </c>
      <c r="BU122" s="6" t="s">
        <v>111</v>
      </c>
      <c r="BV122" s="6" t="s">
        <v>100</v>
      </c>
      <c r="BW122" s="8">
        <v>42704</v>
      </c>
      <c r="BX122" s="6" t="s">
        <v>397</v>
      </c>
      <c r="BY122" s="6" t="s">
        <v>182</v>
      </c>
      <c r="BZ122" s="6" t="s">
        <v>100</v>
      </c>
      <c r="CA122" s="6"/>
      <c r="CB122" s="6"/>
      <c r="CC122" s="6"/>
      <c r="CD122" s="6"/>
      <c r="CE122" s="6"/>
      <c r="CF122" s="6"/>
      <c r="CG122" s="6"/>
      <c r="CH122" s="6" t="s">
        <v>98</v>
      </c>
      <c r="CI122" s="6" t="s">
        <v>522</v>
      </c>
      <c r="CJ122" s="6" t="s">
        <v>101</v>
      </c>
      <c r="CK122" s="8">
        <v>43045</v>
      </c>
      <c r="CL122" s="6" t="s">
        <v>100</v>
      </c>
      <c r="CM122" s="8">
        <v>43047</v>
      </c>
      <c r="CN122" s="9">
        <f t="shared" si="43"/>
        <v>2</v>
      </c>
      <c r="CO12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&lt;1 semaine</v>
      </c>
    </row>
    <row r="123" spans="1:93" ht="120" hidden="1">
      <c r="A123" s="6">
        <v>21</v>
      </c>
      <c r="B123" s="6" t="str">
        <f t="shared" si="33"/>
        <v>B</v>
      </c>
      <c r="C123" s="7" t="str">
        <f t="shared" si="34"/>
        <v>201706</v>
      </c>
      <c r="D123" s="6" t="s">
        <v>106</v>
      </c>
      <c r="E123" s="6">
        <v>2017</v>
      </c>
      <c r="F123" s="6" t="s">
        <v>523</v>
      </c>
      <c r="G123" s="6" t="s">
        <v>524</v>
      </c>
      <c r="H123" s="6">
        <v>56</v>
      </c>
      <c r="I123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3" s="6" t="s">
        <v>142</v>
      </c>
      <c r="K123" s="8">
        <v>21890</v>
      </c>
      <c r="L123" s="8">
        <v>42888</v>
      </c>
      <c r="M123" s="8">
        <v>42897</v>
      </c>
      <c r="N123" s="6">
        <v>9</v>
      </c>
      <c r="O123" s="6" t="s">
        <v>95</v>
      </c>
      <c r="P123" s="6" t="str">
        <f t="shared" si="35"/>
        <v>ORL</v>
      </c>
      <c r="Q123" s="6" t="s">
        <v>461</v>
      </c>
      <c r="R123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3" s="6">
        <v>182</v>
      </c>
      <c r="T123" s="6">
        <v>69</v>
      </c>
      <c r="U123" s="6">
        <v>61</v>
      </c>
      <c r="V123" s="6">
        <v>66</v>
      </c>
      <c r="W123" s="6" t="e">
        <f>IF(#REF!="NC","NC",IF(#REF!="NC","NC",ROUND(#REF!/(#REF!*#REF!)*10000,0)))</f>
        <v>#REF!</v>
      </c>
      <c r="X123" s="7" t="e">
        <f>IF(OR(Table_2[[#This Row],[interval imc]]="NC",Table_2[[#This Row],[interval imc]]=0),"non renseigné","renseigné")</f>
        <v>#REF!</v>
      </c>
      <c r="Y123" s="7" t="e">
        <f>IF(#REF!="NC","NC",IF(W123&lt;18.5,"&lt;18,5",IF(AND(W123&gt;=18.5,W123&lt;25),"entre 18,5 et 25",IF(AND(W123&gt;=25,W123&lt;30),"entre 25 et 30",IF(W123&gt;=30,"supérieur à 30")))))</f>
        <v>#REF!</v>
      </c>
      <c r="Z123" s="6">
        <v>2</v>
      </c>
      <c r="AA123" s="7" t="str">
        <f t="shared" si="36"/>
        <v>entre 1 et 5</v>
      </c>
      <c r="AB123" s="7">
        <f>IF(AND(ISNUMBER(Table_2[[#This Row],[poids_entree]]),ISNUMBER(Table_2[[#This Row],[poids_sortie]])),Table_2[[#This Row],[poids_sortie]]-Table_2[[#This Row],[poids_entree]],"NC")</f>
        <v>5</v>
      </c>
      <c r="AC123" s="7">
        <f>IF(AND(ISNUMBER(Table_2[[#This Row],[poids_init]]),ISNUMBER(Table_2[[#This Row],[poids_entree]])),Table_2[[#This Row],[poids_entree]]-Table_2[[#This Row],[poids_init]],"NC")</f>
        <v>-8</v>
      </c>
      <c r="AD123" s="6">
        <f t="shared" si="37"/>
        <v>12</v>
      </c>
      <c r="AE123" s="6" t="str">
        <f t="shared" si="38"/>
        <v>perte</v>
      </c>
      <c r="AF123" s="6" t="str">
        <f t="shared" si="39"/>
        <v>gain</v>
      </c>
      <c r="AG123" s="6">
        <f t="shared" si="40"/>
        <v>-8</v>
      </c>
      <c r="AH123" s="6">
        <f>IF(ISNUMBER(Table_2[[#This Row],[% perte de poids DH]]),AG123*(-1),"NC")</f>
        <v>8</v>
      </c>
      <c r="AI123" s="6" t="str">
        <f t="shared" si="41"/>
        <v>renseigné</v>
      </c>
      <c r="AJ123" s="6" t="str">
        <f t="shared" si="42"/>
        <v>renseigné</v>
      </c>
      <c r="AK123" s="7" t="str">
        <f>IF(OR(Table_2[[#This Row],[albumine]]="NC",Table_2[[#This Row],[albumine]]=0),"non renseigné","renseigné")</f>
        <v>non renseigné</v>
      </c>
      <c r="AL123" s="6" t="s">
        <v>98</v>
      </c>
      <c r="AM123" s="6" t="s">
        <v>115</v>
      </c>
      <c r="AN123" s="6" t="s">
        <v>98</v>
      </c>
      <c r="AO123" s="6">
        <v>0</v>
      </c>
      <c r="AP123" s="6">
        <v>0</v>
      </c>
      <c r="AQ123" s="6">
        <v>0</v>
      </c>
      <c r="AR123" s="8">
        <v>42897</v>
      </c>
      <c r="AS123" s="8">
        <v>42863</v>
      </c>
      <c r="AT123" s="6">
        <v>0</v>
      </c>
      <c r="AU123" s="6">
        <v>2</v>
      </c>
      <c r="AV123" s="6" t="s">
        <v>98</v>
      </c>
      <c r="AW123" s="6" t="s">
        <v>98</v>
      </c>
      <c r="AX123" s="6" t="s">
        <v>98</v>
      </c>
      <c r="AY123" s="6" t="s">
        <v>98</v>
      </c>
      <c r="AZ123" s="6" t="s">
        <v>100</v>
      </c>
      <c r="BA123" s="6" t="s">
        <v>101</v>
      </c>
      <c r="BB123" s="6" t="s">
        <v>101</v>
      </c>
      <c r="BC123" s="6" t="s">
        <v>98</v>
      </c>
      <c r="BD123" s="6" t="s">
        <v>100</v>
      </c>
      <c r="BE123" s="6" t="s">
        <v>100</v>
      </c>
      <c r="BF123" s="6" t="s">
        <v>119</v>
      </c>
      <c r="BG123" s="6" t="s">
        <v>120</v>
      </c>
      <c r="BH123" s="6" t="s">
        <v>98</v>
      </c>
      <c r="BI123" s="6" t="s">
        <v>101</v>
      </c>
      <c r="BJ123" s="6" t="s">
        <v>98</v>
      </c>
      <c r="BK123" s="6" t="s">
        <v>98</v>
      </c>
      <c r="BL123" s="6" t="s">
        <v>98</v>
      </c>
      <c r="BM123" s="6" t="s">
        <v>98</v>
      </c>
      <c r="BN123" s="6" t="s">
        <v>100</v>
      </c>
      <c r="BO123" s="6" t="s">
        <v>98</v>
      </c>
      <c r="BP123" s="6" t="s">
        <v>121</v>
      </c>
      <c r="BQ123" s="8" t="s">
        <v>98</v>
      </c>
      <c r="BR123" s="6" t="s">
        <v>98</v>
      </c>
      <c r="BS123" s="6" t="s">
        <v>101</v>
      </c>
      <c r="BT123" s="6" t="s">
        <v>100</v>
      </c>
      <c r="BU123" s="6" t="s">
        <v>111</v>
      </c>
      <c r="BV123" s="6" t="s">
        <v>101</v>
      </c>
      <c r="BW123" s="8" t="s">
        <v>98</v>
      </c>
      <c r="BX123" s="6" t="s">
        <v>98</v>
      </c>
      <c r="BY123" s="6" t="s">
        <v>98</v>
      </c>
      <c r="BZ123" s="6"/>
      <c r="CA123" s="6"/>
      <c r="CB123" s="6"/>
      <c r="CC123" s="6"/>
      <c r="CD123" s="6"/>
      <c r="CE123" s="6"/>
      <c r="CF123" s="6"/>
      <c r="CG123" s="6"/>
      <c r="CH123" s="6" t="s">
        <v>525</v>
      </c>
      <c r="CI123" s="6" t="s">
        <v>526</v>
      </c>
      <c r="CJ123" s="6"/>
      <c r="CK123" s="8"/>
      <c r="CL123" s="6"/>
      <c r="CM123" s="8"/>
      <c r="CN123" s="9" t="str">
        <f t="shared" si="43"/>
        <v/>
      </c>
      <c r="CO123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4" spans="1:93" ht="75" hidden="1">
      <c r="A124" s="6">
        <v>22</v>
      </c>
      <c r="B124" s="6" t="str">
        <f t="shared" si="33"/>
        <v>B</v>
      </c>
      <c r="C124" s="7" t="str">
        <f t="shared" si="34"/>
        <v>201706</v>
      </c>
      <c r="D124" s="6" t="s">
        <v>106</v>
      </c>
      <c r="E124" s="6">
        <v>2017</v>
      </c>
      <c r="F124" s="6" t="s">
        <v>527</v>
      </c>
      <c r="G124" s="6" t="s">
        <v>528</v>
      </c>
      <c r="H124" s="6">
        <v>65</v>
      </c>
      <c r="I124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4" s="6" t="s">
        <v>93</v>
      </c>
      <c r="K124" s="8">
        <v>18455</v>
      </c>
      <c r="L124" s="8">
        <v>42887</v>
      </c>
      <c r="M124" s="8">
        <v>42898</v>
      </c>
      <c r="N124" s="6">
        <v>11</v>
      </c>
      <c r="O124" s="6" t="s">
        <v>95</v>
      </c>
      <c r="P124" s="6" t="str">
        <f t="shared" si="35"/>
        <v>Digestif</v>
      </c>
      <c r="Q124" s="6" t="s">
        <v>167</v>
      </c>
      <c r="R124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4" s="6">
        <v>160</v>
      </c>
      <c r="T124" s="6">
        <v>82</v>
      </c>
      <c r="U124" s="6">
        <v>80</v>
      </c>
      <c r="V124" s="6">
        <v>85</v>
      </c>
      <c r="W124" s="6" t="e">
        <f>IF(#REF!="NC","NC",IF(#REF!="NC","NC",ROUND(#REF!/(#REF!*#REF!)*10000,0)))</f>
        <v>#REF!</v>
      </c>
      <c r="X124" s="7" t="e">
        <f>IF(OR(Table_2[[#This Row],[interval imc]]="NC",Table_2[[#This Row],[interval imc]]=0),"non renseigné","renseigné")</f>
        <v>#REF!</v>
      </c>
      <c r="Y124" s="7" t="e">
        <f>IF(#REF!="NC","NC",IF(W124&lt;18.5,"&lt;18,5",IF(AND(W124&gt;=18.5,W124&lt;25),"entre 18,5 et 25",IF(AND(W124&gt;=25,W124&lt;30),"entre 25 et 30",IF(W124&gt;=30,"supérieur à 30")))))</f>
        <v>#REF!</v>
      </c>
      <c r="Z124" s="6">
        <v>3</v>
      </c>
      <c r="AA124" s="7" t="str">
        <f t="shared" si="36"/>
        <v>entre 1 et 5</v>
      </c>
      <c r="AB124" s="7">
        <f>IF(AND(ISNUMBER(Table_2[[#This Row],[poids_entree]]),ISNUMBER(Table_2[[#This Row],[poids_sortie]])),Table_2[[#This Row],[poids_sortie]]-Table_2[[#This Row],[poids_entree]],"NC")</f>
        <v>5</v>
      </c>
      <c r="AC124" s="7">
        <f>IF(AND(ISNUMBER(Table_2[[#This Row],[poids_init]]),ISNUMBER(Table_2[[#This Row],[poids_entree]])),Table_2[[#This Row],[poids_entree]]-Table_2[[#This Row],[poids_init]],"NC")</f>
        <v>-2</v>
      </c>
      <c r="AD124" s="6">
        <f t="shared" si="37"/>
        <v>2</v>
      </c>
      <c r="AE124" s="6" t="str">
        <f t="shared" si="38"/>
        <v>perte</v>
      </c>
      <c r="AF124" s="6" t="str">
        <f t="shared" si="39"/>
        <v>gain</v>
      </c>
      <c r="AG124" s="6">
        <f t="shared" si="40"/>
        <v>-6</v>
      </c>
      <c r="AH124" s="6">
        <f>IF(ISNUMBER(Table_2[[#This Row],[% perte de poids DH]]),AG124*(-1),"NC")</f>
        <v>6</v>
      </c>
      <c r="AI124" s="6" t="str">
        <f t="shared" si="41"/>
        <v>renseigné</v>
      </c>
      <c r="AJ124" s="6" t="str">
        <f t="shared" si="42"/>
        <v>renseigné</v>
      </c>
      <c r="AK124" s="7" t="str">
        <f>IF(OR(Table_2[[#This Row],[albumine]]="NC",Table_2[[#This Row],[albumine]]=0),"non renseigné","renseigné")</f>
        <v>non renseigné</v>
      </c>
      <c r="AL124" s="6" t="s">
        <v>98</v>
      </c>
      <c r="AM124" s="6" t="s">
        <v>115</v>
      </c>
      <c r="AN124" s="6" t="s">
        <v>98</v>
      </c>
      <c r="AO124" s="6">
        <v>0</v>
      </c>
      <c r="AP124" s="6">
        <v>0</v>
      </c>
      <c r="AQ124" s="6">
        <v>0</v>
      </c>
      <c r="AR124" s="8">
        <v>43322</v>
      </c>
      <c r="AS124" s="8">
        <v>43322</v>
      </c>
      <c r="AT124" s="6">
        <v>0</v>
      </c>
      <c r="AU124" s="6">
        <v>0</v>
      </c>
      <c r="AV124" s="6" t="s">
        <v>98</v>
      </c>
      <c r="AW124" s="6" t="s">
        <v>98</v>
      </c>
      <c r="AX124" s="6" t="s">
        <v>98</v>
      </c>
      <c r="AY124" s="6" t="s">
        <v>98</v>
      </c>
      <c r="AZ124" s="6" t="s">
        <v>101</v>
      </c>
      <c r="BA124" s="6" t="s">
        <v>101</v>
      </c>
      <c r="BB124" s="6" t="s">
        <v>98</v>
      </c>
      <c r="BC124" s="6" t="s">
        <v>98</v>
      </c>
      <c r="BD124" s="6" t="s">
        <v>98</v>
      </c>
      <c r="BE124" s="6" t="s">
        <v>101</v>
      </c>
      <c r="BF124" s="6" t="s">
        <v>102</v>
      </c>
      <c r="BG124" s="6" t="s">
        <v>98</v>
      </c>
      <c r="BH124" s="6" t="s">
        <v>98</v>
      </c>
      <c r="BI124" s="6" t="s">
        <v>98</v>
      </c>
      <c r="BJ124" s="6" t="s">
        <v>98</v>
      </c>
      <c r="BK124" s="6" t="s">
        <v>98</v>
      </c>
      <c r="BL124" s="6" t="s">
        <v>98</v>
      </c>
      <c r="BM124" s="6" t="s">
        <v>98</v>
      </c>
      <c r="BN124" s="6" t="s">
        <v>101</v>
      </c>
      <c r="BO124" s="6" t="s">
        <v>98</v>
      </c>
      <c r="BP124" s="6" t="s">
        <v>98</v>
      </c>
      <c r="BQ124" s="8" t="s">
        <v>98</v>
      </c>
      <c r="BR124" s="6" t="s">
        <v>98</v>
      </c>
      <c r="BS124" s="6" t="s">
        <v>101</v>
      </c>
      <c r="BT124" s="6" t="s">
        <v>100</v>
      </c>
      <c r="BU124" s="6" t="s">
        <v>111</v>
      </c>
      <c r="BV124" s="6" t="s">
        <v>101</v>
      </c>
      <c r="BW124" s="8" t="s">
        <v>98</v>
      </c>
      <c r="BX124" s="6" t="s">
        <v>98</v>
      </c>
      <c r="BY124" s="6" t="s">
        <v>98</v>
      </c>
      <c r="BZ124" s="6"/>
      <c r="CA124" s="6"/>
      <c r="CB124" s="6"/>
      <c r="CC124" s="6"/>
      <c r="CD124" s="6"/>
      <c r="CE124" s="6"/>
      <c r="CF124" s="6"/>
      <c r="CG124" s="6"/>
      <c r="CH124" s="6" t="s">
        <v>529</v>
      </c>
      <c r="CI124" s="6" t="s">
        <v>98</v>
      </c>
      <c r="CJ124" s="6"/>
      <c r="CK124" s="8"/>
      <c r="CL124" s="6"/>
      <c r="CM124" s="8"/>
      <c r="CN124" s="9" t="str">
        <f t="shared" si="43"/>
        <v/>
      </c>
      <c r="CO124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5" spans="1:93" ht="90" hidden="1">
      <c r="A125" s="6">
        <v>142</v>
      </c>
      <c r="B125" s="6" t="str">
        <f t="shared" si="33"/>
        <v>C</v>
      </c>
      <c r="C125" s="7" t="str">
        <f t="shared" si="34"/>
        <v>201712</v>
      </c>
      <c r="D125" s="6" t="s">
        <v>90</v>
      </c>
      <c r="E125" s="6">
        <v>2017</v>
      </c>
      <c r="F125" s="6" t="s">
        <v>530</v>
      </c>
      <c r="G125" s="6" t="s">
        <v>531</v>
      </c>
      <c r="H125" s="6">
        <v>60</v>
      </c>
      <c r="I125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5" s="6" t="s">
        <v>93</v>
      </c>
      <c r="K125" s="8">
        <v>20887</v>
      </c>
      <c r="L125" s="8">
        <v>43041</v>
      </c>
      <c r="M125" s="8">
        <v>43074</v>
      </c>
      <c r="N125" s="6">
        <v>33</v>
      </c>
      <c r="O125" s="6" t="s">
        <v>95</v>
      </c>
      <c r="P125" s="6" t="str">
        <f t="shared" si="35"/>
        <v>ORL</v>
      </c>
      <c r="Q125" s="6" t="s">
        <v>461</v>
      </c>
      <c r="R125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5" s="6">
        <v>154</v>
      </c>
      <c r="T125" s="6">
        <v>50</v>
      </c>
      <c r="U125" s="6">
        <v>38</v>
      </c>
      <c r="V125" s="6">
        <v>38</v>
      </c>
      <c r="W125" s="6" t="e">
        <f>IF(#REF!="NC","NC",IF(#REF!="NC","NC",ROUND(#REF!/(#REF!*#REF!)*10000,0)))</f>
        <v>#REF!</v>
      </c>
      <c r="X125" s="7" t="e">
        <f>IF(OR(Table_2[[#This Row],[interval imc]]="NC",Table_2[[#This Row],[interval imc]]=0),"non renseigné","renseigné")</f>
        <v>#REF!</v>
      </c>
      <c r="Y125" s="7" t="e">
        <f>IF(#REF!="NC","NC",IF(W125&lt;18.5,"&lt;18,5",IF(AND(W125&gt;=18.5,W125&lt;25),"entre 18,5 et 25",IF(AND(W125&gt;=25,W125&lt;30),"entre 25 et 30",IF(W125&gt;=30,"supérieur à 30")))))</f>
        <v>#REF!</v>
      </c>
      <c r="Z125" s="6">
        <v>4</v>
      </c>
      <c r="AA125" s="7" t="str">
        <f t="shared" si="36"/>
        <v>entre 1 et 5</v>
      </c>
      <c r="AB125" s="7">
        <f>IF(AND(ISNUMBER(Table_2[[#This Row],[poids_entree]]),ISNUMBER(Table_2[[#This Row],[poids_sortie]])),Table_2[[#This Row],[poids_sortie]]-Table_2[[#This Row],[poids_entree]],"NC")</f>
        <v>0</v>
      </c>
      <c r="AC125" s="7">
        <f>IF(AND(ISNUMBER(Table_2[[#This Row],[poids_init]]),ISNUMBER(Table_2[[#This Row],[poids_entree]])),Table_2[[#This Row],[poids_entree]]-Table_2[[#This Row],[poids_init]],"NC")</f>
        <v>-12</v>
      </c>
      <c r="AD125" s="6">
        <f t="shared" si="37"/>
        <v>24</v>
      </c>
      <c r="AE125" s="6" t="str">
        <f t="shared" si="38"/>
        <v>perte</v>
      </c>
      <c r="AF125" s="6" t="str">
        <f t="shared" si="39"/>
        <v>gain</v>
      </c>
      <c r="AG125" s="6">
        <f t="shared" si="40"/>
        <v>0</v>
      </c>
      <c r="AH125" s="6">
        <f>IF(ISNUMBER(Table_2[[#This Row],[% perte de poids DH]]),AG125*(-1),"NC")</f>
        <v>0</v>
      </c>
      <c r="AI125" s="6" t="str">
        <f t="shared" si="41"/>
        <v>renseigné</v>
      </c>
      <c r="AJ125" s="6" t="str">
        <f t="shared" si="42"/>
        <v>renseigné</v>
      </c>
      <c r="AK125" s="7" t="str">
        <f>IF(OR(Table_2[[#This Row],[albumine]]="NC",Table_2[[#This Row],[albumine]]=0),"non renseigné","renseigné")</f>
        <v>renseigné</v>
      </c>
      <c r="AL125" s="6">
        <v>23</v>
      </c>
      <c r="AM125" s="6" t="s">
        <v>110</v>
      </c>
      <c r="AN125" s="6" t="s">
        <v>98</v>
      </c>
      <c r="AO125" s="6" t="s">
        <v>98</v>
      </c>
      <c r="AP125" s="6" t="s">
        <v>100</v>
      </c>
      <c r="AQ125" s="6">
        <v>0.74</v>
      </c>
      <c r="AR125" s="8">
        <v>43080</v>
      </c>
      <c r="AS125" s="8">
        <v>43067</v>
      </c>
      <c r="AT125" s="6">
        <v>3</v>
      </c>
      <c r="AU125" s="6">
        <v>2</v>
      </c>
      <c r="AV125" s="6" t="s">
        <v>295</v>
      </c>
      <c r="AW125" s="6" t="s">
        <v>100</v>
      </c>
      <c r="AX125" s="6" t="s">
        <v>100</v>
      </c>
      <c r="AY125" s="6" t="s">
        <v>157</v>
      </c>
      <c r="AZ125" s="6" t="s">
        <v>100</v>
      </c>
      <c r="BA125" s="6" t="s">
        <v>100</v>
      </c>
      <c r="BB125" s="6" t="s">
        <v>100</v>
      </c>
      <c r="BC125" s="6" t="s">
        <v>100</v>
      </c>
      <c r="BD125" s="6" t="s">
        <v>100</v>
      </c>
      <c r="BE125" s="6" t="s">
        <v>100</v>
      </c>
      <c r="BF125" s="6" t="s">
        <v>181</v>
      </c>
      <c r="BG125" s="6" t="s">
        <v>98</v>
      </c>
      <c r="BH125" s="6" t="s">
        <v>98</v>
      </c>
      <c r="BI125" s="6" t="s">
        <v>100</v>
      </c>
      <c r="BJ125" s="6" t="s">
        <v>98</v>
      </c>
      <c r="BK125" s="6" t="s">
        <v>100</v>
      </c>
      <c r="BL125" s="6" t="s">
        <v>100</v>
      </c>
      <c r="BM125" s="6" t="s">
        <v>100</v>
      </c>
      <c r="BN125" s="6" t="s">
        <v>101</v>
      </c>
      <c r="BO125" s="6" t="s">
        <v>98</v>
      </c>
      <c r="BP125" s="6" t="s">
        <v>98</v>
      </c>
      <c r="BQ125" s="8" t="s">
        <v>98</v>
      </c>
      <c r="BR125" s="6" t="s">
        <v>98</v>
      </c>
      <c r="BS125" s="6" t="s">
        <v>101</v>
      </c>
      <c r="BT125" s="6" t="s">
        <v>100</v>
      </c>
      <c r="BU125" s="6" t="s">
        <v>111</v>
      </c>
      <c r="BV125" s="6" t="s">
        <v>101</v>
      </c>
      <c r="BW125" s="8" t="s">
        <v>98</v>
      </c>
      <c r="BX125" s="6" t="s">
        <v>98</v>
      </c>
      <c r="BY125" s="6" t="s">
        <v>98</v>
      </c>
      <c r="BZ125" s="6"/>
      <c r="CA125" s="6"/>
      <c r="CB125" s="6"/>
      <c r="CC125" s="6"/>
      <c r="CD125" s="6"/>
      <c r="CE125" s="6"/>
      <c r="CF125" s="6"/>
      <c r="CG125" s="6"/>
      <c r="CH125" s="6" t="s">
        <v>98</v>
      </c>
      <c r="CI125" s="6" t="s">
        <v>532</v>
      </c>
      <c r="CJ125" s="6"/>
      <c r="CK125" s="8"/>
      <c r="CL125" s="6"/>
      <c r="CM125" s="8"/>
      <c r="CN125" s="9" t="str">
        <f t="shared" si="43"/>
        <v/>
      </c>
      <c r="CO125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6" spans="1:93" ht="105" hidden="1">
      <c r="A126" s="6">
        <v>74</v>
      </c>
      <c r="B126" s="6" t="str">
        <f t="shared" si="33"/>
        <v>A</v>
      </c>
      <c r="C126" s="7" t="str">
        <f t="shared" si="34"/>
        <v>201612</v>
      </c>
      <c r="D126" s="6" t="s">
        <v>90</v>
      </c>
      <c r="E126" s="6">
        <v>2016</v>
      </c>
      <c r="F126" s="6" t="s">
        <v>533</v>
      </c>
      <c r="G126" s="6" t="s">
        <v>534</v>
      </c>
      <c r="H126" s="6">
        <v>86</v>
      </c>
      <c r="I126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6" s="6" t="s">
        <v>142</v>
      </c>
      <c r="K126" s="8">
        <v>11198</v>
      </c>
      <c r="L126" s="8">
        <v>42712</v>
      </c>
      <c r="M126" s="8">
        <v>42719</v>
      </c>
      <c r="N126" s="6">
        <v>7</v>
      </c>
      <c r="O126" s="6" t="s">
        <v>95</v>
      </c>
      <c r="P126" s="6" t="str">
        <f t="shared" si="35"/>
        <v>Prostate</v>
      </c>
      <c r="Q126" s="6" t="s">
        <v>215</v>
      </c>
      <c r="R126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6" s="6">
        <v>167</v>
      </c>
      <c r="T126" s="6" t="s">
        <v>98</v>
      </c>
      <c r="U126" s="6">
        <v>50</v>
      </c>
      <c r="V126" s="6">
        <v>48</v>
      </c>
      <c r="W126" s="6" t="e">
        <f>IF(#REF!="NC","NC",IF(#REF!="NC","NC",ROUND(#REF!/(#REF!*#REF!)*10000,0)))</f>
        <v>#REF!</v>
      </c>
      <c r="X126" s="7" t="e">
        <f>IF(OR(Table_2[[#This Row],[interval imc]]="NC",Table_2[[#This Row],[interval imc]]=0),"non renseigné","renseigné")</f>
        <v>#REF!</v>
      </c>
      <c r="Y126" s="7" t="e">
        <f>IF(#REF!="NC","NC",IF(W126&lt;18.5,"&lt;18,5",IF(AND(W126&gt;=18.5,W126&lt;25),"entre 18,5 et 25",IF(AND(W126&gt;=25,W126&lt;30),"entre 25 et 30",IF(W126&gt;=30,"supérieur à 30")))))</f>
        <v>#REF!</v>
      </c>
      <c r="Z126" s="6">
        <v>2</v>
      </c>
      <c r="AA126" s="7" t="str">
        <f t="shared" si="36"/>
        <v>entre 1 et 5</v>
      </c>
      <c r="AB126" s="7">
        <f>IF(AND(ISNUMBER(Table_2[[#This Row],[poids_entree]]),ISNUMBER(Table_2[[#This Row],[poids_sortie]])),Table_2[[#This Row],[poids_sortie]]-Table_2[[#This Row],[poids_entree]],"NC")</f>
        <v>-2</v>
      </c>
      <c r="AC126" s="7" t="str">
        <f>IF(AND(ISNUMBER(Table_2[[#This Row],[poids_init]]),ISNUMBER(Table_2[[#This Row],[poids_entree]])),Table_2[[#This Row],[poids_entree]]-Table_2[[#This Row],[poids_init]],"NC")</f>
        <v>NC</v>
      </c>
      <c r="AD126" s="6" t="str">
        <f t="shared" si="37"/>
        <v>NC</v>
      </c>
      <c r="AE126" s="6" t="str">
        <f t="shared" si="38"/>
        <v>gain</v>
      </c>
      <c r="AF126" s="6" t="str">
        <f t="shared" si="39"/>
        <v>NC</v>
      </c>
      <c r="AG126" s="6">
        <f t="shared" si="40"/>
        <v>4</v>
      </c>
      <c r="AH126" s="6">
        <f>IF(ISNUMBER(Table_2[[#This Row],[% perte de poids DH]]),AG126*(-1),"NC")</f>
        <v>-4</v>
      </c>
      <c r="AI126" s="6" t="str">
        <f t="shared" si="41"/>
        <v>renseigné</v>
      </c>
      <c r="AJ126" s="6" t="str">
        <f t="shared" si="42"/>
        <v>non renseigné</v>
      </c>
      <c r="AK126" s="7" t="str">
        <f>IF(OR(Table_2[[#This Row],[albumine]]="NC",Table_2[[#This Row],[albumine]]=0),"non renseigné","renseigné")</f>
        <v>non renseigné</v>
      </c>
      <c r="AL126" s="6" t="s">
        <v>98</v>
      </c>
      <c r="AM126" s="6" t="s">
        <v>110</v>
      </c>
      <c r="AN126" s="6" t="s">
        <v>98</v>
      </c>
      <c r="AO126" s="6">
        <v>65</v>
      </c>
      <c r="AP126" s="6">
        <v>0</v>
      </c>
      <c r="AQ126" s="6">
        <v>0</v>
      </c>
      <c r="AR126" s="8">
        <v>42864</v>
      </c>
      <c r="AS126" s="8">
        <v>42695</v>
      </c>
      <c r="AT126" s="6">
        <v>1</v>
      </c>
      <c r="AU126" s="6">
        <v>0</v>
      </c>
      <c r="AV126" s="6" t="s">
        <v>98</v>
      </c>
      <c r="AW126" s="6" t="s">
        <v>98</v>
      </c>
      <c r="AX126" s="6" t="s">
        <v>98</v>
      </c>
      <c r="AY126" s="6" t="s">
        <v>98</v>
      </c>
      <c r="AZ126" s="6" t="s">
        <v>101</v>
      </c>
      <c r="BA126" s="6" t="s">
        <v>101</v>
      </c>
      <c r="BB126" s="6" t="s">
        <v>100</v>
      </c>
      <c r="BC126" s="6" t="s">
        <v>98</v>
      </c>
      <c r="BD126" s="6" t="s">
        <v>98</v>
      </c>
      <c r="BE126" s="6" t="s">
        <v>101</v>
      </c>
      <c r="BF126" s="6" t="s">
        <v>119</v>
      </c>
      <c r="BG126" s="6" t="s">
        <v>120</v>
      </c>
      <c r="BH126" s="6" t="s">
        <v>98</v>
      </c>
      <c r="BI126" s="6" t="s">
        <v>98</v>
      </c>
      <c r="BJ126" s="6" t="s">
        <v>98</v>
      </c>
      <c r="BK126" s="6" t="s">
        <v>98</v>
      </c>
      <c r="BL126" s="6" t="s">
        <v>98</v>
      </c>
      <c r="BM126" s="6" t="s">
        <v>98</v>
      </c>
      <c r="BN126" s="6" t="s">
        <v>98</v>
      </c>
      <c r="BO126" s="6" t="s">
        <v>98</v>
      </c>
      <c r="BP126" s="6" t="s">
        <v>98</v>
      </c>
      <c r="BQ126" s="8" t="s">
        <v>98</v>
      </c>
      <c r="BR126" s="6">
        <v>0</v>
      </c>
      <c r="BS126" s="6" t="s">
        <v>101</v>
      </c>
      <c r="BT126" s="6" t="s">
        <v>100</v>
      </c>
      <c r="BU126" s="6" t="s">
        <v>111</v>
      </c>
      <c r="BV126" s="6" t="s">
        <v>101</v>
      </c>
      <c r="BW126" s="8" t="s">
        <v>98</v>
      </c>
      <c r="BX126" s="6" t="s">
        <v>98</v>
      </c>
      <c r="BY126" s="6" t="s">
        <v>98</v>
      </c>
      <c r="BZ126" s="6"/>
      <c r="CA126" s="6"/>
      <c r="CB126" s="6"/>
      <c r="CC126" s="6"/>
      <c r="CD126" s="6"/>
      <c r="CE126" s="6"/>
      <c r="CF126" s="6"/>
      <c r="CG126" s="6"/>
      <c r="CH126" s="6" t="s">
        <v>535</v>
      </c>
      <c r="CI126" s="6" t="s">
        <v>536</v>
      </c>
      <c r="CJ126" s="6"/>
      <c r="CK126" s="8"/>
      <c r="CL126" s="6"/>
      <c r="CM126" s="8"/>
      <c r="CN126" s="9" t="str">
        <f t="shared" si="43"/>
        <v/>
      </c>
      <c r="CO126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7" spans="1:93" ht="75" hidden="1">
      <c r="A127" s="6">
        <v>143</v>
      </c>
      <c r="B127" s="6" t="str">
        <f t="shared" si="33"/>
        <v>C</v>
      </c>
      <c r="C127" s="7" t="str">
        <f t="shared" si="34"/>
        <v>201712</v>
      </c>
      <c r="D127" s="6" t="s">
        <v>90</v>
      </c>
      <c r="E127" s="6">
        <v>2017</v>
      </c>
      <c r="F127" s="6" t="s">
        <v>537</v>
      </c>
      <c r="G127" s="6" t="s">
        <v>538</v>
      </c>
      <c r="H127" s="6">
        <v>61</v>
      </c>
      <c r="I127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7" s="6" t="s">
        <v>142</v>
      </c>
      <c r="K127" s="8">
        <v>20523</v>
      </c>
      <c r="L127" s="8">
        <v>43067</v>
      </c>
      <c r="M127" s="8">
        <v>43082</v>
      </c>
      <c r="N127" s="6">
        <v>15</v>
      </c>
      <c r="O127" s="6" t="s">
        <v>95</v>
      </c>
      <c r="P127" s="6" t="str">
        <f t="shared" si="35"/>
        <v>Digestif</v>
      </c>
      <c r="Q127" s="6" t="s">
        <v>143</v>
      </c>
      <c r="R127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27" s="6">
        <v>170</v>
      </c>
      <c r="T127" s="6">
        <v>96</v>
      </c>
      <c r="U127" s="6">
        <v>83</v>
      </c>
      <c r="V127" s="6">
        <v>76</v>
      </c>
      <c r="W127" s="6" t="e">
        <f>IF(#REF!="NC","NC",IF(#REF!="NC","NC",ROUND(#REF!/(#REF!*#REF!)*10000,0)))</f>
        <v>#REF!</v>
      </c>
      <c r="X127" s="7" t="e">
        <f>IF(OR(Table_2[[#This Row],[interval imc]]="NC",Table_2[[#This Row],[interval imc]]=0),"non renseigné","renseigné")</f>
        <v>#REF!</v>
      </c>
      <c r="Y127" s="7" t="e">
        <f>IF(#REF!="NC","NC",IF(W127&lt;18.5,"&lt;18,5",IF(AND(W127&gt;=18.5,W127&lt;25),"entre 18,5 et 25",IF(AND(W127&gt;=25,W127&lt;30),"entre 25 et 30",IF(W127&gt;=30,"supérieur à 30")))))</f>
        <v>#REF!</v>
      </c>
      <c r="Z127" s="6">
        <v>2</v>
      </c>
      <c r="AA127" s="7" t="str">
        <f t="shared" si="36"/>
        <v>entre 1 et 5</v>
      </c>
      <c r="AB127" s="7">
        <f>IF(AND(ISNUMBER(Table_2[[#This Row],[poids_entree]]),ISNUMBER(Table_2[[#This Row],[poids_sortie]])),Table_2[[#This Row],[poids_sortie]]-Table_2[[#This Row],[poids_entree]],"NC")</f>
        <v>-7</v>
      </c>
      <c r="AC127" s="7">
        <f>IF(AND(ISNUMBER(Table_2[[#This Row],[poids_init]]),ISNUMBER(Table_2[[#This Row],[poids_entree]])),Table_2[[#This Row],[poids_entree]]-Table_2[[#This Row],[poids_init]],"NC")</f>
        <v>-13</v>
      </c>
      <c r="AD127" s="6">
        <f t="shared" si="37"/>
        <v>14</v>
      </c>
      <c r="AE127" s="6" t="str">
        <f t="shared" si="38"/>
        <v>gain</v>
      </c>
      <c r="AF127" s="6" t="str">
        <f t="shared" si="39"/>
        <v>gain</v>
      </c>
      <c r="AG127" s="6">
        <f t="shared" si="40"/>
        <v>8</v>
      </c>
      <c r="AH127" s="6">
        <f>IF(ISNUMBER(Table_2[[#This Row],[% perte de poids DH]]),AG127*(-1),"NC")</f>
        <v>-8</v>
      </c>
      <c r="AI127" s="6" t="str">
        <f t="shared" si="41"/>
        <v>renseigné</v>
      </c>
      <c r="AJ127" s="6" t="str">
        <f t="shared" si="42"/>
        <v>renseigné</v>
      </c>
      <c r="AK127" s="7" t="str">
        <f>IF(OR(Table_2[[#This Row],[albumine]]="NC",Table_2[[#This Row],[albumine]]=0),"non renseigné","renseigné")</f>
        <v>renseigné</v>
      </c>
      <c r="AL127" s="6">
        <v>16</v>
      </c>
      <c r="AM127" s="6" t="s">
        <v>110</v>
      </c>
      <c r="AN127" s="6" t="s">
        <v>98</v>
      </c>
      <c r="AO127" s="6" t="s">
        <v>98</v>
      </c>
      <c r="AP127" s="6" t="s">
        <v>100</v>
      </c>
      <c r="AQ127" s="6">
        <v>0.86</v>
      </c>
      <c r="AR127" s="8">
        <v>43162</v>
      </c>
      <c r="AS127" s="8">
        <v>43076</v>
      </c>
      <c r="AT127" s="6">
        <v>1</v>
      </c>
      <c r="AU127" s="6">
        <v>2</v>
      </c>
      <c r="AV127" s="6" t="s">
        <v>295</v>
      </c>
      <c r="AW127" s="6" t="s">
        <v>100</v>
      </c>
      <c r="AX127" s="6" t="s">
        <v>101</v>
      </c>
      <c r="AY127" s="6" t="s">
        <v>98</v>
      </c>
      <c r="AZ127" s="6" t="s">
        <v>100</v>
      </c>
      <c r="BA127" s="6" t="s">
        <v>100</v>
      </c>
      <c r="BB127" s="6" t="s">
        <v>100</v>
      </c>
      <c r="BC127" s="6" t="s">
        <v>100</v>
      </c>
      <c r="BD127" s="6" t="s">
        <v>100</v>
      </c>
      <c r="BE127" s="6" t="s">
        <v>100</v>
      </c>
      <c r="BF127" s="6" t="s">
        <v>181</v>
      </c>
      <c r="BG127" s="6" t="s">
        <v>98</v>
      </c>
      <c r="BH127" s="6" t="s">
        <v>98</v>
      </c>
      <c r="BI127" s="6" t="s">
        <v>98</v>
      </c>
      <c r="BJ127" s="6" t="s">
        <v>98</v>
      </c>
      <c r="BK127" s="6" t="s">
        <v>98</v>
      </c>
      <c r="BL127" s="6" t="s">
        <v>98</v>
      </c>
      <c r="BM127" s="6" t="s">
        <v>100</v>
      </c>
      <c r="BN127" s="6" t="s">
        <v>101</v>
      </c>
      <c r="BO127" s="6" t="s">
        <v>98</v>
      </c>
      <c r="BP127" s="6" t="s">
        <v>98</v>
      </c>
      <c r="BQ127" s="8" t="s">
        <v>98</v>
      </c>
      <c r="BR127" s="6" t="s">
        <v>98</v>
      </c>
      <c r="BS127" s="6" t="s">
        <v>101</v>
      </c>
      <c r="BT127" s="6" t="s">
        <v>100</v>
      </c>
      <c r="BU127" s="6" t="s">
        <v>111</v>
      </c>
      <c r="BV127" s="6" t="s">
        <v>101</v>
      </c>
      <c r="BW127" s="8" t="s">
        <v>98</v>
      </c>
      <c r="BX127" s="6" t="s">
        <v>98</v>
      </c>
      <c r="BY127" s="6" t="s">
        <v>98</v>
      </c>
      <c r="BZ127" s="6"/>
      <c r="CA127" s="6"/>
      <c r="CB127" s="6"/>
      <c r="CC127" s="6"/>
      <c r="CD127" s="6"/>
      <c r="CE127" s="6"/>
      <c r="CF127" s="6"/>
      <c r="CG127" s="6"/>
      <c r="CH127" s="6" t="s">
        <v>98</v>
      </c>
      <c r="CI127" s="6" t="s">
        <v>539</v>
      </c>
      <c r="CJ127" s="6"/>
      <c r="CK127" s="8"/>
      <c r="CL127" s="6"/>
      <c r="CM127" s="8"/>
      <c r="CN127" s="9" t="str">
        <f t="shared" si="43"/>
        <v/>
      </c>
      <c r="CO127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8" spans="1:93">
      <c r="A128" s="6">
        <v>64</v>
      </c>
      <c r="B128" s="6" t="str">
        <f t="shared" si="33"/>
        <v>A</v>
      </c>
      <c r="C128" s="7" t="str">
        <f t="shared" si="34"/>
        <v>201612</v>
      </c>
      <c r="D128" s="6" t="s">
        <v>90</v>
      </c>
      <c r="E128" s="6">
        <v>2016</v>
      </c>
      <c r="F128" s="6" t="s">
        <v>540</v>
      </c>
      <c r="G128" s="6" t="s">
        <v>541</v>
      </c>
      <c r="H128" s="6">
        <v>81</v>
      </c>
      <c r="I128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28" s="6" t="s">
        <v>93</v>
      </c>
      <c r="K128" s="8">
        <v>12784</v>
      </c>
      <c r="L128" s="8">
        <v>42709</v>
      </c>
      <c r="M128" s="8">
        <v>42716</v>
      </c>
      <c r="N128" s="6">
        <v>7</v>
      </c>
      <c r="O128" s="6" t="s">
        <v>136</v>
      </c>
      <c r="P128" s="6" t="str">
        <f t="shared" si="35"/>
        <v/>
      </c>
      <c r="Q128" s="6" t="s">
        <v>423</v>
      </c>
      <c r="R128" s="16" t="s">
        <v>564</v>
      </c>
      <c r="S128" s="6">
        <v>166</v>
      </c>
      <c r="T128" s="6">
        <v>61</v>
      </c>
      <c r="U128" s="6">
        <v>56</v>
      </c>
      <c r="V128" s="6" t="s">
        <v>98</v>
      </c>
      <c r="W128" s="6" t="e">
        <f>IF(#REF!="NC","NC",IF(#REF!="NC","NC",ROUND(#REF!/(#REF!*#REF!)*10000,0)))</f>
        <v>#REF!</v>
      </c>
      <c r="X128" s="7" t="e">
        <f>IF(OR(Table_2[[#This Row],[interval imc]]="NC",Table_2[[#This Row],[interval imc]]=0),"non renseigné","renseigné")</f>
        <v>#REF!</v>
      </c>
      <c r="Y128" s="7" t="e">
        <f>IF(#REF!="NC","NC",IF(W128&lt;18.5,"&lt;18,5",IF(AND(W128&gt;=18.5,W128&lt;25),"entre 18,5 et 25",IF(AND(W128&gt;=25,W128&lt;30),"entre 25 et 30",IF(W128&gt;=30,"supérieur à 30")))))</f>
        <v>#REF!</v>
      </c>
      <c r="Z128" s="6">
        <v>1</v>
      </c>
      <c r="AA128" s="7" t="str">
        <f t="shared" si="36"/>
        <v>entre 1 et 5</v>
      </c>
      <c r="AB128" s="7" t="str">
        <f>IF(AND(ISNUMBER(Table_2[[#This Row],[poids_entree]]),ISNUMBER(Table_2[[#This Row],[poids_sortie]])),Table_2[[#This Row],[poids_sortie]]-Table_2[[#This Row],[poids_entree]],"NC")</f>
        <v>NC</v>
      </c>
      <c r="AC128" s="7">
        <f>IF(AND(ISNUMBER(Table_2[[#This Row],[poids_init]]),ISNUMBER(Table_2[[#This Row],[poids_entree]])),Table_2[[#This Row],[poids_entree]]-Table_2[[#This Row],[poids_init]],"NC")</f>
        <v>-5</v>
      </c>
      <c r="AD128" s="6">
        <f t="shared" si="37"/>
        <v>8</v>
      </c>
      <c r="AE128" s="6" t="str">
        <f t="shared" si="38"/>
        <v>NC</v>
      </c>
      <c r="AF128" s="6" t="str">
        <f t="shared" si="39"/>
        <v>gain</v>
      </c>
      <c r="AG128" s="6" t="str">
        <f t="shared" si="40"/>
        <v>NC</v>
      </c>
      <c r="AH128" s="6" t="str">
        <f>IF(ISNUMBER(Table_2[[#This Row],[% perte de poids DH]]),AG128*(-1),"NC")</f>
        <v>NC</v>
      </c>
      <c r="AI128" s="6" t="str">
        <f t="shared" si="41"/>
        <v>non renseigné</v>
      </c>
      <c r="AJ128" s="6" t="str">
        <f t="shared" si="42"/>
        <v>renseigné</v>
      </c>
      <c r="AK128" s="7" t="str">
        <f>IF(OR(Table_2[[#This Row],[albumine]]="NC",Table_2[[#This Row],[albumine]]=0),"non renseigné","renseigné")</f>
        <v>non renseigné</v>
      </c>
      <c r="AL128" s="6" t="s">
        <v>542</v>
      </c>
      <c r="AM128" s="6" t="s">
        <v>115</v>
      </c>
      <c r="AN128" s="6" t="s">
        <v>98</v>
      </c>
      <c r="AO128" s="6">
        <v>0</v>
      </c>
      <c r="AP128" s="6" t="s">
        <v>101</v>
      </c>
      <c r="AQ128" s="6">
        <v>0</v>
      </c>
      <c r="AR128" s="8">
        <v>42887</v>
      </c>
      <c r="AS128" s="8">
        <v>42753</v>
      </c>
      <c r="AT128" s="6">
        <v>0</v>
      </c>
      <c r="AU128" s="6">
        <v>0</v>
      </c>
      <c r="AV128" s="6" t="s">
        <v>138</v>
      </c>
      <c r="AW128" s="6" t="s">
        <v>98</v>
      </c>
      <c r="AX128" s="6" t="s">
        <v>98</v>
      </c>
      <c r="AY128" s="6" t="s">
        <v>98</v>
      </c>
      <c r="AZ128" s="6" t="s">
        <v>100</v>
      </c>
      <c r="BA128" s="6" t="s">
        <v>101</v>
      </c>
      <c r="BB128" s="6" t="s">
        <v>101</v>
      </c>
      <c r="BC128" s="6" t="s">
        <v>98</v>
      </c>
      <c r="BD128" s="6" t="s">
        <v>98</v>
      </c>
      <c r="BE128" s="6" t="s">
        <v>101</v>
      </c>
      <c r="BF128" s="6" t="s">
        <v>102</v>
      </c>
      <c r="BG128" s="6" t="s">
        <v>98</v>
      </c>
      <c r="BH128" s="6" t="s">
        <v>98</v>
      </c>
      <c r="BI128" s="6" t="s">
        <v>98</v>
      </c>
      <c r="BJ128" s="6" t="s">
        <v>101</v>
      </c>
      <c r="BK128" s="6" t="s">
        <v>101</v>
      </c>
      <c r="BL128" s="6" t="s">
        <v>101</v>
      </c>
      <c r="BM128" s="6" t="s">
        <v>101</v>
      </c>
      <c r="BN128" s="6" t="s">
        <v>101</v>
      </c>
      <c r="BO128" s="6" t="s">
        <v>98</v>
      </c>
      <c r="BP128" s="6" t="s">
        <v>98</v>
      </c>
      <c r="BQ128" s="8">
        <v>42675</v>
      </c>
      <c r="BR128" s="6">
        <v>0</v>
      </c>
      <c r="BS128" s="6" t="s">
        <v>122</v>
      </c>
      <c r="BT128" s="6" t="s">
        <v>122</v>
      </c>
      <c r="BU128" s="6" t="s">
        <v>122</v>
      </c>
      <c r="BV128" s="6" t="s">
        <v>101</v>
      </c>
      <c r="BW128" s="8" t="s">
        <v>98</v>
      </c>
      <c r="BX128" s="6" t="s">
        <v>98</v>
      </c>
      <c r="BY128" s="6" t="s">
        <v>98</v>
      </c>
      <c r="BZ128" s="6"/>
      <c r="CA128" s="6"/>
      <c r="CB128" s="6"/>
      <c r="CC128" s="6"/>
      <c r="CD128" s="6"/>
      <c r="CE128" s="6"/>
      <c r="CF128" s="6"/>
      <c r="CG128" s="6"/>
      <c r="CH128" s="6" t="s">
        <v>98</v>
      </c>
      <c r="CI128" s="6" t="s">
        <v>98</v>
      </c>
      <c r="CJ128" s="6"/>
      <c r="CK128" s="8"/>
      <c r="CL128" s="6"/>
      <c r="CM128" s="8"/>
      <c r="CN128" s="9" t="str">
        <f t="shared" si="43"/>
        <v/>
      </c>
      <c r="CO128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29" spans="1:93">
      <c r="A129" s="6">
        <v>144</v>
      </c>
      <c r="B129" s="6" t="str">
        <f t="shared" si="33"/>
        <v>C</v>
      </c>
      <c r="C129" s="7" t="str">
        <f t="shared" si="34"/>
        <v>201712</v>
      </c>
      <c r="D129" s="6" t="s">
        <v>90</v>
      </c>
      <c r="E129" s="6">
        <v>2017</v>
      </c>
      <c r="F129" s="6" t="s">
        <v>543</v>
      </c>
      <c r="G129" s="6" t="s">
        <v>544</v>
      </c>
      <c r="H129" s="6">
        <v>74</v>
      </c>
      <c r="I129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29" s="6" t="s">
        <v>142</v>
      </c>
      <c r="K129" s="8">
        <v>15762</v>
      </c>
      <c r="L129" s="8">
        <v>43043</v>
      </c>
      <c r="M129" s="8">
        <v>43090</v>
      </c>
      <c r="N129" s="6">
        <v>47</v>
      </c>
      <c r="O129" s="6" t="s">
        <v>136</v>
      </c>
      <c r="P129" s="6" t="str">
        <f t="shared" si="35"/>
        <v/>
      </c>
      <c r="Q129" s="6" t="s">
        <v>196</v>
      </c>
      <c r="R129" s="16" t="s">
        <v>564</v>
      </c>
      <c r="S129" s="6">
        <v>182</v>
      </c>
      <c r="T129" s="6">
        <v>107</v>
      </c>
      <c r="U129" s="6">
        <v>102</v>
      </c>
      <c r="V129" s="6">
        <v>101</v>
      </c>
      <c r="W129" s="6" t="e">
        <f>IF(#REF!="NC","NC",IF(#REF!="NC","NC",ROUND(#REF!/(#REF!*#REF!)*10000,0)))</f>
        <v>#REF!</v>
      </c>
      <c r="X129" s="7" t="e">
        <f>IF(OR(Table_2[[#This Row],[interval imc]]="NC",Table_2[[#This Row],[interval imc]]=0),"non renseigné","renseigné")</f>
        <v>#REF!</v>
      </c>
      <c r="Y129" s="7" t="e">
        <f>IF(#REF!="NC","NC",IF(W129&lt;18.5,"&lt;18,5",IF(AND(W129&gt;=18.5,W129&lt;25),"entre 18,5 et 25",IF(AND(W129&gt;=25,W129&lt;30),"entre 25 et 30",IF(W129&gt;=30,"supérieur à 30")))))</f>
        <v>#REF!</v>
      </c>
      <c r="Z129" s="6">
        <v>2</v>
      </c>
      <c r="AA129" s="7" t="str">
        <f t="shared" si="36"/>
        <v>entre 1 et 5</v>
      </c>
      <c r="AB129" s="7">
        <f>IF(AND(ISNUMBER(Table_2[[#This Row],[poids_entree]]),ISNUMBER(Table_2[[#This Row],[poids_sortie]])),Table_2[[#This Row],[poids_sortie]]-Table_2[[#This Row],[poids_entree]],"NC")</f>
        <v>-1</v>
      </c>
      <c r="AC129" s="7">
        <f>IF(AND(ISNUMBER(Table_2[[#This Row],[poids_init]]),ISNUMBER(Table_2[[#This Row],[poids_entree]])),Table_2[[#This Row],[poids_entree]]-Table_2[[#This Row],[poids_init]],"NC")</f>
        <v>-5</v>
      </c>
      <c r="AD129" s="6">
        <f t="shared" si="37"/>
        <v>5</v>
      </c>
      <c r="AE129" s="6" t="str">
        <f t="shared" si="38"/>
        <v>gain</v>
      </c>
      <c r="AF129" s="6" t="str">
        <f t="shared" si="39"/>
        <v>gain</v>
      </c>
      <c r="AG129" s="6">
        <f t="shared" si="40"/>
        <v>1</v>
      </c>
      <c r="AH129" s="6">
        <f>IF(ISNUMBER(Table_2[[#This Row],[% perte de poids DH]]),AG129*(-1),"NC")</f>
        <v>-1</v>
      </c>
      <c r="AI129" s="6" t="str">
        <f t="shared" si="41"/>
        <v>renseigné</v>
      </c>
      <c r="AJ129" s="6" t="str">
        <f t="shared" si="42"/>
        <v>renseigné</v>
      </c>
      <c r="AK129" s="7" t="str">
        <f>IF(OR(Table_2[[#This Row],[albumine]]="NC",Table_2[[#This Row],[albumine]]=0),"non renseigné","renseigné")</f>
        <v>renseigné</v>
      </c>
      <c r="AL129" s="6">
        <v>21</v>
      </c>
      <c r="AM129" s="6" t="s">
        <v>110</v>
      </c>
      <c r="AN129" s="6" t="s">
        <v>98</v>
      </c>
      <c r="AO129" s="6">
        <v>107</v>
      </c>
      <c r="AP129" s="6" t="s">
        <v>98</v>
      </c>
      <c r="AQ129" s="6" t="s">
        <v>98</v>
      </c>
      <c r="AR129" s="8">
        <v>43378</v>
      </c>
      <c r="AS129" s="8" t="s">
        <v>98</v>
      </c>
      <c r="AT129" s="6">
        <v>1</v>
      </c>
      <c r="AU129" s="6">
        <v>0</v>
      </c>
      <c r="AV129" s="6" t="s">
        <v>138</v>
      </c>
      <c r="AW129" s="6" t="s">
        <v>101</v>
      </c>
      <c r="AX129" s="6" t="s">
        <v>98</v>
      </c>
      <c r="AY129" s="6" t="s">
        <v>172</v>
      </c>
      <c r="AZ129" s="6" t="s">
        <v>101</v>
      </c>
      <c r="BA129" s="6" t="s">
        <v>101</v>
      </c>
      <c r="BB129" s="6" t="s">
        <v>100</v>
      </c>
      <c r="BC129" s="6" t="s">
        <v>100</v>
      </c>
      <c r="BD129" s="6" t="s">
        <v>101</v>
      </c>
      <c r="BE129" s="6" t="s">
        <v>101</v>
      </c>
      <c r="BF129" s="6" t="s">
        <v>102</v>
      </c>
      <c r="BG129" s="6" t="s">
        <v>98</v>
      </c>
      <c r="BH129" s="6" t="s">
        <v>98</v>
      </c>
      <c r="BI129" s="6" t="s">
        <v>98</v>
      </c>
      <c r="BJ129" s="6" t="s">
        <v>98</v>
      </c>
      <c r="BK129" s="6" t="s">
        <v>98</v>
      </c>
      <c r="BL129" s="6" t="s">
        <v>98</v>
      </c>
      <c r="BM129" s="6" t="s">
        <v>98</v>
      </c>
      <c r="BN129" s="6" t="s">
        <v>98</v>
      </c>
      <c r="BO129" s="6" t="s">
        <v>98</v>
      </c>
      <c r="BP129" s="6" t="s">
        <v>98</v>
      </c>
      <c r="BQ129" s="8" t="s">
        <v>98</v>
      </c>
      <c r="BR129" s="6" t="s">
        <v>98</v>
      </c>
      <c r="BS129" s="6" t="s">
        <v>103</v>
      </c>
      <c r="BT129" s="6" t="s">
        <v>101</v>
      </c>
      <c r="BU129" s="6" t="s">
        <v>103</v>
      </c>
      <c r="BV129" s="6" t="s">
        <v>101</v>
      </c>
      <c r="BW129" s="8" t="s">
        <v>98</v>
      </c>
      <c r="BX129" s="6" t="s">
        <v>98</v>
      </c>
      <c r="BY129" s="6" t="s">
        <v>98</v>
      </c>
      <c r="BZ129" s="6"/>
      <c r="CA129" s="6"/>
      <c r="CB129" s="6"/>
      <c r="CC129" s="6"/>
      <c r="CD129" s="6"/>
      <c r="CE129" s="6"/>
      <c r="CF129" s="6"/>
      <c r="CG129" s="6"/>
      <c r="CH129" s="6" t="s">
        <v>545</v>
      </c>
      <c r="CI129" s="6" t="s">
        <v>98</v>
      </c>
      <c r="CJ129" s="6"/>
      <c r="CK129" s="8"/>
      <c r="CL129" s="6"/>
      <c r="CM129" s="8"/>
      <c r="CN129" s="9" t="str">
        <f t="shared" si="43"/>
        <v/>
      </c>
      <c r="CO129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30" spans="1:93">
      <c r="A130" s="6">
        <v>23</v>
      </c>
      <c r="B130" s="6" t="str">
        <f t="shared" ref="B130:B132" si="44">IF(C130="201612","A",IF(C130="201706","B",IF(C130="201712","C",IF(C130="201806","D"))))</f>
        <v>B</v>
      </c>
      <c r="C130" s="7" t="str">
        <f t="shared" ref="C130:C132" si="45">CONCATENATE(E130,IF(D130="décembre","12","06"))</f>
        <v>201706</v>
      </c>
      <c r="D130" s="6" t="s">
        <v>106</v>
      </c>
      <c r="E130" s="6">
        <v>2017</v>
      </c>
      <c r="F130" s="6" t="s">
        <v>546</v>
      </c>
      <c r="G130" s="6" t="s">
        <v>231</v>
      </c>
      <c r="H130" s="6">
        <v>87</v>
      </c>
      <c r="I130" s="7" t="str">
        <f>IF(Table_2[[#This Row],[age]]&lt;50,"&lt;50",IF(AND(Table_2[[#This Row],[age]]&gt;=50,Table_2[[#This Row],[age]]&lt;75),"entre 50 et 75",IF(Table_2[[#This Row],[age]]&gt;=75,"supérieur à 75")))</f>
        <v>supérieur à 75</v>
      </c>
      <c r="J130" s="6" t="s">
        <v>93</v>
      </c>
      <c r="K130" s="8">
        <v>10713</v>
      </c>
      <c r="L130" s="8">
        <v>42859</v>
      </c>
      <c r="M130" s="8">
        <v>42894</v>
      </c>
      <c r="N130" s="6">
        <v>35</v>
      </c>
      <c r="O130" s="6" t="s">
        <v>136</v>
      </c>
      <c r="P130" s="6" t="str">
        <f t="shared" ref="P130:P132" si="46">IF(O130="Hemato","",IF(Q130="CHC","Digestif",IF(Q130="colon","Digestif",IF(Q130="cholangiocarcinome","Digestif",IF(Q130="corticosurrenalome","Surrenale",IF(Q130="ependymome du cervelet","Cérébral",IF(Q130="gastrique","Digestif",IF(Q130="melanome","Cutané",IF(Q130="oesophage","Digestif",IF(Q130="ovaire","Gynécologique",IF(Q130="pancreas","Digestif",IF(Q130="prostate","Prostate",IF(Q130="renal","Urinaire",IF(Q130="sein","Gynécologique",IF(Q130="TNE","TNE",IF(Q130="uterus","Gynécologique",IF(Q130="vessie","Urinaire",IF(Q130="ORL","ORL",IF(Q130="indeterminé","Indéterminé","")))))))))))))))))))</f>
        <v/>
      </c>
      <c r="Q130" s="6" t="s">
        <v>196</v>
      </c>
      <c r="R130" s="16" t="s">
        <v>564</v>
      </c>
      <c r="S130" s="6">
        <v>155</v>
      </c>
      <c r="T130" s="6" t="s">
        <v>98</v>
      </c>
      <c r="U130" s="6">
        <v>46</v>
      </c>
      <c r="V130" s="6">
        <v>39</v>
      </c>
      <c r="W130" s="6" t="e">
        <f>IF(#REF!="NC","NC",IF(#REF!="NC","NC",ROUND(#REF!/(#REF!*#REF!)*10000,0)))</f>
        <v>#REF!</v>
      </c>
      <c r="X130" s="7" t="e">
        <f>IF(OR(Table_2[[#This Row],[interval imc]]="NC",Table_2[[#This Row],[interval imc]]=0),"non renseigné","renseigné")</f>
        <v>#REF!</v>
      </c>
      <c r="Y130" s="7" t="e">
        <f>IF(#REF!="NC","NC",IF(W130&lt;18.5,"&lt;18,5",IF(AND(W130&gt;=18.5,W130&lt;25),"entre 18,5 et 25",IF(AND(W130&gt;=25,W130&lt;30),"entre 25 et 30",IF(W130&gt;=30,"supérieur à 30")))))</f>
        <v>#REF!</v>
      </c>
      <c r="Z130" s="6">
        <v>3</v>
      </c>
      <c r="AA130" s="7" t="str">
        <f t="shared" ref="AA130:AA132" si="47">IF(Z130=0,0,IF(AND(Z130&gt;0,Z130&lt;5),"entre 1 et 5",IF(AND(Z130&gt;=5,Z130&lt;=10),"entre 5 et 10",IF(Z130&gt;10,"supérieur à 10","????"))))</f>
        <v>entre 1 et 5</v>
      </c>
      <c r="AB130" s="7">
        <f>IF(AND(ISNUMBER(Table_2[[#This Row],[poids_entree]]),ISNUMBER(Table_2[[#This Row],[poids_sortie]])),Table_2[[#This Row],[poids_sortie]]-Table_2[[#This Row],[poids_entree]],"NC")</f>
        <v>-7</v>
      </c>
      <c r="AC130" s="7" t="str">
        <f>IF(AND(ISNUMBER(Table_2[[#This Row],[poids_init]]),ISNUMBER(Table_2[[#This Row],[poids_entree]])),Table_2[[#This Row],[poids_entree]]-Table_2[[#This Row],[poids_init]],"NC")</f>
        <v>NC</v>
      </c>
      <c r="AD130" s="6" t="str">
        <f t="shared" si="37"/>
        <v>NC</v>
      </c>
      <c r="AE130" s="6" t="str">
        <f t="shared" si="38"/>
        <v>gain</v>
      </c>
      <c r="AF130" s="6" t="str">
        <f t="shared" si="39"/>
        <v>NC</v>
      </c>
      <c r="AG130" s="6">
        <f t="shared" si="40"/>
        <v>15</v>
      </c>
      <c r="AH130" s="6">
        <f>IF(ISNUMBER(Table_2[[#This Row],[% perte de poids DH]]),AG130*(-1),"NC")</f>
        <v>-15</v>
      </c>
      <c r="AI130" s="6" t="str">
        <f t="shared" si="41"/>
        <v>renseigné</v>
      </c>
      <c r="AJ130" s="6" t="str">
        <f t="shared" si="42"/>
        <v>non renseigné</v>
      </c>
      <c r="AK130" s="7" t="str">
        <f>IF(OR(Table_2[[#This Row],[albumine]]="NC",Table_2[[#This Row],[albumine]]=0),"non renseigné","renseigné")</f>
        <v>renseigné</v>
      </c>
      <c r="AL130" s="6">
        <v>18</v>
      </c>
      <c r="AM130" s="6" t="s">
        <v>110</v>
      </c>
      <c r="AN130" s="6" t="s">
        <v>98</v>
      </c>
      <c r="AO130" s="6">
        <v>0</v>
      </c>
      <c r="AP130" s="6">
        <v>0</v>
      </c>
      <c r="AQ130" s="6">
        <v>0</v>
      </c>
      <c r="AR130" s="8">
        <v>42992</v>
      </c>
      <c r="AS130" s="8" t="s">
        <v>98</v>
      </c>
      <c r="AT130" s="6">
        <v>0</v>
      </c>
      <c r="AU130" s="6">
        <v>3</v>
      </c>
      <c r="AV130" s="6" t="s">
        <v>98</v>
      </c>
      <c r="AW130" s="6" t="s">
        <v>101</v>
      </c>
      <c r="AX130" s="6" t="s">
        <v>98</v>
      </c>
      <c r="AY130" s="6" t="s">
        <v>98</v>
      </c>
      <c r="AZ130" s="6" t="s">
        <v>101</v>
      </c>
      <c r="BA130" s="6" t="s">
        <v>101</v>
      </c>
      <c r="BB130" s="6" t="s">
        <v>101</v>
      </c>
      <c r="BC130" s="6" t="s">
        <v>98</v>
      </c>
      <c r="BD130" s="6" t="s">
        <v>98</v>
      </c>
      <c r="BE130" s="6" t="s">
        <v>100</v>
      </c>
      <c r="BF130" s="6" t="s">
        <v>102</v>
      </c>
      <c r="BG130" s="6" t="s">
        <v>98</v>
      </c>
      <c r="BH130" s="6" t="s">
        <v>98</v>
      </c>
      <c r="BI130" s="6" t="s">
        <v>98</v>
      </c>
      <c r="BJ130" s="6" t="s">
        <v>98</v>
      </c>
      <c r="BK130" s="6" t="s">
        <v>98</v>
      </c>
      <c r="BL130" s="6" t="s">
        <v>98</v>
      </c>
      <c r="BM130" s="6" t="s">
        <v>98</v>
      </c>
      <c r="BN130" s="6" t="s">
        <v>101</v>
      </c>
      <c r="BO130" s="6" t="s">
        <v>98</v>
      </c>
      <c r="BP130" s="6" t="s">
        <v>98</v>
      </c>
      <c r="BQ130" s="8" t="s">
        <v>98</v>
      </c>
      <c r="BR130" s="6" t="s">
        <v>98</v>
      </c>
      <c r="BS130" s="6" t="s">
        <v>103</v>
      </c>
      <c r="BT130" s="6" t="s">
        <v>111</v>
      </c>
      <c r="BU130" s="6" t="s">
        <v>103</v>
      </c>
      <c r="BV130" s="6" t="s">
        <v>101</v>
      </c>
      <c r="BW130" s="8" t="s">
        <v>98</v>
      </c>
      <c r="BX130" s="6" t="s">
        <v>98</v>
      </c>
      <c r="BY130" s="6" t="s">
        <v>98</v>
      </c>
      <c r="BZ130" s="6"/>
      <c r="CA130" s="6"/>
      <c r="CB130" s="6"/>
      <c r="CC130" s="6"/>
      <c r="CD130" s="6"/>
      <c r="CE130" s="6"/>
      <c r="CF130" s="6"/>
      <c r="CG130" s="6"/>
      <c r="CH130" s="6" t="s">
        <v>547</v>
      </c>
      <c r="CI130" s="6" t="s">
        <v>98</v>
      </c>
      <c r="CJ130" s="6"/>
      <c r="CK130" s="8"/>
      <c r="CL130" s="6"/>
      <c r="CM130" s="8"/>
      <c r="CN130" s="9" t="str">
        <f t="shared" ref="CN130:CN132" si="48">IF( AND(ISNUMBER(CK130),ISNUMBER(CM130)),DATEDIF(CK130,CM130,"D"),"")</f>
        <v/>
      </c>
      <c r="CO130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31" spans="1:93">
      <c r="A131" s="6">
        <v>145</v>
      </c>
      <c r="B131" s="6" t="str">
        <f t="shared" si="44"/>
        <v>C</v>
      </c>
      <c r="C131" s="7" t="str">
        <f t="shared" si="45"/>
        <v>201712</v>
      </c>
      <c r="D131" s="6" t="s">
        <v>90</v>
      </c>
      <c r="E131" s="6">
        <v>2017</v>
      </c>
      <c r="F131" s="6" t="s">
        <v>548</v>
      </c>
      <c r="G131" s="6" t="s">
        <v>549</v>
      </c>
      <c r="H131" s="6">
        <v>68</v>
      </c>
      <c r="I131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1" s="6" t="s">
        <v>93</v>
      </c>
      <c r="K131" s="8">
        <v>18127</v>
      </c>
      <c r="L131" s="8">
        <v>43071</v>
      </c>
      <c r="M131" s="8">
        <v>43083</v>
      </c>
      <c r="N131" s="6">
        <v>12</v>
      </c>
      <c r="O131" s="6" t="s">
        <v>136</v>
      </c>
      <c r="P131" s="6" t="str">
        <f t="shared" si="46"/>
        <v/>
      </c>
      <c r="Q131" s="6" t="s">
        <v>196</v>
      </c>
      <c r="R131" s="16" t="s">
        <v>564</v>
      </c>
      <c r="S131" s="6">
        <v>165</v>
      </c>
      <c r="T131" s="6">
        <v>62</v>
      </c>
      <c r="U131" s="6">
        <v>59</v>
      </c>
      <c r="V131" s="6">
        <v>57</v>
      </c>
      <c r="W131" s="6" t="e">
        <f>IF(#REF!="NC","NC",IF(#REF!="NC","NC",ROUND(#REF!/(#REF!*#REF!)*10000,0)))</f>
        <v>#REF!</v>
      </c>
      <c r="X131" s="7" t="e">
        <f>IF(OR(Table_2[[#This Row],[interval imc]]="NC",Table_2[[#This Row],[interval imc]]=0),"non renseigné","renseigné")</f>
        <v>#REF!</v>
      </c>
      <c r="Y131" s="7" t="e">
        <f>IF(#REF!="NC","NC",IF(W131&lt;18.5,"&lt;18,5",IF(AND(W131&gt;=18.5,W131&lt;25),"entre 18,5 et 25",IF(AND(W131&gt;=25,W131&lt;30),"entre 25 et 30",IF(W131&gt;=30,"supérieur à 30")))))</f>
        <v>#REF!</v>
      </c>
      <c r="Z131" s="6">
        <v>3</v>
      </c>
      <c r="AA131" s="7" t="str">
        <f t="shared" si="47"/>
        <v>entre 1 et 5</v>
      </c>
      <c r="AB131" s="7">
        <f>IF(AND(ISNUMBER(Table_2[[#This Row],[poids_entree]]),ISNUMBER(Table_2[[#This Row],[poids_sortie]])),Table_2[[#This Row],[poids_sortie]]-Table_2[[#This Row],[poids_entree]],"NC")</f>
        <v>-2</v>
      </c>
      <c r="AC131" s="7">
        <f>IF(AND(ISNUMBER(Table_2[[#This Row],[poids_init]]),ISNUMBER(Table_2[[#This Row],[poids_entree]])),Table_2[[#This Row],[poids_entree]]-Table_2[[#This Row],[poids_init]],"NC")</f>
        <v>-3</v>
      </c>
      <c r="AD131" s="6">
        <f t="shared" si="37"/>
        <v>5</v>
      </c>
      <c r="AE131" s="6" t="str">
        <f t="shared" si="38"/>
        <v>gain</v>
      </c>
      <c r="AF131" s="6" t="str">
        <f t="shared" si="39"/>
        <v>gain</v>
      </c>
      <c r="AG131" s="6">
        <f t="shared" si="40"/>
        <v>3</v>
      </c>
      <c r="AH131" s="6">
        <f>IF(ISNUMBER(Table_2[[#This Row],[% perte de poids DH]]),AG131*(-1),"NC")</f>
        <v>-3</v>
      </c>
      <c r="AI131" s="6" t="str">
        <f t="shared" si="41"/>
        <v>renseigné</v>
      </c>
      <c r="AJ131" s="6" t="str">
        <f t="shared" si="42"/>
        <v>renseigné</v>
      </c>
      <c r="AK131" s="7" t="str">
        <f>IF(OR(Table_2[[#This Row],[albumine]]="NC",Table_2[[#This Row],[albumine]]=0),"non renseigné","renseigné")</f>
        <v>renseigné</v>
      </c>
      <c r="AL131" s="6">
        <v>27</v>
      </c>
      <c r="AM131" s="6" t="s">
        <v>115</v>
      </c>
      <c r="AN131" s="6" t="s">
        <v>98</v>
      </c>
      <c r="AO131" s="6" t="s">
        <v>98</v>
      </c>
      <c r="AP131" s="6" t="s">
        <v>98</v>
      </c>
      <c r="AQ131" s="6" t="s">
        <v>98</v>
      </c>
      <c r="AR131" s="8" t="s">
        <v>98</v>
      </c>
      <c r="AS131" s="8" t="s">
        <v>98</v>
      </c>
      <c r="AT131" s="6">
        <v>0</v>
      </c>
      <c r="AU131" s="6">
        <v>0</v>
      </c>
      <c r="AV131" s="6" t="s">
        <v>295</v>
      </c>
      <c r="AW131" s="6" t="s">
        <v>101</v>
      </c>
      <c r="AX131" s="6" t="s">
        <v>98</v>
      </c>
      <c r="AY131" s="6" t="s">
        <v>172</v>
      </c>
      <c r="AZ131" s="6" t="s">
        <v>101</v>
      </c>
      <c r="BA131" s="6" t="s">
        <v>101</v>
      </c>
      <c r="BB131" s="6" t="s">
        <v>101</v>
      </c>
      <c r="BC131" s="6" t="s">
        <v>98</v>
      </c>
      <c r="BD131" s="6" t="s">
        <v>98</v>
      </c>
      <c r="BE131" s="6" t="s">
        <v>101</v>
      </c>
      <c r="BF131" s="6" t="s">
        <v>102</v>
      </c>
      <c r="BG131" s="6" t="s">
        <v>98</v>
      </c>
      <c r="BH131" s="6" t="s">
        <v>98</v>
      </c>
      <c r="BI131" s="6" t="s">
        <v>98</v>
      </c>
      <c r="BJ131" s="6" t="s">
        <v>98</v>
      </c>
      <c r="BK131" s="6" t="s">
        <v>98</v>
      </c>
      <c r="BL131" s="6" t="s">
        <v>98</v>
      </c>
      <c r="BM131" s="6" t="s">
        <v>98</v>
      </c>
      <c r="BN131" s="6" t="s">
        <v>101</v>
      </c>
      <c r="BO131" s="6" t="s">
        <v>98</v>
      </c>
      <c r="BP131" s="6" t="s">
        <v>98</v>
      </c>
      <c r="BQ131" s="8" t="s">
        <v>98</v>
      </c>
      <c r="BR131" s="6" t="s">
        <v>98</v>
      </c>
      <c r="BS131" s="6" t="s">
        <v>103</v>
      </c>
      <c r="BT131" s="6" t="s">
        <v>101</v>
      </c>
      <c r="BU131" s="6" t="s">
        <v>103</v>
      </c>
      <c r="BV131" s="6" t="s">
        <v>101</v>
      </c>
      <c r="BW131" s="8" t="s">
        <v>98</v>
      </c>
      <c r="BX131" s="6" t="s">
        <v>98</v>
      </c>
      <c r="BY131" s="6" t="s">
        <v>98</v>
      </c>
      <c r="BZ131" s="6"/>
      <c r="CA131" s="6"/>
      <c r="CB131" s="6"/>
      <c r="CC131" s="6"/>
      <c r="CD131" s="6"/>
      <c r="CE131" s="6"/>
      <c r="CF131" s="6"/>
      <c r="CG131" s="6"/>
      <c r="CH131" s="6" t="s">
        <v>98</v>
      </c>
      <c r="CI131" s="6" t="s">
        <v>272</v>
      </c>
      <c r="CJ131" s="6"/>
      <c r="CK131" s="8"/>
      <c r="CL131" s="6"/>
      <c r="CM131" s="8"/>
      <c r="CN131" s="9" t="str">
        <f t="shared" si="48"/>
        <v/>
      </c>
      <c r="CO131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  <row r="132" spans="1:93" ht="60" hidden="1">
      <c r="A132" s="6">
        <v>24</v>
      </c>
      <c r="B132" s="6" t="str">
        <f t="shared" si="44"/>
        <v>B</v>
      </c>
      <c r="C132" s="7" t="str">
        <f t="shared" si="45"/>
        <v>201706</v>
      </c>
      <c r="D132" s="6" t="s">
        <v>106</v>
      </c>
      <c r="E132" s="6">
        <v>2017</v>
      </c>
      <c r="F132" s="6" t="s">
        <v>550</v>
      </c>
      <c r="G132" s="6" t="s">
        <v>551</v>
      </c>
      <c r="H132" s="6">
        <v>65</v>
      </c>
      <c r="I132" s="7" t="str">
        <f>IF(Table_2[[#This Row],[age]]&lt;50,"&lt;50",IF(AND(Table_2[[#This Row],[age]]&gt;=50,Table_2[[#This Row],[age]]&lt;75),"entre 50 et 75",IF(Table_2[[#This Row],[age]]&gt;=75,"supérieur à 75")))</f>
        <v>entre 50 et 75</v>
      </c>
      <c r="J132" s="6" t="s">
        <v>93</v>
      </c>
      <c r="K132" s="8">
        <v>18648</v>
      </c>
      <c r="L132" s="8">
        <v>42891</v>
      </c>
      <c r="M132" s="8">
        <v>42892</v>
      </c>
      <c r="N132" s="6">
        <v>1</v>
      </c>
      <c r="O132" s="6" t="s">
        <v>95</v>
      </c>
      <c r="P132" s="6" t="str">
        <f t="shared" si="46"/>
        <v>Gynécologique</v>
      </c>
      <c r="Q132" s="6" t="s">
        <v>96</v>
      </c>
      <c r="R132" s="7" t="str">
        <f>IF(Table_2[[#This Row],[diagnostic]]="LAM","SL",IF(Table_2[[#This Row],[diagnostic]]="myelome","SL",IF(Table_2[[#This Row],[diagnostic]]="lymphome","SL",IF(Table_2[[#This Row],[diagnostic]]="LA","SL","???"))))</f>
        <v>???</v>
      </c>
      <c r="S132" s="6">
        <v>160</v>
      </c>
      <c r="T132" s="6" t="s">
        <v>98</v>
      </c>
      <c r="U132" s="6">
        <v>49</v>
      </c>
      <c r="V132" s="6" t="s">
        <v>98</v>
      </c>
      <c r="W132" s="6" t="e">
        <f>IF(#REF!="NC","NC",IF(#REF!="NC","NC",ROUND(#REF!/(#REF!*#REF!)*10000,0)))</f>
        <v>#REF!</v>
      </c>
      <c r="X132" s="7" t="e">
        <f>IF(OR(Table_2[[#This Row],[interval imc]]="NC",Table_2[[#This Row],[interval imc]]=0),"non renseigné","renseigné")</f>
        <v>#REF!</v>
      </c>
      <c r="Y132" s="7" t="e">
        <f>IF(#REF!="NC","NC",IF(W132&lt;18.5,"&lt;18,5",IF(AND(W132&gt;=18.5,W132&lt;25),"entre 18,5 et 25",IF(AND(W132&gt;=25,W132&lt;30),"entre 25 et 30",IF(W132&gt;=30,"supérieur à 30")))))</f>
        <v>#REF!</v>
      </c>
      <c r="Z132" s="6">
        <v>1</v>
      </c>
      <c r="AA132" s="7" t="str">
        <f t="shared" si="47"/>
        <v>entre 1 et 5</v>
      </c>
      <c r="AB132" s="7" t="str">
        <f>IF(AND(ISNUMBER(Table_2[[#This Row],[poids_entree]]),ISNUMBER(Table_2[[#This Row],[poids_sortie]])),Table_2[[#This Row],[poids_sortie]]-Table_2[[#This Row],[poids_entree]],"NC")</f>
        <v>NC</v>
      </c>
      <c r="AC132" s="7" t="str">
        <f>IF(AND(ISNUMBER(Table_2[[#This Row],[poids_init]]),ISNUMBER(Table_2[[#This Row],[poids_entree]])),Table_2[[#This Row],[poids_entree]]-Table_2[[#This Row],[poids_init]],"NC")</f>
        <v>NC</v>
      </c>
      <c r="AD132" s="6" t="str">
        <f t="shared" si="37"/>
        <v>NC</v>
      </c>
      <c r="AE132" s="6" t="str">
        <f t="shared" si="38"/>
        <v>NC</v>
      </c>
      <c r="AF132" s="6" t="str">
        <f t="shared" si="39"/>
        <v>NC</v>
      </c>
      <c r="AG132" s="6" t="str">
        <f t="shared" si="40"/>
        <v>NC</v>
      </c>
      <c r="AH132" s="6" t="str">
        <f>IF(ISNUMBER(Table_2[[#This Row],[% perte de poids DH]]),AG132*(-1),"NC")</f>
        <v>NC</v>
      </c>
      <c r="AI132" s="6" t="str">
        <f t="shared" si="41"/>
        <v>non renseigné</v>
      </c>
      <c r="AJ132" s="6" t="str">
        <f t="shared" si="42"/>
        <v>non renseigné</v>
      </c>
      <c r="AK132" s="7" t="str">
        <f>IF(OR(Table_2[[#This Row],[albumine]]="NC",Table_2[[#This Row],[albumine]]=0),"non renseigné","renseigné")</f>
        <v>non renseigné</v>
      </c>
      <c r="AL132" s="6" t="s">
        <v>98</v>
      </c>
      <c r="AM132" s="6" t="s">
        <v>128</v>
      </c>
      <c r="AN132" s="6" t="s">
        <v>98</v>
      </c>
      <c r="AO132" s="6">
        <v>0</v>
      </c>
      <c r="AP132" s="6">
        <v>0</v>
      </c>
      <c r="AQ132" s="6">
        <v>0</v>
      </c>
      <c r="AR132" s="8" t="s">
        <v>98</v>
      </c>
      <c r="AS132" s="8" t="s">
        <v>98</v>
      </c>
      <c r="AT132" s="6">
        <v>0</v>
      </c>
      <c r="AU132" s="6">
        <v>0</v>
      </c>
      <c r="AV132" s="6" t="s">
        <v>98</v>
      </c>
      <c r="AW132" s="6" t="s">
        <v>98</v>
      </c>
      <c r="AX132" s="6" t="s">
        <v>98</v>
      </c>
      <c r="AY132" s="6" t="s">
        <v>98</v>
      </c>
      <c r="AZ132" s="6" t="s">
        <v>98</v>
      </c>
      <c r="BA132" s="6" t="s">
        <v>101</v>
      </c>
      <c r="BB132" s="6" t="s">
        <v>101</v>
      </c>
      <c r="BC132" s="6" t="s">
        <v>98</v>
      </c>
      <c r="BD132" s="6" t="s">
        <v>98</v>
      </c>
      <c r="BE132" s="6" t="s">
        <v>101</v>
      </c>
      <c r="BF132" s="6" t="s">
        <v>102</v>
      </c>
      <c r="BG132" s="6" t="s">
        <v>98</v>
      </c>
      <c r="BH132" s="6" t="s">
        <v>98</v>
      </c>
      <c r="BI132" s="6" t="s">
        <v>98</v>
      </c>
      <c r="BJ132" s="6" t="s">
        <v>98</v>
      </c>
      <c r="BK132" s="6" t="s">
        <v>98</v>
      </c>
      <c r="BL132" s="6" t="s">
        <v>98</v>
      </c>
      <c r="BM132" s="6" t="s">
        <v>98</v>
      </c>
      <c r="BN132" s="6" t="s">
        <v>101</v>
      </c>
      <c r="BO132" s="6" t="s">
        <v>98</v>
      </c>
      <c r="BP132" s="6" t="s">
        <v>98</v>
      </c>
      <c r="BQ132" s="8" t="s">
        <v>98</v>
      </c>
      <c r="BR132" s="6" t="s">
        <v>98</v>
      </c>
      <c r="BS132" s="6" t="s">
        <v>101</v>
      </c>
      <c r="BT132" s="6" t="s">
        <v>111</v>
      </c>
      <c r="BU132" s="6" t="s">
        <v>111</v>
      </c>
      <c r="BV132" s="6" t="s">
        <v>101</v>
      </c>
      <c r="BW132" s="8" t="s">
        <v>98</v>
      </c>
      <c r="BX132" s="6" t="s">
        <v>98</v>
      </c>
      <c r="BY132" s="6" t="s">
        <v>98</v>
      </c>
      <c r="BZ132" s="6"/>
      <c r="CA132" s="6"/>
      <c r="CB132" s="6"/>
      <c r="CC132" s="6"/>
      <c r="CD132" s="6"/>
      <c r="CE132" s="6"/>
      <c r="CF132" s="6"/>
      <c r="CG132" s="6"/>
      <c r="CH132" s="6" t="s">
        <v>552</v>
      </c>
      <c r="CI132" s="6" t="s">
        <v>98</v>
      </c>
      <c r="CJ132" s="6"/>
      <c r="CK132" s="8"/>
      <c r="CL132" s="6"/>
      <c r="CM132" s="8"/>
      <c r="CN132" s="9" t="str">
        <f t="shared" si="48"/>
        <v/>
      </c>
      <c r="CO132" s="14" t="str">
        <f>IF(Table_2[[#This Row],[Jours avant décès causé par inf pac]]&lt;=7,"&lt;1 semaine",IF(AND(Table_2[[#This Row],[Jours avant décès causé par inf pac]]&gt;=8,Table_2[[#This Row],[Jours avant décès causé par inf pac]]&lt;=30),"&lt;1 mois","&gt;1 mois"))</f>
        <v>&gt;1 mois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Demoniakillah</dc:creator>
  <cp:lastModifiedBy>Demoniakillah</cp:lastModifiedBy>
  <dcterms:created xsi:type="dcterms:W3CDTF">2018-12-12T17:05:10Z</dcterms:created>
  <dcterms:modified xsi:type="dcterms:W3CDTF">2018-12-14T14:59:11Z</dcterms:modified>
</cp:coreProperties>
</file>