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euil7" sheetId="7" r:id="rId1"/>
    <sheet name="REF" sheetId="1" r:id="rId2"/>
  </sheets>
  <externalReferences>
    <externalReference r:id="rId3"/>
  </externalReferences>
  <calcPr calcId="125725"/>
  <pivotCaches>
    <pivotCache cacheId="405" r:id="rId4"/>
  </pivotCaches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CM132" l="1"/>
  <c r="AJ132"/>
  <c r="AI132"/>
  <c r="AF132"/>
  <c r="AC132"/>
  <c r="AB132"/>
  <c r="AE132" s="1"/>
  <c r="AA132"/>
  <c r="AD132" s="1"/>
  <c r="Z132"/>
  <c r="V132"/>
  <c r="X132" s="1"/>
  <c r="W132" s="1"/>
  <c r="P132"/>
  <c r="C132"/>
  <c r="B132"/>
  <c r="CM131"/>
  <c r="AJ131"/>
  <c r="AH131"/>
  <c r="AG131"/>
  <c r="AF131"/>
  <c r="AC131"/>
  <c r="AI131" s="1"/>
  <c r="AB131"/>
  <c r="AE131" s="1"/>
  <c r="AA131"/>
  <c r="AD131" s="1"/>
  <c r="Z131"/>
  <c r="X131"/>
  <c r="W131" s="1"/>
  <c r="V131"/>
  <c r="P131"/>
  <c r="C131"/>
  <c r="B131" s="1"/>
  <c r="CM130"/>
  <c r="AJ130"/>
  <c r="AI130"/>
  <c r="AF130"/>
  <c r="AC130"/>
  <c r="AB130"/>
  <c r="AE130" s="1"/>
  <c r="AA130"/>
  <c r="AD130" s="1"/>
  <c r="Z130"/>
  <c r="W130"/>
  <c r="V130"/>
  <c r="X130" s="1"/>
  <c r="P130"/>
  <c r="C130"/>
  <c r="B130"/>
  <c r="CM129"/>
  <c r="AJ129"/>
  <c r="AH129"/>
  <c r="AG129"/>
  <c r="AF129"/>
  <c r="AC129"/>
  <c r="AI129" s="1"/>
  <c r="AB129"/>
  <c r="AE129" s="1"/>
  <c r="AA129"/>
  <c r="AD129" s="1"/>
  <c r="Z129"/>
  <c r="X129"/>
  <c r="W129" s="1"/>
  <c r="V129"/>
  <c r="P129"/>
  <c r="C129"/>
  <c r="B129" s="1"/>
  <c r="CM128"/>
  <c r="AJ128"/>
  <c r="AI128"/>
  <c r="AF128"/>
  <c r="AC128"/>
  <c r="AB128"/>
  <c r="AE128" s="1"/>
  <c r="AA128"/>
  <c r="AD128" s="1"/>
  <c r="Z128"/>
  <c r="V128"/>
  <c r="X128" s="1"/>
  <c r="W128" s="1"/>
  <c r="P128"/>
  <c r="C128"/>
  <c r="B128"/>
  <c r="CM127"/>
  <c r="AJ127"/>
  <c r="AH127"/>
  <c r="AG127"/>
  <c r="AF127"/>
  <c r="AC127"/>
  <c r="AI127" s="1"/>
  <c r="AB127"/>
  <c r="AE127" s="1"/>
  <c r="AA127"/>
  <c r="AD127" s="1"/>
  <c r="Z127"/>
  <c r="V127"/>
  <c r="X127" s="1"/>
  <c r="W127" s="1"/>
  <c r="P127"/>
  <c r="C127"/>
  <c r="B127" s="1"/>
  <c r="CM126"/>
  <c r="AJ126"/>
  <c r="AI126"/>
  <c r="AF126"/>
  <c r="AC126"/>
  <c r="AB126"/>
  <c r="AE126" s="1"/>
  <c r="AA126"/>
  <c r="AD126" s="1"/>
  <c r="Z126"/>
  <c r="X126"/>
  <c r="W126" s="1"/>
  <c r="V126"/>
  <c r="P126"/>
  <c r="C126"/>
  <c r="B126"/>
  <c r="CM125"/>
  <c r="AJ125"/>
  <c r="AH125"/>
  <c r="AG125"/>
  <c r="AF125"/>
  <c r="AC125"/>
  <c r="AI125" s="1"/>
  <c r="AB125"/>
  <c r="AE125" s="1"/>
  <c r="AA125"/>
  <c r="AD125" s="1"/>
  <c r="Z125"/>
  <c r="X125"/>
  <c r="W125" s="1"/>
  <c r="V125"/>
  <c r="P125"/>
  <c r="C125"/>
  <c r="B125" s="1"/>
  <c r="CM124"/>
  <c r="AJ124"/>
  <c r="AI124"/>
  <c r="AF124"/>
  <c r="AC124"/>
  <c r="AB124"/>
  <c r="AE124" s="1"/>
  <c r="AA124"/>
  <c r="AD124" s="1"/>
  <c r="Z124"/>
  <c r="X124"/>
  <c r="W124" s="1"/>
  <c r="V124"/>
  <c r="P124"/>
  <c r="C124"/>
  <c r="B124"/>
  <c r="CM123"/>
  <c r="AJ123"/>
  <c r="AH123"/>
  <c r="AG123"/>
  <c r="AF123"/>
  <c r="AD123"/>
  <c r="AC123"/>
  <c r="AI123" s="1"/>
  <c r="AB123"/>
  <c r="AE123" s="1"/>
  <c r="AA123"/>
  <c r="Z123"/>
  <c r="X123"/>
  <c r="W123" s="1"/>
  <c r="V123"/>
  <c r="P123"/>
  <c r="C123"/>
  <c r="B123" s="1"/>
  <c r="CM122"/>
  <c r="AJ122"/>
  <c r="AI122"/>
  <c r="AF122"/>
  <c r="AC122"/>
  <c r="AB122"/>
  <c r="AE122" s="1"/>
  <c r="AA122"/>
  <c r="AD122" s="1"/>
  <c r="Z122"/>
  <c r="V122"/>
  <c r="X122" s="1"/>
  <c r="W122" s="1"/>
  <c r="P122"/>
  <c r="C122"/>
  <c r="B122"/>
  <c r="CM121"/>
  <c r="AJ121"/>
  <c r="AH121"/>
  <c r="AG121"/>
  <c r="AF121"/>
  <c r="AC121"/>
  <c r="AI121" s="1"/>
  <c r="AB121"/>
  <c r="AE121" s="1"/>
  <c r="AA121"/>
  <c r="AD121" s="1"/>
  <c r="Z121"/>
  <c r="V121"/>
  <c r="X121" s="1"/>
  <c r="W121" s="1"/>
  <c r="P121"/>
  <c r="C121"/>
  <c r="B121" s="1"/>
  <c r="CM120"/>
  <c r="AJ120"/>
  <c r="AI120"/>
  <c r="AF120"/>
  <c r="AC120"/>
  <c r="AB120"/>
  <c r="AE120" s="1"/>
  <c r="AA120"/>
  <c r="AD120" s="1"/>
  <c r="Z120"/>
  <c r="V120"/>
  <c r="X120" s="1"/>
  <c r="W120" s="1"/>
  <c r="P120"/>
  <c r="C120"/>
  <c r="B120"/>
  <c r="CM119"/>
  <c r="AJ119"/>
  <c r="AH119"/>
  <c r="AG119"/>
  <c r="AF119"/>
  <c r="AC119"/>
  <c r="AI119" s="1"/>
  <c r="AB119"/>
  <c r="AE119" s="1"/>
  <c r="AA119"/>
  <c r="AD119" s="1"/>
  <c r="Z119"/>
  <c r="X119"/>
  <c r="W119" s="1"/>
  <c r="V119"/>
  <c r="P119"/>
  <c r="C119"/>
  <c r="B119" s="1"/>
  <c r="CM118"/>
  <c r="AJ118"/>
  <c r="AI118"/>
  <c r="AF118"/>
  <c r="AC118"/>
  <c r="AB118"/>
  <c r="AE118" s="1"/>
  <c r="AA118"/>
  <c r="AD118" s="1"/>
  <c r="Z118"/>
  <c r="V118"/>
  <c r="X118" s="1"/>
  <c r="W118" s="1"/>
  <c r="P118"/>
  <c r="C118"/>
  <c r="B118"/>
  <c r="CM117"/>
  <c r="AJ117"/>
  <c r="AH117"/>
  <c r="AG117"/>
  <c r="AF117"/>
  <c r="AC117"/>
  <c r="AI117" s="1"/>
  <c r="AB117"/>
  <c r="AE117" s="1"/>
  <c r="AA117"/>
  <c r="AD117" s="1"/>
  <c r="Z117"/>
  <c r="X117"/>
  <c r="W117" s="1"/>
  <c r="V117"/>
  <c r="P117"/>
  <c r="C117"/>
  <c r="B117" s="1"/>
  <c r="CM116"/>
  <c r="AJ116"/>
  <c r="AI116"/>
  <c r="AF116"/>
  <c r="AC116"/>
  <c r="AB116"/>
  <c r="AE116" s="1"/>
  <c r="AA116"/>
  <c r="AD116" s="1"/>
  <c r="Z116"/>
  <c r="V116"/>
  <c r="X116" s="1"/>
  <c r="W116" s="1"/>
  <c r="P116"/>
  <c r="C116"/>
  <c r="B116"/>
  <c r="CM115"/>
  <c r="AJ115"/>
  <c r="AH115"/>
  <c r="AG115"/>
  <c r="AF115"/>
  <c r="AC115"/>
  <c r="AI115" s="1"/>
  <c r="AB115"/>
  <c r="AE115" s="1"/>
  <c r="AA115"/>
  <c r="AD115" s="1"/>
  <c r="Z115"/>
  <c r="V115"/>
  <c r="X115" s="1"/>
  <c r="W115" s="1"/>
  <c r="P115"/>
  <c r="C115"/>
  <c r="B115" s="1"/>
  <c r="CM114"/>
  <c r="AJ114"/>
  <c r="AI114"/>
  <c r="AF114"/>
  <c r="AC114"/>
  <c r="AB114"/>
  <c r="AE114" s="1"/>
  <c r="AA114"/>
  <c r="AD114" s="1"/>
  <c r="Z114"/>
  <c r="V114"/>
  <c r="X114" s="1"/>
  <c r="W114" s="1"/>
  <c r="P114"/>
  <c r="C114"/>
  <c r="B114"/>
  <c r="CM113"/>
  <c r="AJ113"/>
  <c r="AH113"/>
  <c r="AG113"/>
  <c r="AF113"/>
  <c r="AC113"/>
  <c r="AI113" s="1"/>
  <c r="AB113"/>
  <c r="AE113" s="1"/>
  <c r="AA113"/>
  <c r="AD113" s="1"/>
  <c r="Z113"/>
  <c r="X113"/>
  <c r="W113" s="1"/>
  <c r="V113"/>
  <c r="P113"/>
  <c r="C113"/>
  <c r="B113" s="1"/>
  <c r="CM112"/>
  <c r="AJ112"/>
  <c r="AI112"/>
  <c r="AF112"/>
  <c r="AC112"/>
  <c r="AB112"/>
  <c r="AE112" s="1"/>
  <c r="AA112"/>
  <c r="AD112" s="1"/>
  <c r="Z112"/>
  <c r="X112"/>
  <c r="W112" s="1"/>
  <c r="V112"/>
  <c r="P112"/>
  <c r="C112"/>
  <c r="B112"/>
  <c r="CM111"/>
  <c r="AJ111"/>
  <c r="AH111"/>
  <c r="AG111"/>
  <c r="AF111"/>
  <c r="AC111"/>
  <c r="AI111" s="1"/>
  <c r="AB111"/>
  <c r="AE111" s="1"/>
  <c r="AA111"/>
  <c r="AD111" s="1"/>
  <c r="Z111"/>
  <c r="V111"/>
  <c r="X111" s="1"/>
  <c r="W111" s="1"/>
  <c r="P111"/>
  <c r="C111"/>
  <c r="B111" s="1"/>
  <c r="CM110"/>
  <c r="AJ110"/>
  <c r="AI110"/>
  <c r="AF110"/>
  <c r="AC110"/>
  <c r="AB110"/>
  <c r="AE110" s="1"/>
  <c r="AA110"/>
  <c r="AD110" s="1"/>
  <c r="Z110"/>
  <c r="V110"/>
  <c r="X110" s="1"/>
  <c r="W110" s="1"/>
  <c r="P110"/>
  <c r="C110"/>
  <c r="B110"/>
  <c r="CM109"/>
  <c r="AJ109"/>
  <c r="AH109"/>
  <c r="AG109"/>
  <c r="AF109"/>
  <c r="AC109"/>
  <c r="AI109" s="1"/>
  <c r="AB109"/>
  <c r="AE109" s="1"/>
  <c r="AA109"/>
  <c r="AD109" s="1"/>
  <c r="Z109"/>
  <c r="X109"/>
  <c r="W109" s="1"/>
  <c r="V109"/>
  <c r="P109"/>
  <c r="C109"/>
  <c r="B109" s="1"/>
  <c r="CM108"/>
  <c r="AJ108"/>
  <c r="AI108"/>
  <c r="AF108"/>
  <c r="AC108"/>
  <c r="AB108"/>
  <c r="AE108" s="1"/>
  <c r="AA108"/>
  <c r="AD108" s="1"/>
  <c r="Z108"/>
  <c r="W108"/>
  <c r="V108"/>
  <c r="X108" s="1"/>
  <c r="P108"/>
  <c r="C108"/>
  <c r="B108"/>
  <c r="CM107"/>
  <c r="AJ107"/>
  <c r="AH107"/>
  <c r="AG107"/>
  <c r="AF107"/>
  <c r="AC107"/>
  <c r="AI107" s="1"/>
  <c r="AB107"/>
  <c r="AE107" s="1"/>
  <c r="AA107"/>
  <c r="AD107" s="1"/>
  <c r="Z107"/>
  <c r="V107"/>
  <c r="X107" s="1"/>
  <c r="W107" s="1"/>
  <c r="P107"/>
  <c r="C107"/>
  <c r="B107" s="1"/>
  <c r="CM106"/>
  <c r="AJ106"/>
  <c r="AI106"/>
  <c r="AF106"/>
  <c r="AC106"/>
  <c r="AB106"/>
  <c r="AE106" s="1"/>
  <c r="AA106"/>
  <c r="AD106" s="1"/>
  <c r="Z106"/>
  <c r="V106"/>
  <c r="X106" s="1"/>
  <c r="W106" s="1"/>
  <c r="P106"/>
  <c r="C106"/>
  <c r="B106"/>
  <c r="CM105"/>
  <c r="AJ105"/>
  <c r="AH105"/>
  <c r="AG105"/>
  <c r="AF105"/>
  <c r="AC105"/>
  <c r="AI105" s="1"/>
  <c r="AB105"/>
  <c r="AE105" s="1"/>
  <c r="AA105"/>
  <c r="AD105" s="1"/>
  <c r="Z105"/>
  <c r="V105"/>
  <c r="X105" s="1"/>
  <c r="W105" s="1"/>
  <c r="P105"/>
  <c r="C105"/>
  <c r="B105" s="1"/>
  <c r="CM104"/>
  <c r="AJ104"/>
  <c r="AI104"/>
  <c r="AF104"/>
  <c r="AC104"/>
  <c r="AB104"/>
  <c r="AE104" s="1"/>
  <c r="AA104"/>
  <c r="AD104" s="1"/>
  <c r="Z104"/>
  <c r="V104"/>
  <c r="X104" s="1"/>
  <c r="W104" s="1"/>
  <c r="P104"/>
  <c r="C104"/>
  <c r="B104"/>
  <c r="CM103"/>
  <c r="AJ103"/>
  <c r="AH103"/>
  <c r="AG103"/>
  <c r="AF103"/>
  <c r="AC103"/>
  <c r="AI103" s="1"/>
  <c r="AB103"/>
  <c r="AE103" s="1"/>
  <c r="AA103"/>
  <c r="AD103" s="1"/>
  <c r="Z103"/>
  <c r="X103"/>
  <c r="W103" s="1"/>
  <c r="V103"/>
  <c r="P103"/>
  <c r="C103"/>
  <c r="B103" s="1"/>
  <c r="CM102"/>
  <c r="AJ102"/>
  <c r="AI102"/>
  <c r="AF102"/>
  <c r="AC102"/>
  <c r="AB102"/>
  <c r="AE102" s="1"/>
  <c r="AA102"/>
  <c r="AD102" s="1"/>
  <c r="Z102"/>
  <c r="W102"/>
  <c r="V102"/>
  <c r="X102" s="1"/>
  <c r="P102"/>
  <c r="C102"/>
  <c r="B102"/>
  <c r="CM101"/>
  <c r="AJ101"/>
  <c r="AH101"/>
  <c r="AG101"/>
  <c r="AF101"/>
  <c r="AC101"/>
  <c r="AI101" s="1"/>
  <c r="AB101"/>
  <c r="AE101" s="1"/>
  <c r="AA101"/>
  <c r="AD101" s="1"/>
  <c r="Z101"/>
  <c r="V101"/>
  <c r="X101" s="1"/>
  <c r="W101" s="1"/>
  <c r="P101"/>
  <c r="C101"/>
  <c r="B101" s="1"/>
  <c r="CM100"/>
  <c r="AJ100"/>
  <c r="AI100"/>
  <c r="AF100"/>
  <c r="AC100"/>
  <c r="AB100"/>
  <c r="AE100" s="1"/>
  <c r="AA100"/>
  <c r="AD100" s="1"/>
  <c r="Z100"/>
  <c r="V100"/>
  <c r="X100" s="1"/>
  <c r="W100" s="1"/>
  <c r="P100"/>
  <c r="C100"/>
  <c r="B100"/>
  <c r="CM99"/>
  <c r="AJ99"/>
  <c r="AH99"/>
  <c r="AG99"/>
  <c r="AF99"/>
  <c r="AC99"/>
  <c r="AI99" s="1"/>
  <c r="AB99"/>
  <c r="AE99" s="1"/>
  <c r="AA99"/>
  <c r="AD99" s="1"/>
  <c r="Z99"/>
  <c r="X99"/>
  <c r="W99" s="1"/>
  <c r="V99"/>
  <c r="P99"/>
  <c r="C99"/>
  <c r="B99" s="1"/>
  <c r="CM98"/>
  <c r="AJ98"/>
  <c r="AI98"/>
  <c r="AF98"/>
  <c r="AC98"/>
  <c r="AB98"/>
  <c r="AE98" s="1"/>
  <c r="AA98"/>
  <c r="AD98" s="1"/>
  <c r="Z98"/>
  <c r="W98"/>
  <c r="V98"/>
  <c r="X98" s="1"/>
  <c r="P98"/>
  <c r="C98"/>
  <c r="B98"/>
  <c r="CM97"/>
  <c r="AJ97"/>
  <c r="AH97"/>
  <c r="AG97"/>
  <c r="AF97"/>
  <c r="AC97"/>
  <c r="AI97" s="1"/>
  <c r="AB97"/>
  <c r="AE97" s="1"/>
  <c r="AA97"/>
  <c r="AD97" s="1"/>
  <c r="Z97"/>
  <c r="X97"/>
  <c r="W97" s="1"/>
  <c r="V97"/>
  <c r="P97"/>
  <c r="C97"/>
  <c r="B97" s="1"/>
  <c r="CM96"/>
  <c r="AJ96"/>
  <c r="AI96"/>
  <c r="AF96"/>
  <c r="AC96"/>
  <c r="AB96"/>
  <c r="AE96" s="1"/>
  <c r="AA96"/>
  <c r="AD96" s="1"/>
  <c r="Z96"/>
  <c r="V96"/>
  <c r="X96" s="1"/>
  <c r="W96" s="1"/>
  <c r="P96"/>
  <c r="C96"/>
  <c r="B96"/>
  <c r="CM95"/>
  <c r="AJ95"/>
  <c r="AH95"/>
  <c r="AG95"/>
  <c r="AF95"/>
  <c r="AC95"/>
  <c r="AI95" s="1"/>
  <c r="AB95"/>
  <c r="AE95" s="1"/>
  <c r="AA95"/>
  <c r="AD95" s="1"/>
  <c r="Z95"/>
  <c r="V95"/>
  <c r="X95" s="1"/>
  <c r="W95" s="1"/>
  <c r="P95"/>
  <c r="C95"/>
  <c r="B95" s="1"/>
  <c r="CM94"/>
  <c r="AJ94"/>
  <c r="AI94"/>
  <c r="AF94"/>
  <c r="AC94"/>
  <c r="AB94"/>
  <c r="AE94" s="1"/>
  <c r="AA94"/>
  <c r="AD94" s="1"/>
  <c r="Z94"/>
  <c r="V94"/>
  <c r="X94" s="1"/>
  <c r="W94" s="1"/>
  <c r="P94"/>
  <c r="C94"/>
  <c r="B94"/>
  <c r="CM93"/>
  <c r="AJ93"/>
  <c r="AH93"/>
  <c r="AG93"/>
  <c r="AF93"/>
  <c r="AC93"/>
  <c r="AI93" s="1"/>
  <c r="AB93"/>
  <c r="AE93" s="1"/>
  <c r="AA93"/>
  <c r="AD93" s="1"/>
  <c r="Z93"/>
  <c r="V93"/>
  <c r="X93" s="1"/>
  <c r="W93" s="1"/>
  <c r="P93"/>
  <c r="C93"/>
  <c r="B93" s="1"/>
  <c r="CM92"/>
  <c r="AJ92"/>
  <c r="AI92"/>
  <c r="AF92"/>
  <c r="AC92"/>
  <c r="AB92"/>
  <c r="AE92" s="1"/>
  <c r="AA92"/>
  <c r="AD92" s="1"/>
  <c r="Z92"/>
  <c r="V92"/>
  <c r="X92" s="1"/>
  <c r="W92" s="1"/>
  <c r="P92"/>
  <c r="C92"/>
  <c r="B92"/>
  <c r="CM91"/>
  <c r="AJ91"/>
  <c r="AH91"/>
  <c r="AG91"/>
  <c r="AF91"/>
  <c r="AC91"/>
  <c r="AI91" s="1"/>
  <c r="AB91"/>
  <c r="AE91" s="1"/>
  <c r="AA91"/>
  <c r="AD91" s="1"/>
  <c r="Z91"/>
  <c r="V91"/>
  <c r="X91" s="1"/>
  <c r="W91" s="1"/>
  <c r="P91"/>
  <c r="C91"/>
  <c r="B91" s="1"/>
  <c r="CM90"/>
  <c r="AJ90"/>
  <c r="AI90"/>
  <c r="AF90"/>
  <c r="AC90"/>
  <c r="AB90"/>
  <c r="AE90" s="1"/>
  <c r="AA90"/>
  <c r="AD90" s="1"/>
  <c r="Z90"/>
  <c r="V90"/>
  <c r="X90" s="1"/>
  <c r="W90" s="1"/>
  <c r="P90"/>
  <c r="C90"/>
  <c r="B90"/>
  <c r="CM89"/>
  <c r="AJ89"/>
  <c r="AH89"/>
  <c r="AG89"/>
  <c r="AF89"/>
  <c r="AC89"/>
  <c r="AI89" s="1"/>
  <c r="AB89"/>
  <c r="AE89" s="1"/>
  <c r="AA89"/>
  <c r="AD89" s="1"/>
  <c r="Z89"/>
  <c r="X89"/>
  <c r="W89" s="1"/>
  <c r="V89"/>
  <c r="P89"/>
  <c r="C89"/>
  <c r="B89" s="1"/>
  <c r="CM88"/>
  <c r="AJ88"/>
  <c r="AI88"/>
  <c r="AF88"/>
  <c r="AC88"/>
  <c r="AB88"/>
  <c r="AE88" s="1"/>
  <c r="AA88"/>
  <c r="AD88" s="1"/>
  <c r="Z88"/>
  <c r="W88"/>
  <c r="V88"/>
  <c r="X88" s="1"/>
  <c r="P88"/>
  <c r="C88"/>
  <c r="B88"/>
  <c r="CM87"/>
  <c r="AJ87"/>
  <c r="AH87"/>
  <c r="AG87"/>
  <c r="AF87"/>
  <c r="AC87"/>
  <c r="AI87" s="1"/>
  <c r="AB87"/>
  <c r="AE87" s="1"/>
  <c r="AA87"/>
  <c r="AD87" s="1"/>
  <c r="Z87"/>
  <c r="V87"/>
  <c r="X87" s="1"/>
  <c r="W87" s="1"/>
  <c r="P87"/>
  <c r="C87"/>
  <c r="B87" s="1"/>
  <c r="CM86"/>
  <c r="AJ86"/>
  <c r="AI86"/>
  <c r="AF86"/>
  <c r="AC86"/>
  <c r="AB86"/>
  <c r="AE86" s="1"/>
  <c r="AA86"/>
  <c r="AD86" s="1"/>
  <c r="Z86"/>
  <c r="V86"/>
  <c r="X86" s="1"/>
  <c r="W86" s="1"/>
  <c r="P86"/>
  <c r="C86"/>
  <c r="B86"/>
  <c r="CM85"/>
  <c r="AJ85"/>
  <c r="AH85"/>
  <c r="AG85"/>
  <c r="AF85"/>
  <c r="AC85"/>
  <c r="AI85" s="1"/>
  <c r="AB85"/>
  <c r="AE85" s="1"/>
  <c r="AA85"/>
  <c r="AD85" s="1"/>
  <c r="Z85"/>
  <c r="X85"/>
  <c r="W85" s="1"/>
  <c r="V85"/>
  <c r="P85"/>
  <c r="C85"/>
  <c r="B85" s="1"/>
  <c r="CM84"/>
  <c r="AJ84"/>
  <c r="AI84"/>
  <c r="AF84"/>
  <c r="AC84"/>
  <c r="AB84"/>
  <c r="AE84" s="1"/>
  <c r="AA84"/>
  <c r="AD84" s="1"/>
  <c r="Z84"/>
  <c r="W84"/>
  <c r="V84"/>
  <c r="X84" s="1"/>
  <c r="P84"/>
  <c r="C84"/>
  <c r="B84"/>
  <c r="CM83"/>
  <c r="AJ83"/>
  <c r="AH83"/>
  <c r="AG83"/>
  <c r="AF83"/>
  <c r="AC83"/>
  <c r="AI83" s="1"/>
  <c r="AB83"/>
  <c r="AE83" s="1"/>
  <c r="AA83"/>
  <c r="AD83" s="1"/>
  <c r="Z83"/>
  <c r="V83"/>
  <c r="X83" s="1"/>
  <c r="W83" s="1"/>
  <c r="P83"/>
  <c r="C83"/>
  <c r="B83" s="1"/>
  <c r="CM82"/>
  <c r="AJ82"/>
  <c r="AI82"/>
  <c r="AF82"/>
  <c r="AC82"/>
  <c r="AB82"/>
  <c r="AE82" s="1"/>
  <c r="AA82"/>
  <c r="AD82" s="1"/>
  <c r="Z82"/>
  <c r="V82"/>
  <c r="X82" s="1"/>
  <c r="W82" s="1"/>
  <c r="P82"/>
  <c r="C82"/>
  <c r="B82"/>
  <c r="CM81"/>
  <c r="AJ81"/>
  <c r="AH81"/>
  <c r="AG81"/>
  <c r="AF81"/>
  <c r="AC81"/>
  <c r="AI81" s="1"/>
  <c r="AB81"/>
  <c r="AE81" s="1"/>
  <c r="AA81"/>
  <c r="AD81" s="1"/>
  <c r="Z81"/>
  <c r="V81"/>
  <c r="X81" s="1"/>
  <c r="W81" s="1"/>
  <c r="P81"/>
  <c r="C81"/>
  <c r="B81" s="1"/>
  <c r="CM80"/>
  <c r="AJ80"/>
  <c r="AI80"/>
  <c r="AF80"/>
  <c r="AC80"/>
  <c r="AB80"/>
  <c r="AE80" s="1"/>
  <c r="AA80"/>
  <c r="AD80" s="1"/>
  <c r="Z80"/>
  <c r="V80"/>
  <c r="X80" s="1"/>
  <c r="W80" s="1"/>
  <c r="P80"/>
  <c r="C80"/>
  <c r="B80"/>
  <c r="CM79"/>
  <c r="AJ79"/>
  <c r="AH79"/>
  <c r="AG79"/>
  <c r="AF79"/>
  <c r="AC79"/>
  <c r="AI79" s="1"/>
  <c r="AB79"/>
  <c r="AE79" s="1"/>
  <c r="AA79"/>
  <c r="AD79" s="1"/>
  <c r="Z79"/>
  <c r="V79"/>
  <c r="X79" s="1"/>
  <c r="W79" s="1"/>
  <c r="P79"/>
  <c r="C79"/>
  <c r="B79" s="1"/>
  <c r="CM78"/>
  <c r="AJ78"/>
  <c r="AI78"/>
  <c r="AF78"/>
  <c r="AC78"/>
  <c r="AB78"/>
  <c r="AE78" s="1"/>
  <c r="AA78"/>
  <c r="AD78" s="1"/>
  <c r="Z78"/>
  <c r="V78"/>
  <c r="X78" s="1"/>
  <c r="W78" s="1"/>
  <c r="P78"/>
  <c r="C78"/>
  <c r="B78"/>
  <c r="CM77"/>
  <c r="AJ77"/>
  <c r="AH77"/>
  <c r="AG77"/>
  <c r="AF77"/>
  <c r="AC77"/>
  <c r="AI77" s="1"/>
  <c r="AB77"/>
  <c r="AE77" s="1"/>
  <c r="AA77"/>
  <c r="AD77" s="1"/>
  <c r="Z77"/>
  <c r="X77"/>
  <c r="W77" s="1"/>
  <c r="V77"/>
  <c r="P77"/>
  <c r="C77"/>
  <c r="B77" s="1"/>
  <c r="CM76"/>
  <c r="AJ76"/>
  <c r="AI76"/>
  <c r="AF76"/>
  <c r="AC76"/>
  <c r="AB76"/>
  <c r="AE76" s="1"/>
  <c r="AA76"/>
  <c r="AD76" s="1"/>
  <c r="Z76"/>
  <c r="X76"/>
  <c r="W76" s="1"/>
  <c r="V76"/>
  <c r="P76"/>
  <c r="C76"/>
  <c r="B76"/>
  <c r="CM75"/>
  <c r="AJ75"/>
  <c r="AH75"/>
  <c r="AG75"/>
  <c r="AF75"/>
  <c r="AC75"/>
  <c r="AI75" s="1"/>
  <c r="AB75"/>
  <c r="AE75" s="1"/>
  <c r="AA75"/>
  <c r="AD75" s="1"/>
  <c r="Z75"/>
  <c r="V75"/>
  <c r="X75" s="1"/>
  <c r="W75" s="1"/>
  <c r="P75"/>
  <c r="C75"/>
  <c r="B75" s="1"/>
  <c r="CM74"/>
  <c r="AJ74"/>
  <c r="AI74"/>
  <c r="AF74"/>
  <c r="AC74"/>
  <c r="AB74"/>
  <c r="AE74" s="1"/>
  <c r="AA74"/>
  <c r="AD74" s="1"/>
  <c r="Z74"/>
  <c r="V74"/>
  <c r="X74" s="1"/>
  <c r="W74" s="1"/>
  <c r="P74"/>
  <c r="C74"/>
  <c r="B74"/>
  <c r="CM73"/>
  <c r="AJ73"/>
  <c r="AH73"/>
  <c r="AG73"/>
  <c r="AF73"/>
  <c r="AC73"/>
  <c r="AI73" s="1"/>
  <c r="AB73"/>
  <c r="AE73" s="1"/>
  <c r="AA73"/>
  <c r="AD73" s="1"/>
  <c r="Z73"/>
  <c r="V73"/>
  <c r="X73" s="1"/>
  <c r="W73" s="1"/>
  <c r="P73"/>
  <c r="C73"/>
  <c r="B73" s="1"/>
  <c r="CM72"/>
  <c r="AJ72"/>
  <c r="AI72"/>
  <c r="AF72"/>
  <c r="AC72"/>
  <c r="AB72"/>
  <c r="AE72" s="1"/>
  <c r="AA72"/>
  <c r="AD72" s="1"/>
  <c r="Z72"/>
  <c r="V72"/>
  <c r="X72" s="1"/>
  <c r="W72" s="1"/>
  <c r="P72"/>
  <c r="C72"/>
  <c r="B72"/>
  <c r="CM71"/>
  <c r="AJ71"/>
  <c r="AH71"/>
  <c r="AG71"/>
  <c r="AF71"/>
  <c r="AC71"/>
  <c r="AI71" s="1"/>
  <c r="AB71"/>
  <c r="AE71" s="1"/>
  <c r="AA71"/>
  <c r="AD71" s="1"/>
  <c r="Z71"/>
  <c r="X71"/>
  <c r="W71" s="1"/>
  <c r="V71"/>
  <c r="P71"/>
  <c r="C71"/>
  <c r="B71" s="1"/>
  <c r="CM70"/>
  <c r="AJ70"/>
  <c r="AI70"/>
  <c r="AF70"/>
  <c r="AC70"/>
  <c r="AB70"/>
  <c r="AE70" s="1"/>
  <c r="AA70"/>
  <c r="AD70" s="1"/>
  <c r="Z70"/>
  <c r="W70"/>
  <c r="V70"/>
  <c r="X70" s="1"/>
  <c r="P70"/>
  <c r="C70"/>
  <c r="B70"/>
  <c r="CM69"/>
  <c r="AJ69"/>
  <c r="AH69"/>
  <c r="AG69"/>
  <c r="AF69"/>
  <c r="AC69"/>
  <c r="AI69" s="1"/>
  <c r="AB69"/>
  <c r="AE69" s="1"/>
  <c r="AA69"/>
  <c r="AD69" s="1"/>
  <c r="Z69"/>
  <c r="V69"/>
  <c r="X69" s="1"/>
  <c r="W69" s="1"/>
  <c r="P69"/>
  <c r="C69"/>
  <c r="B69" s="1"/>
  <c r="CM68"/>
  <c r="AJ68"/>
  <c r="AI68"/>
  <c r="AF68"/>
  <c r="AC68"/>
  <c r="AB68"/>
  <c r="AE68" s="1"/>
  <c r="AA68"/>
  <c r="AD68" s="1"/>
  <c r="Z68"/>
  <c r="X68"/>
  <c r="W68"/>
  <c r="V68"/>
  <c r="P68"/>
  <c r="C68"/>
  <c r="B68"/>
  <c r="CM67"/>
  <c r="AJ67"/>
  <c r="AH67"/>
  <c r="AG67"/>
  <c r="AF67"/>
  <c r="AC67"/>
  <c r="AI67" s="1"/>
  <c r="AB67"/>
  <c r="AE67" s="1"/>
  <c r="AA67"/>
  <c r="AD67" s="1"/>
  <c r="Z67"/>
  <c r="X67"/>
  <c r="W67" s="1"/>
  <c r="V67"/>
  <c r="P67"/>
  <c r="C67"/>
  <c r="B67" s="1"/>
  <c r="CM66"/>
  <c r="AJ66"/>
  <c r="AI66"/>
  <c r="AF66"/>
  <c r="AC66"/>
  <c r="AB66"/>
  <c r="AE66" s="1"/>
  <c r="AA66"/>
  <c r="AD66" s="1"/>
  <c r="Z66"/>
  <c r="V66"/>
  <c r="X66" s="1"/>
  <c r="W66" s="1"/>
  <c r="P66"/>
  <c r="C66"/>
  <c r="B66"/>
  <c r="CM65"/>
  <c r="AJ65"/>
  <c r="AH65"/>
  <c r="AG65"/>
  <c r="AF65"/>
  <c r="AC65"/>
  <c r="AI65" s="1"/>
  <c r="AB65"/>
  <c r="AE65" s="1"/>
  <c r="AA65"/>
  <c r="AD65" s="1"/>
  <c r="Z65"/>
  <c r="V65"/>
  <c r="X65" s="1"/>
  <c r="W65" s="1"/>
  <c r="P65"/>
  <c r="C65"/>
  <c r="B65" s="1"/>
  <c r="CM64"/>
  <c r="AJ64"/>
  <c r="AI64"/>
  <c r="AF64"/>
  <c r="AC64"/>
  <c r="AB64"/>
  <c r="AE64" s="1"/>
  <c r="AA64"/>
  <c r="AD64" s="1"/>
  <c r="Z64"/>
  <c r="V64"/>
  <c r="X64" s="1"/>
  <c r="W64" s="1"/>
  <c r="P64"/>
  <c r="C64"/>
  <c r="B64"/>
  <c r="CM63"/>
  <c r="AJ63"/>
  <c r="AH63"/>
  <c r="AG63"/>
  <c r="AF63"/>
  <c r="AC63"/>
  <c r="AI63" s="1"/>
  <c r="AB63"/>
  <c r="AE63" s="1"/>
  <c r="AA63"/>
  <c r="AD63" s="1"/>
  <c r="Z63"/>
  <c r="X63"/>
  <c r="W63" s="1"/>
  <c r="V63"/>
  <c r="P63"/>
  <c r="C63"/>
  <c r="B63" s="1"/>
  <c r="CM62"/>
  <c r="AJ62"/>
  <c r="AI62"/>
  <c r="AF62"/>
  <c r="AE62"/>
  <c r="AC62"/>
  <c r="AB62"/>
  <c r="AA62"/>
  <c r="AD62" s="1"/>
  <c r="Z62"/>
  <c r="X62"/>
  <c r="W62" s="1"/>
  <c r="V62"/>
  <c r="P62"/>
  <c r="C62"/>
  <c r="B62"/>
  <c r="CM61"/>
  <c r="AJ61"/>
  <c r="AH61"/>
  <c r="AG61"/>
  <c r="AF61"/>
  <c r="AC61"/>
  <c r="AI61" s="1"/>
  <c r="AB61"/>
  <c r="AE61" s="1"/>
  <c r="AA61"/>
  <c r="AD61" s="1"/>
  <c r="Z61"/>
  <c r="V61"/>
  <c r="X61" s="1"/>
  <c r="W61" s="1"/>
  <c r="P61"/>
  <c r="C61"/>
  <c r="B61" s="1"/>
  <c r="CM60"/>
  <c r="AJ60"/>
  <c r="AI60"/>
  <c r="AF60"/>
  <c r="AC60"/>
  <c r="AB60"/>
  <c r="AE60" s="1"/>
  <c r="AA60"/>
  <c r="AD60" s="1"/>
  <c r="Z60"/>
  <c r="V60"/>
  <c r="X60" s="1"/>
  <c r="W60" s="1"/>
  <c r="P60"/>
  <c r="C60"/>
  <c r="B60"/>
  <c r="CM59"/>
  <c r="AJ59"/>
  <c r="AH59"/>
  <c r="AG59"/>
  <c r="AF59"/>
  <c r="AC59"/>
  <c r="AI59" s="1"/>
  <c r="AB59"/>
  <c r="AE59" s="1"/>
  <c r="AA59"/>
  <c r="AD59" s="1"/>
  <c r="Z59"/>
  <c r="X59"/>
  <c r="W59" s="1"/>
  <c r="V59"/>
  <c r="P59"/>
  <c r="C59"/>
  <c r="B59" s="1"/>
  <c r="CM58"/>
  <c r="AJ58"/>
  <c r="AI58"/>
  <c r="AF58"/>
  <c r="AC58"/>
  <c r="AB58"/>
  <c r="AE58" s="1"/>
  <c r="AA58"/>
  <c r="AD58" s="1"/>
  <c r="Z58"/>
  <c r="X58"/>
  <c r="W58" s="1"/>
  <c r="V58"/>
  <c r="P58"/>
  <c r="C58"/>
  <c r="B58"/>
  <c r="CM57"/>
  <c r="AJ57"/>
  <c r="AH57"/>
  <c r="AG57"/>
  <c r="AF57"/>
  <c r="AC57"/>
  <c r="AI57" s="1"/>
  <c r="AB57"/>
  <c r="AE57" s="1"/>
  <c r="AA57"/>
  <c r="AD57" s="1"/>
  <c r="Z57"/>
  <c r="X57"/>
  <c r="W57" s="1"/>
  <c r="V57"/>
  <c r="P57"/>
  <c r="C57"/>
  <c r="B57" s="1"/>
  <c r="CM56"/>
  <c r="AJ56"/>
  <c r="AI56"/>
  <c r="AF56"/>
  <c r="AC56"/>
  <c r="AB56"/>
  <c r="AE56" s="1"/>
  <c r="AA56"/>
  <c r="AD56" s="1"/>
  <c r="Z56"/>
  <c r="X56"/>
  <c r="W56" s="1"/>
  <c r="V56"/>
  <c r="P56"/>
  <c r="C56"/>
  <c r="B56"/>
  <c r="CM55"/>
  <c r="AJ55"/>
  <c r="AH55"/>
  <c r="AG55"/>
  <c r="AF55"/>
  <c r="AC55"/>
  <c r="AI55" s="1"/>
  <c r="AB55"/>
  <c r="AE55" s="1"/>
  <c r="AA55"/>
  <c r="AD55" s="1"/>
  <c r="Z55"/>
  <c r="V55"/>
  <c r="X55" s="1"/>
  <c r="W55" s="1"/>
  <c r="P55"/>
  <c r="C55"/>
  <c r="B55" s="1"/>
  <c r="CM54"/>
  <c r="AJ54"/>
  <c r="AI54"/>
  <c r="AF54"/>
  <c r="AC54"/>
  <c r="AB54"/>
  <c r="AE54" s="1"/>
  <c r="AA54"/>
  <c r="AD54" s="1"/>
  <c r="Z54"/>
  <c r="V54"/>
  <c r="X54" s="1"/>
  <c r="W54" s="1"/>
  <c r="P54"/>
  <c r="C54"/>
  <c r="B54"/>
  <c r="CM53"/>
  <c r="AJ53"/>
  <c r="AH53"/>
  <c r="AG53"/>
  <c r="AF53"/>
  <c r="AC53"/>
  <c r="AI53" s="1"/>
  <c r="AB53"/>
  <c r="AE53" s="1"/>
  <c r="AA53"/>
  <c r="AD53" s="1"/>
  <c r="Z53"/>
  <c r="V53"/>
  <c r="X53" s="1"/>
  <c r="W53" s="1"/>
  <c r="P53"/>
  <c r="C53"/>
  <c r="B53" s="1"/>
  <c r="CM52"/>
  <c r="AJ52"/>
  <c r="AI52"/>
  <c r="AF52"/>
  <c r="AC52"/>
  <c r="AB52"/>
  <c r="AE52" s="1"/>
  <c r="AA52"/>
  <c r="AD52" s="1"/>
  <c r="Z52"/>
  <c r="V52"/>
  <c r="X52" s="1"/>
  <c r="W52" s="1"/>
  <c r="P52"/>
  <c r="C52"/>
  <c r="B52"/>
  <c r="CM51"/>
  <c r="AJ51"/>
  <c r="AH51"/>
  <c r="AG51"/>
  <c r="AF51"/>
  <c r="AD51"/>
  <c r="AC51"/>
  <c r="AI51" s="1"/>
  <c r="AB51"/>
  <c r="AE51" s="1"/>
  <c r="AA51"/>
  <c r="Z51"/>
  <c r="X51"/>
  <c r="W51" s="1"/>
  <c r="V51"/>
  <c r="P51"/>
  <c r="C51"/>
  <c r="B51" s="1"/>
  <c r="CM50"/>
  <c r="AJ50"/>
  <c r="AI50"/>
  <c r="AF50"/>
  <c r="AE50"/>
  <c r="AC50"/>
  <c r="AB50"/>
  <c r="AA50"/>
  <c r="AD50" s="1"/>
  <c r="Z50"/>
  <c r="V50"/>
  <c r="X50" s="1"/>
  <c r="W50" s="1"/>
  <c r="P50"/>
  <c r="C50"/>
  <c r="B50"/>
  <c r="CM49"/>
  <c r="AJ49"/>
  <c r="AH49"/>
  <c r="AG49"/>
  <c r="AF49"/>
  <c r="AC49"/>
  <c r="AI49" s="1"/>
  <c r="AB49"/>
  <c r="AE49" s="1"/>
  <c r="AA49"/>
  <c r="AD49" s="1"/>
  <c r="Z49"/>
  <c r="X49"/>
  <c r="W49" s="1"/>
  <c r="V49"/>
  <c r="P49"/>
  <c r="C49"/>
  <c r="B49" s="1"/>
  <c r="CM48"/>
  <c r="AJ48"/>
  <c r="AI48"/>
  <c r="AF48"/>
  <c r="AC48"/>
  <c r="AB48"/>
  <c r="AE48" s="1"/>
  <c r="AA48"/>
  <c r="AD48" s="1"/>
  <c r="Z48"/>
  <c r="V48"/>
  <c r="X48" s="1"/>
  <c r="W48" s="1"/>
  <c r="P48"/>
  <c r="C48"/>
  <c r="B48"/>
  <c r="CM47"/>
  <c r="AJ47"/>
  <c r="AH47"/>
  <c r="AG47"/>
  <c r="AF47"/>
  <c r="AC47"/>
  <c r="AI47" s="1"/>
  <c r="AB47"/>
  <c r="AE47" s="1"/>
  <c r="AA47"/>
  <c r="AD47" s="1"/>
  <c r="Z47"/>
  <c r="X47"/>
  <c r="W47" s="1"/>
  <c r="V47"/>
  <c r="P47"/>
  <c r="C47"/>
  <c r="B47" s="1"/>
  <c r="CM46"/>
  <c r="AJ46"/>
  <c r="AI46"/>
  <c r="AF46"/>
  <c r="AC46"/>
  <c r="AB46"/>
  <c r="AE46" s="1"/>
  <c r="AA46"/>
  <c r="AD46" s="1"/>
  <c r="Z46"/>
  <c r="V46"/>
  <c r="X46" s="1"/>
  <c r="W46" s="1"/>
  <c r="P46"/>
  <c r="C46"/>
  <c r="B46"/>
  <c r="CM45"/>
  <c r="AJ45"/>
  <c r="AH45"/>
  <c r="AG45"/>
  <c r="AF45"/>
  <c r="AC45"/>
  <c r="AI45" s="1"/>
  <c r="AB45"/>
  <c r="AE45" s="1"/>
  <c r="AA45"/>
  <c r="AD45" s="1"/>
  <c r="Z45"/>
  <c r="V45"/>
  <c r="X45" s="1"/>
  <c r="W45" s="1"/>
  <c r="P45"/>
  <c r="C45"/>
  <c r="B45" s="1"/>
  <c r="CM44"/>
  <c r="AJ44"/>
  <c r="AI44"/>
  <c r="AF44"/>
  <c r="AC44"/>
  <c r="AB44"/>
  <c r="AE44" s="1"/>
  <c r="AA44"/>
  <c r="AD44" s="1"/>
  <c r="Z44"/>
  <c r="V44"/>
  <c r="X44" s="1"/>
  <c r="W44" s="1"/>
  <c r="P44"/>
  <c r="C44"/>
  <c r="B44"/>
  <c r="CM43"/>
  <c r="AJ43"/>
  <c r="AH43"/>
  <c r="AG43"/>
  <c r="AF43"/>
  <c r="AC43"/>
  <c r="AI43" s="1"/>
  <c r="AB43"/>
  <c r="AE43" s="1"/>
  <c r="AA43"/>
  <c r="AD43" s="1"/>
  <c r="Z43"/>
  <c r="X43"/>
  <c r="W43" s="1"/>
  <c r="V43"/>
  <c r="P43"/>
  <c r="C43"/>
  <c r="B43" s="1"/>
  <c r="CM42"/>
  <c r="AJ42"/>
  <c r="AI42"/>
  <c r="AF42"/>
  <c r="AC42"/>
  <c r="AB42"/>
  <c r="AE42" s="1"/>
  <c r="AA42"/>
  <c r="AD42" s="1"/>
  <c r="Z42"/>
  <c r="V42"/>
  <c r="X42" s="1"/>
  <c r="W42" s="1"/>
  <c r="P42"/>
  <c r="C42"/>
  <c r="B42"/>
  <c r="CM41"/>
  <c r="AJ41"/>
  <c r="AH41"/>
  <c r="AG41"/>
  <c r="AF41"/>
  <c r="AC41"/>
  <c r="AI41" s="1"/>
  <c r="AB41"/>
  <c r="AE41" s="1"/>
  <c r="AA41"/>
  <c r="AD41" s="1"/>
  <c r="Z41"/>
  <c r="X41"/>
  <c r="W41" s="1"/>
  <c r="V41"/>
  <c r="P41"/>
  <c r="C41"/>
  <c r="B41" s="1"/>
  <c r="CM40"/>
  <c r="AJ40"/>
  <c r="AI40"/>
  <c r="AF40"/>
  <c r="AE40"/>
  <c r="AC40"/>
  <c r="AB40"/>
  <c r="AA40"/>
  <c r="AD40" s="1"/>
  <c r="Z40"/>
  <c r="V40"/>
  <c r="X40" s="1"/>
  <c r="W40" s="1"/>
  <c r="P40"/>
  <c r="C40"/>
  <c r="B40"/>
  <c r="CM39"/>
  <c r="AJ39"/>
  <c r="AH39"/>
  <c r="AG39"/>
  <c r="AF39"/>
  <c r="AC39"/>
  <c r="AI39" s="1"/>
  <c r="AB39"/>
  <c r="AE39" s="1"/>
  <c r="AA39"/>
  <c r="AD39" s="1"/>
  <c r="Z39"/>
  <c r="V39"/>
  <c r="X39" s="1"/>
  <c r="W39" s="1"/>
  <c r="P39"/>
  <c r="C39"/>
  <c r="B39" s="1"/>
  <c r="CM38"/>
  <c r="AJ38"/>
  <c r="AI38"/>
  <c r="AF38"/>
  <c r="AC38"/>
  <c r="AB38"/>
  <c r="AE38" s="1"/>
  <c r="AA38"/>
  <c r="AD38" s="1"/>
  <c r="Z38"/>
  <c r="V38"/>
  <c r="X38" s="1"/>
  <c r="W38" s="1"/>
  <c r="P38"/>
  <c r="C38"/>
  <c r="B38"/>
  <c r="CM37"/>
  <c r="AJ37"/>
  <c r="AH37"/>
  <c r="AG37"/>
  <c r="AF37"/>
  <c r="AC37"/>
  <c r="AI37" s="1"/>
  <c r="AB37"/>
  <c r="AE37" s="1"/>
  <c r="AA37"/>
  <c r="AD37" s="1"/>
  <c r="Z37"/>
  <c r="X37"/>
  <c r="W37" s="1"/>
  <c r="V37"/>
  <c r="P37"/>
  <c r="C37"/>
  <c r="B37" s="1"/>
  <c r="CM36"/>
  <c r="AJ36"/>
  <c r="AI36"/>
  <c r="AF36"/>
  <c r="AC36"/>
  <c r="AB36"/>
  <c r="AE36" s="1"/>
  <c r="AA36"/>
  <c r="AD36" s="1"/>
  <c r="Z36"/>
  <c r="V36"/>
  <c r="X36" s="1"/>
  <c r="W36" s="1"/>
  <c r="P36"/>
  <c r="C36"/>
  <c r="B36"/>
  <c r="CM35"/>
  <c r="AJ35"/>
  <c r="AH35"/>
  <c r="AG35"/>
  <c r="AF35"/>
  <c r="AD35"/>
  <c r="AC35"/>
  <c r="AI35" s="1"/>
  <c r="AB35"/>
  <c r="AE35" s="1"/>
  <c r="AA35"/>
  <c r="Z35"/>
  <c r="X35"/>
  <c r="W35" s="1"/>
  <c r="V35"/>
  <c r="P35"/>
  <c r="C35"/>
  <c r="B35" s="1"/>
  <c r="CM34"/>
  <c r="AJ34"/>
  <c r="AI34"/>
  <c r="AF34"/>
  <c r="AE34"/>
  <c r="AC34"/>
  <c r="AB34"/>
  <c r="AA34"/>
  <c r="AD34" s="1"/>
  <c r="Z34"/>
  <c r="X34"/>
  <c r="W34"/>
  <c r="V34"/>
  <c r="P34"/>
  <c r="C34"/>
  <c r="B34"/>
  <c r="CM33"/>
  <c r="AJ33"/>
  <c r="AH33"/>
  <c r="AG33"/>
  <c r="AF33"/>
  <c r="AC33"/>
  <c r="AI33" s="1"/>
  <c r="AB33"/>
  <c r="AE33" s="1"/>
  <c r="AA33"/>
  <c r="AD33" s="1"/>
  <c r="Z33"/>
  <c r="V33"/>
  <c r="X33" s="1"/>
  <c r="W33" s="1"/>
  <c r="P33"/>
  <c r="C33"/>
  <c r="B33" s="1"/>
  <c r="CM32"/>
  <c r="AJ32"/>
  <c r="AI32"/>
  <c r="AF32"/>
  <c r="AE32"/>
  <c r="AC32"/>
  <c r="AB32"/>
  <c r="AA32"/>
  <c r="AD32" s="1"/>
  <c r="Z32"/>
  <c r="V32"/>
  <c r="X32" s="1"/>
  <c r="W32" s="1"/>
  <c r="P32"/>
  <c r="C32"/>
  <c r="B32"/>
  <c r="CM31"/>
  <c r="AJ31"/>
  <c r="AH31"/>
  <c r="AG31"/>
  <c r="AF31"/>
  <c r="AC31"/>
  <c r="AI31" s="1"/>
  <c r="AB31"/>
  <c r="AE31" s="1"/>
  <c r="AA31"/>
  <c r="AD31" s="1"/>
  <c r="Z31"/>
  <c r="V31"/>
  <c r="X31" s="1"/>
  <c r="W31" s="1"/>
  <c r="P31"/>
  <c r="C31"/>
  <c r="B31" s="1"/>
  <c r="CM30"/>
  <c r="AJ30"/>
  <c r="AI30"/>
  <c r="AF30"/>
  <c r="AC30"/>
  <c r="AB30"/>
  <c r="AE30" s="1"/>
  <c r="AA30"/>
  <c r="AD30" s="1"/>
  <c r="Z30"/>
  <c r="W30"/>
  <c r="V30"/>
  <c r="X30" s="1"/>
  <c r="P30"/>
  <c r="C30"/>
  <c r="B30"/>
  <c r="CM29"/>
  <c r="AJ29"/>
  <c r="AH29"/>
  <c r="AG29"/>
  <c r="AF29"/>
  <c r="AC29"/>
  <c r="AI29" s="1"/>
  <c r="AB29"/>
  <c r="AE29" s="1"/>
  <c r="AA29"/>
  <c r="AD29" s="1"/>
  <c r="Z29"/>
  <c r="V29"/>
  <c r="X29" s="1"/>
  <c r="W29" s="1"/>
  <c r="P29"/>
  <c r="C29"/>
  <c r="B29" s="1"/>
  <c r="CM28"/>
  <c r="AJ28"/>
  <c r="AI28"/>
  <c r="AF28"/>
  <c r="AC28"/>
  <c r="AB28"/>
  <c r="AE28" s="1"/>
  <c r="AA28"/>
  <c r="AD28" s="1"/>
  <c r="Z28"/>
  <c r="W28"/>
  <c r="V28"/>
  <c r="X28" s="1"/>
  <c r="P28"/>
  <c r="C28"/>
  <c r="B28"/>
  <c r="CM27"/>
  <c r="AJ27"/>
  <c r="AH27"/>
  <c r="AG27"/>
  <c r="AF27"/>
  <c r="AC27"/>
  <c r="AI27" s="1"/>
  <c r="AB27"/>
  <c r="AE27" s="1"/>
  <c r="AA27"/>
  <c r="AD27" s="1"/>
  <c r="Z27"/>
  <c r="V27"/>
  <c r="X27" s="1"/>
  <c r="W27" s="1"/>
  <c r="P27"/>
  <c r="C27"/>
  <c r="B27" s="1"/>
  <c r="CM26"/>
  <c r="AJ26"/>
  <c r="AI26"/>
  <c r="AF26"/>
  <c r="AC26"/>
  <c r="AB26"/>
  <c r="AE26" s="1"/>
  <c r="AA26"/>
  <c r="AD26" s="1"/>
  <c r="Z26"/>
  <c r="V26"/>
  <c r="X26" s="1"/>
  <c r="W26" s="1"/>
  <c r="P26"/>
  <c r="C26"/>
  <c r="B26"/>
  <c r="CM25"/>
  <c r="AJ25"/>
  <c r="AH25"/>
  <c r="AG25"/>
  <c r="AF25"/>
  <c r="AC25"/>
  <c r="AI25" s="1"/>
  <c r="AB25"/>
  <c r="AE25" s="1"/>
  <c r="AA25"/>
  <c r="AD25" s="1"/>
  <c r="Z25"/>
  <c r="V25"/>
  <c r="X25" s="1"/>
  <c r="W25" s="1"/>
  <c r="P25"/>
  <c r="C25"/>
  <c r="B25" s="1"/>
  <c r="CM24"/>
  <c r="AJ24"/>
  <c r="AI24"/>
  <c r="AF24"/>
  <c r="AE24"/>
  <c r="AC24"/>
  <c r="AB24"/>
  <c r="AA24"/>
  <c r="AD24" s="1"/>
  <c r="Z24"/>
  <c r="V24"/>
  <c r="X24" s="1"/>
  <c r="W24" s="1"/>
  <c r="P24"/>
  <c r="C24"/>
  <c r="B24"/>
  <c r="CM23"/>
  <c r="AJ23"/>
  <c r="AH23"/>
  <c r="AG23"/>
  <c r="AF23"/>
  <c r="AC23"/>
  <c r="AI23" s="1"/>
  <c r="AB23"/>
  <c r="AE23" s="1"/>
  <c r="AA23"/>
  <c r="AD23" s="1"/>
  <c r="Z23"/>
  <c r="V23"/>
  <c r="X23" s="1"/>
  <c r="W23" s="1"/>
  <c r="P23"/>
  <c r="C23"/>
  <c r="B23" s="1"/>
  <c r="CM22"/>
  <c r="AJ22"/>
  <c r="AI22"/>
  <c r="AF22"/>
  <c r="AC22"/>
  <c r="AB22"/>
  <c r="AE22" s="1"/>
  <c r="AA22"/>
  <c r="AD22" s="1"/>
  <c r="Z22"/>
  <c r="W22"/>
  <c r="V22"/>
  <c r="X22" s="1"/>
  <c r="P22"/>
  <c r="C22"/>
  <c r="B22"/>
  <c r="CM21"/>
  <c r="AJ21"/>
  <c r="AH21"/>
  <c r="AG21"/>
  <c r="AF21"/>
  <c r="AC21"/>
  <c r="AI21" s="1"/>
  <c r="AB21"/>
  <c r="AE21" s="1"/>
  <c r="AA21"/>
  <c r="AD21" s="1"/>
  <c r="Z21"/>
  <c r="V21"/>
  <c r="X21" s="1"/>
  <c r="W21" s="1"/>
  <c r="P21"/>
  <c r="C21"/>
  <c r="B21" s="1"/>
  <c r="CM20"/>
  <c r="AJ20"/>
  <c r="AI20"/>
  <c r="AF20"/>
  <c r="AC20"/>
  <c r="AB20"/>
  <c r="AE20" s="1"/>
  <c r="AA20"/>
  <c r="AD20" s="1"/>
  <c r="Z20"/>
  <c r="W20"/>
  <c r="V20"/>
  <c r="X20" s="1"/>
  <c r="P20"/>
  <c r="C20"/>
  <c r="B20"/>
  <c r="CM19"/>
  <c r="AJ19"/>
  <c r="AH19"/>
  <c r="AG19"/>
  <c r="AF19"/>
  <c r="AC19"/>
  <c r="AI19" s="1"/>
  <c r="AB19"/>
  <c r="AE19" s="1"/>
  <c r="AA19"/>
  <c r="AD19" s="1"/>
  <c r="Z19"/>
  <c r="X19"/>
  <c r="W19" s="1"/>
  <c r="V19"/>
  <c r="P19"/>
  <c r="C19"/>
  <c r="B19" s="1"/>
  <c r="CM18"/>
  <c r="AJ18"/>
  <c r="AI18"/>
  <c r="AF18"/>
  <c r="AC18"/>
  <c r="AB18"/>
  <c r="AE18" s="1"/>
  <c r="AA18"/>
  <c r="AD18" s="1"/>
  <c r="Z18"/>
  <c r="W18"/>
  <c r="V18"/>
  <c r="X18" s="1"/>
  <c r="P18"/>
  <c r="C18"/>
  <c r="B18"/>
  <c r="CM17"/>
  <c r="AJ17"/>
  <c r="AH17"/>
  <c r="AG17"/>
  <c r="AF17"/>
  <c r="AC17"/>
  <c r="AI17" s="1"/>
  <c r="AB17"/>
  <c r="AE17" s="1"/>
  <c r="AA17"/>
  <c r="AD17" s="1"/>
  <c r="Z17"/>
  <c r="V17"/>
  <c r="X17" s="1"/>
  <c r="W17" s="1"/>
  <c r="P17"/>
  <c r="C17"/>
  <c r="B17" s="1"/>
  <c r="CM16"/>
  <c r="AJ16"/>
  <c r="AI16"/>
  <c r="AF16"/>
  <c r="AC16"/>
  <c r="AB16"/>
  <c r="AE16" s="1"/>
  <c r="AA16"/>
  <c r="AD16" s="1"/>
  <c r="Z16"/>
  <c r="X16"/>
  <c r="W16" s="1"/>
  <c r="V16"/>
  <c r="P16"/>
  <c r="C16"/>
  <c r="B16"/>
  <c r="CM15"/>
  <c r="AJ15"/>
  <c r="AH15"/>
  <c r="AG15"/>
  <c r="AF15"/>
  <c r="AC15"/>
  <c r="AI15" s="1"/>
  <c r="AB15"/>
  <c r="AE15" s="1"/>
  <c r="AA15"/>
  <c r="AD15" s="1"/>
  <c r="Z15"/>
  <c r="V15"/>
  <c r="X15" s="1"/>
  <c r="W15" s="1"/>
  <c r="P15"/>
  <c r="C15"/>
  <c r="B15" s="1"/>
  <c r="CM14"/>
  <c r="AJ14"/>
  <c r="AI14"/>
  <c r="AF14"/>
  <c r="AC14"/>
  <c r="AB14"/>
  <c r="AE14" s="1"/>
  <c r="AA14"/>
  <c r="AD14" s="1"/>
  <c r="Z14"/>
  <c r="V14"/>
  <c r="X14" s="1"/>
  <c r="W14" s="1"/>
  <c r="P14"/>
  <c r="C14"/>
  <c r="B14"/>
  <c r="CM13"/>
  <c r="AJ13"/>
  <c r="AH13"/>
  <c r="AG13"/>
  <c r="AF13"/>
  <c r="AC13"/>
  <c r="AI13" s="1"/>
  <c r="AB13"/>
  <c r="AE13" s="1"/>
  <c r="AA13"/>
  <c r="AD13" s="1"/>
  <c r="Z13"/>
  <c r="X13"/>
  <c r="W13" s="1"/>
  <c r="V13"/>
  <c r="P13"/>
  <c r="C13"/>
  <c r="B13" s="1"/>
  <c r="CM12"/>
  <c r="AJ12"/>
  <c r="AI12"/>
  <c r="AF12"/>
  <c r="AC12"/>
  <c r="AB12"/>
  <c r="AE12" s="1"/>
  <c r="AA12"/>
  <c r="AD12" s="1"/>
  <c r="Z12"/>
  <c r="V12"/>
  <c r="X12" s="1"/>
  <c r="W12" s="1"/>
  <c r="P12"/>
  <c r="C12"/>
  <c r="B12"/>
  <c r="CM11"/>
  <c r="AJ11"/>
  <c r="AH11"/>
  <c r="AG11"/>
  <c r="AF11"/>
  <c r="AC11"/>
  <c r="AI11" s="1"/>
  <c r="AB11"/>
  <c r="AE11" s="1"/>
  <c r="AA11"/>
  <c r="AD11" s="1"/>
  <c r="Z11"/>
  <c r="V11"/>
  <c r="X11" s="1"/>
  <c r="W11" s="1"/>
  <c r="P11"/>
  <c r="C11"/>
  <c r="B11" s="1"/>
  <c r="CM10"/>
  <c r="AJ10"/>
  <c r="AI10"/>
  <c r="AF10"/>
  <c r="AC10"/>
  <c r="AB10"/>
  <c r="AE10" s="1"/>
  <c r="AA10"/>
  <c r="AD10" s="1"/>
  <c r="Z10"/>
  <c r="V10"/>
  <c r="X10" s="1"/>
  <c r="W10" s="1"/>
  <c r="P10"/>
  <c r="C10"/>
  <c r="B10"/>
  <c r="CM9"/>
  <c r="AJ9"/>
  <c r="AH9"/>
  <c r="AG9"/>
  <c r="AF9"/>
  <c r="AC9"/>
  <c r="AI9" s="1"/>
  <c r="AB9"/>
  <c r="AE9" s="1"/>
  <c r="AA9"/>
  <c r="AD9" s="1"/>
  <c r="Z9"/>
  <c r="V9"/>
  <c r="X9" s="1"/>
  <c r="W9" s="1"/>
  <c r="P9"/>
  <c r="C9"/>
  <c r="B9" s="1"/>
  <c r="CM8"/>
  <c r="AJ8"/>
  <c r="AI8"/>
  <c r="AF8"/>
  <c r="AC8"/>
  <c r="AB8"/>
  <c r="AE8" s="1"/>
  <c r="AA8"/>
  <c r="AD8" s="1"/>
  <c r="Z8"/>
  <c r="V8"/>
  <c r="X8" s="1"/>
  <c r="W8" s="1"/>
  <c r="P8"/>
  <c r="C8"/>
  <c r="B8"/>
  <c r="CM7"/>
  <c r="AJ7"/>
  <c r="AH7"/>
  <c r="AG7"/>
  <c r="AF7"/>
  <c r="AC7"/>
  <c r="AI7" s="1"/>
  <c r="AB7"/>
  <c r="AE7" s="1"/>
  <c r="AA7"/>
  <c r="AD7" s="1"/>
  <c r="Z7"/>
  <c r="V7"/>
  <c r="X7" s="1"/>
  <c r="W7" s="1"/>
  <c r="P7"/>
  <c r="C7"/>
  <c r="B7" s="1"/>
  <c r="CM6"/>
  <c r="AJ6"/>
  <c r="AI6"/>
  <c r="AF6"/>
  <c r="AC6"/>
  <c r="AB6"/>
  <c r="AE6" s="1"/>
  <c r="AA6"/>
  <c r="AD6" s="1"/>
  <c r="Z6"/>
  <c r="V6"/>
  <c r="X6" s="1"/>
  <c r="W6" s="1"/>
  <c r="P6"/>
  <c r="C6"/>
  <c r="B6"/>
  <c r="CM5"/>
  <c r="AJ5"/>
  <c r="AH5"/>
  <c r="AG5"/>
  <c r="AF5"/>
  <c r="AC5"/>
  <c r="AI5" s="1"/>
  <c r="AB5"/>
  <c r="AE5" s="1"/>
  <c r="AA5"/>
  <c r="AD5" s="1"/>
  <c r="Z5"/>
  <c r="V5"/>
  <c r="X5" s="1"/>
  <c r="W5" s="1"/>
  <c r="P5"/>
  <c r="C5"/>
  <c r="B5" s="1"/>
  <c r="CM4"/>
  <c r="AJ4"/>
  <c r="AI4"/>
  <c r="AH4"/>
  <c r="AF4"/>
  <c r="AG4" s="1"/>
  <c r="AC4"/>
  <c r="AB4"/>
  <c r="AE4" s="1"/>
  <c r="AA4"/>
  <c r="AD4" s="1"/>
  <c r="Z4"/>
  <c r="W4"/>
  <c r="V4"/>
  <c r="X4" s="1"/>
  <c r="P4"/>
  <c r="C4"/>
  <c r="B4"/>
  <c r="CM3"/>
  <c r="AJ3"/>
  <c r="AH3"/>
  <c r="AG3"/>
  <c r="AF3"/>
  <c r="AC3"/>
  <c r="AI3" s="1"/>
  <c r="AB3"/>
  <c r="AE3" s="1"/>
  <c r="AA3"/>
  <c r="AD3" s="1"/>
  <c r="Z3"/>
  <c r="V3"/>
  <c r="X3" s="1"/>
  <c r="W3" s="1"/>
  <c r="P3"/>
  <c r="C3"/>
  <c r="B3" s="1"/>
  <c r="CM2"/>
  <c r="AJ2"/>
  <c r="AI2"/>
  <c r="AH2"/>
  <c r="AF2"/>
  <c r="AG2" s="1"/>
  <c r="AC2"/>
  <c r="AB2"/>
  <c r="AE2" s="1"/>
  <c r="AA2"/>
  <c r="AD2" s="1"/>
  <c r="Z2"/>
  <c r="W2"/>
  <c r="V2"/>
  <c r="X2" s="1"/>
  <c r="P2"/>
  <c r="C2"/>
  <c r="B2"/>
  <c r="AH16" l="1"/>
  <c r="AG16"/>
  <c r="AH28"/>
  <c r="AG28"/>
  <c r="AH124"/>
  <c r="AG124"/>
  <c r="AH6"/>
  <c r="AG6"/>
  <c r="AH10"/>
  <c r="AG10"/>
  <c r="AH12"/>
  <c r="AG12"/>
  <c r="AH112"/>
  <c r="AG112"/>
  <c r="AH118"/>
  <c r="AG118"/>
  <c r="AH120"/>
  <c r="AG120"/>
  <c r="AH56"/>
  <c r="AG56"/>
  <c r="AH76"/>
  <c r="AG76"/>
  <c r="AH78"/>
  <c r="AG78"/>
  <c r="AH80"/>
  <c r="AG80"/>
  <c r="AH82"/>
  <c r="AG82"/>
  <c r="AH84"/>
  <c r="AG84"/>
  <c r="AH86"/>
  <c r="AG86"/>
  <c r="AH88"/>
  <c r="AG88"/>
  <c r="AH90"/>
  <c r="AG90"/>
  <c r="AH92"/>
  <c r="AG92"/>
  <c r="AH94"/>
  <c r="AG94"/>
  <c r="AH96"/>
  <c r="AG96"/>
  <c r="AH98"/>
  <c r="AG98"/>
  <c r="AH100"/>
  <c r="AG100"/>
  <c r="AH102"/>
  <c r="AG102"/>
  <c r="AH104"/>
  <c r="AG104"/>
  <c r="AH106"/>
  <c r="AG106"/>
  <c r="AH108"/>
  <c r="AG108"/>
  <c r="AH110"/>
  <c r="AG110"/>
  <c r="AH18"/>
  <c r="AG18"/>
  <c r="AH20"/>
  <c r="AG20"/>
  <c r="AH22"/>
  <c r="AG22"/>
  <c r="AH24"/>
  <c r="AG24"/>
  <c r="AH26"/>
  <c r="AG26"/>
  <c r="AH30"/>
  <c r="AG30"/>
  <c r="AH32"/>
  <c r="AG32"/>
  <c r="AH62"/>
  <c r="AG62"/>
  <c r="AH64"/>
  <c r="AG64"/>
  <c r="AH66"/>
  <c r="AG66"/>
  <c r="AH8"/>
  <c r="AG8"/>
  <c r="AH14"/>
  <c r="AG14"/>
  <c r="AH58"/>
  <c r="AG58"/>
  <c r="AH60"/>
  <c r="AG60"/>
  <c r="AH114"/>
  <c r="AG114"/>
  <c r="AH116"/>
  <c r="AG116"/>
  <c r="AH122"/>
  <c r="AG122"/>
  <c r="AH34"/>
  <c r="AG34"/>
  <c r="AH36"/>
  <c r="AG36"/>
  <c r="AH38"/>
  <c r="AG38"/>
  <c r="AH40"/>
  <c r="AG40"/>
  <c r="AH42"/>
  <c r="AG42"/>
  <c r="AH44"/>
  <c r="AG44"/>
  <c r="AH46"/>
  <c r="AG46"/>
  <c r="AH48"/>
  <c r="AG48"/>
  <c r="AH50"/>
  <c r="AG50"/>
  <c r="AH52"/>
  <c r="AG52"/>
  <c r="AH54"/>
  <c r="AG54"/>
  <c r="AH68"/>
  <c r="AG68"/>
  <c r="AH70"/>
  <c r="AG70"/>
  <c r="AH72"/>
  <c r="AG72"/>
  <c r="AH74"/>
  <c r="AG74"/>
  <c r="AH126"/>
  <c r="AG126"/>
  <c r="AH128"/>
  <c r="AG128"/>
  <c r="AH130"/>
  <c r="AG130"/>
  <c r="AH132"/>
  <c r="AG132"/>
</calcChain>
</file>

<file path=xl/sharedStrings.xml><?xml version="1.0" encoding="utf-8"?>
<sst xmlns="http://schemas.openxmlformats.org/spreadsheetml/2006/main" count="5738" uniqueCount="568">
  <si>
    <t>id</t>
  </si>
  <si>
    <t>période alias</t>
  </si>
  <si>
    <t>période</t>
  </si>
  <si>
    <t>periode_mois</t>
  </si>
  <si>
    <t>periode_annee</t>
  </si>
  <si>
    <t>nom</t>
  </si>
  <si>
    <t>prenom</t>
  </si>
  <si>
    <t>age</t>
  </si>
  <si>
    <t>sexe</t>
  </si>
  <si>
    <t>date_de_naissance</t>
  </si>
  <si>
    <t>date_d_entree</t>
  </si>
  <si>
    <t>date_de_sortie</t>
  </si>
  <si>
    <t>duree_hospit</t>
  </si>
  <si>
    <t>onco_hemato</t>
  </si>
  <si>
    <t>Type de néoplasie</t>
  </si>
  <si>
    <t>diagnostic</t>
  </si>
  <si>
    <t>taille</t>
  </si>
  <si>
    <t>poids_init</t>
  </si>
  <si>
    <t>poids_entree</t>
  </si>
  <si>
    <t>poids_sortie</t>
  </si>
  <si>
    <t>imc</t>
  </si>
  <si>
    <t>imc_renseigné</t>
  </si>
  <si>
    <t>interval imc</t>
  </si>
  <si>
    <t>nb_pesees</t>
  </si>
  <si>
    <t>nb_pesées_int</t>
  </si>
  <si>
    <t>evolution poids durant hospit</t>
  </si>
  <si>
    <t>evolution poids avant hospit</t>
  </si>
  <si>
    <t>% perte_de_poids</t>
  </si>
  <si>
    <t>gain/perte de poids durant hospit</t>
  </si>
  <si>
    <t>gain/perte de poids avant hospit</t>
  </si>
  <si>
    <t>% perte de poids DH</t>
  </si>
  <si>
    <t>% gain de poids DH</t>
  </si>
  <si>
    <t>perte de poids C/NC durant hospit</t>
  </si>
  <si>
    <t>perte de poids C/NC avant hospit2</t>
  </si>
  <si>
    <t>albumine_renseigné</t>
  </si>
  <si>
    <t>albumine</t>
  </si>
  <si>
    <t>EN</t>
  </si>
  <si>
    <t>pre_albumine</t>
  </si>
  <si>
    <t>crp</t>
  </si>
  <si>
    <t>phosphore</t>
  </si>
  <si>
    <t>magnesium</t>
  </si>
  <si>
    <t>date_dernieres_nouvelles</t>
  </si>
  <si>
    <t>date_derniere_chimio</t>
  </si>
  <si>
    <t>nb_consultation_diet</t>
  </si>
  <si>
    <t>nombre_cno</t>
  </si>
  <si>
    <t>indice_poids</t>
  </si>
  <si>
    <t>bilan_nutritionnel</t>
  </si>
  <si>
    <t>suivis_nutritionnel</t>
  </si>
  <si>
    <t>denutrition</t>
  </si>
  <si>
    <t>dc</t>
  </si>
  <si>
    <t>pec_mycose</t>
  </si>
  <si>
    <t>consultation_diet</t>
  </si>
  <si>
    <t>conseil_diÃ©tÃ©tiques</t>
  </si>
  <si>
    <t>indication_nutition_artificielle</t>
  </si>
  <si>
    <t>complement_nutritionnel_oral</t>
  </si>
  <si>
    <t>type_nutrition</t>
  </si>
  <si>
    <t>nutrition_enteral</t>
  </si>
  <si>
    <t>perikabiven</t>
  </si>
  <si>
    <t>adapatation_progressive_des_doses</t>
  </si>
  <si>
    <t>sri</t>
  </si>
  <si>
    <t>cernevit</t>
  </si>
  <si>
    <t>nutriyelt</t>
  </si>
  <si>
    <t>magnesium_sulfate</t>
  </si>
  <si>
    <t>rum_fait</t>
  </si>
  <si>
    <t>rum_denutrition</t>
  </si>
  <si>
    <t>nutrition_parenteral_vitamines</t>
  </si>
  <si>
    <t>date_poids_init</t>
  </si>
  <si>
    <t>albumine_corrigee</t>
  </si>
  <si>
    <t>chimio PO</t>
  </si>
  <si>
    <t>chimio_iv</t>
  </si>
  <si>
    <t>chimio</t>
  </si>
  <si>
    <t>infection_pac</t>
  </si>
  <si>
    <t>date hemoc</t>
  </si>
  <si>
    <t>bacterio</t>
  </si>
  <si>
    <t>infection commentaire</t>
  </si>
  <si>
    <t>pyo</t>
  </si>
  <si>
    <t>e.coli</t>
  </si>
  <si>
    <t>staph epi</t>
  </si>
  <si>
    <t>staph ominis</t>
  </si>
  <si>
    <t>staph aureus</t>
  </si>
  <si>
    <t>klebsielle</t>
  </si>
  <si>
    <t>eu.fecalis</t>
  </si>
  <si>
    <t>pneumoccoque</t>
  </si>
  <si>
    <t>commentaires</t>
  </si>
  <si>
    <t>remarques</t>
  </si>
  <si>
    <t>Aplasie</t>
  </si>
  <si>
    <t>date infection PAC</t>
  </si>
  <si>
    <t>DC inf PAC</t>
  </si>
  <si>
    <t>date DC</t>
  </si>
  <si>
    <t>Jours avant décès causé par inf pac</t>
  </si>
  <si>
    <t>Décembre</t>
  </si>
  <si>
    <t>Amoussou</t>
  </si>
  <si>
    <t>Pauline</t>
  </si>
  <si>
    <t>Femme</t>
  </si>
  <si>
    <t>cancer ORL</t>
  </si>
  <si>
    <t>Onco</t>
  </si>
  <si>
    <t>sein</t>
  </si>
  <si>
    <t>1_OK</t>
  </si>
  <si>
    <t>NC</t>
  </si>
  <si>
    <t>0.72</t>
  </si>
  <si>
    <t>OUI</t>
  </si>
  <si>
    <t>NON</t>
  </si>
  <si>
    <t>SNA</t>
  </si>
  <si>
    <t>PO</t>
  </si>
  <si>
    <t>pa d'aplaie.;Dc 06/02/2018</t>
  </si>
  <si>
    <t xml:space="preserve">Pas de perte de pdsalbu 30 jrs apres diminuÃ©e a 17, DC 15 jrs apres, cette derniere albu
</t>
  </si>
  <si>
    <t>Juin</t>
  </si>
  <si>
    <t>Andreuccetti</t>
  </si>
  <si>
    <t>Marie</t>
  </si>
  <si>
    <t>pancreas</t>
  </si>
  <si>
    <t>3_DS</t>
  </si>
  <si>
    <t>IV</t>
  </si>
  <si>
    <t>Antonini</t>
  </si>
  <si>
    <t>Bernadette</t>
  </si>
  <si>
    <t>TNE</t>
  </si>
  <si>
    <t>2_DM</t>
  </si>
  <si>
    <t>1.1</t>
  </si>
  <si>
    <t>0.8</t>
  </si>
  <si>
    <t>m3</t>
  </si>
  <si>
    <t>Parenteral</t>
  </si>
  <si>
    <t>N7</t>
  </si>
  <si>
    <t>on</t>
  </si>
  <si>
    <t>SP</t>
  </si>
  <si>
    <t xml:space="preserve">Sous olimel depuis 4 jours avant hospitalisation
Aucune notion de passage diet </t>
  </si>
  <si>
    <t>Arquilliere</t>
  </si>
  <si>
    <t>renée</t>
  </si>
  <si>
    <t>Azzopardi</t>
  </si>
  <si>
    <t>Francoise</t>
  </si>
  <si>
    <t>4_NSP</t>
  </si>
  <si>
    <t>Non</t>
  </si>
  <si>
    <t>55kg en janv 2017
jamais vu diet de tte sa PEC</t>
  </si>
  <si>
    <t>Baschieri</t>
  </si>
  <si>
    <t>Helene</t>
  </si>
  <si>
    <t>tf en onco 48h , entre service de chir ou osteosynthese femorale et le SSR
46 en avril 2017
nb: en SSr rencontre diet 
albu a 21 , albuC a 28 IMC a 17 car T: 62 et Pds a 45=&gt; DM</t>
  </si>
  <si>
    <t>Behague</t>
  </si>
  <si>
    <t xml:space="preserve">Christiane </t>
  </si>
  <si>
    <t>Hemato</t>
  </si>
  <si>
    <t>LAM</t>
  </si>
  <si>
    <t>m1</t>
  </si>
  <si>
    <t>chimio IV</t>
  </si>
  <si>
    <t>Belhaj</t>
  </si>
  <si>
    <t>Naceur</t>
  </si>
  <si>
    <t>Homme</t>
  </si>
  <si>
    <t>gastrique</t>
  </si>
  <si>
    <t>Mise lors de son entrÃ©e pr naussees/ vomissment d'emblÃ©e sous olimel
Jamais vu de diet ou de bilan nutritionnel rÃ©alisÃ©
Notion perte de pds retrouvÃ©es aux urg
-4kg en 14 jours avant entrÃ©es aux urg</t>
  </si>
  <si>
    <t>mais aussi perikabiven 900kcl/1440 ml  pdt 15 jrs car inf PAC apres 3 jours olimel
Jamais vu de diet</t>
  </si>
  <si>
    <t>benhamou</t>
  </si>
  <si>
    <t>micheline</t>
  </si>
  <si>
    <t>Pa aplair 1/01/2018</t>
  </si>
  <si>
    <t>OMI ++++</t>
  </si>
  <si>
    <t>Benony</t>
  </si>
  <si>
    <t>Christian</t>
  </si>
  <si>
    <t>Aucune bio durant sejour</t>
  </si>
  <si>
    <t>bereziat</t>
  </si>
  <si>
    <t>daniel</t>
  </si>
  <si>
    <t>vessie</t>
  </si>
  <si>
    <t>m6</t>
  </si>
  <si>
    <t>DSE43</t>
  </si>
  <si>
    <t>NA non proposÃ©e</t>
  </si>
  <si>
    <t>Bertello</t>
  </si>
  <si>
    <t>Patrick</t>
  </si>
  <si>
    <t>corticosurrenalome</t>
  </si>
  <si>
    <t>a la sortie/ olimel/ stph epi meti R</t>
  </si>
  <si>
    <t xml:space="preserve">23/05 ,inf PAC 
68kg en avril 2017
plusieurs hospit a repetition </t>
  </si>
  <si>
    <t>Annuler olimel
Etait lors du sejour qq avant sous olimel du 06/04/17 au 09/05/17=&gt; inf de PAC 10jrs apres entraianant nouvelle hospit
Pose pac en avril</t>
  </si>
  <si>
    <t>Berthaud</t>
  </si>
  <si>
    <t>Georges</t>
  </si>
  <si>
    <t>colon</t>
  </si>
  <si>
    <t>M6</t>
  </si>
  <si>
    <t>Bertollotti</t>
  </si>
  <si>
    <t>michelle</t>
  </si>
  <si>
    <t>uterus</t>
  </si>
  <si>
    <t>DME44.1</t>
  </si>
  <si>
    <t>On peut pas savoir car eval ingesta non rea</t>
  </si>
  <si>
    <t>Bertrand</t>
  </si>
  <si>
    <t>Jean pierre</t>
  </si>
  <si>
    <t>perte de 12% de son poids durant hospit</t>
  </si>
  <si>
    <t>NA non abrodÃ© car nous etions focalisÃ© sur le diagnostic</t>
  </si>
  <si>
    <t>Biehler</t>
  </si>
  <si>
    <t>DorothÃ©e</t>
  </si>
  <si>
    <t>ORL</t>
  </si>
  <si>
    <t>enterale</t>
  </si>
  <si>
    <t>GPE</t>
  </si>
  <si>
    <t>posÃ©e Lors de la derniere hospit, stop 48h avant DCdiet pas eu temps de passÃ© devant degradation clinique</t>
  </si>
  <si>
    <t>Bottiau</t>
  </si>
  <si>
    <t>Huguette</t>
  </si>
  <si>
    <t>ovaire</t>
  </si>
  <si>
    <t>1 poids de toutes ses hospit
Pas de taille
Suivi IPC , mais a eu un EMG en  disant qu'elle etait sous carbo platine a l'epoque</t>
  </si>
  <si>
    <t>;;</t>
  </si>
  <si>
    <t xml:space="preserve">Bourgeois </t>
  </si>
  <si>
    <t>Bernard</t>
  </si>
  <si>
    <t>DEC</t>
  </si>
  <si>
    <t>Dc avnt de commencer chuimio/ neo ORL</t>
  </si>
  <si>
    <t xml:space="preserve">EntrÃ© pour denutrition, il n'a jamais vu la dieteticienne, et aucun bilan de fait
</t>
  </si>
  <si>
    <t>Boyer</t>
  </si>
  <si>
    <t>Marie Claude</t>
  </si>
  <si>
    <t>myelome</t>
  </si>
  <si>
    <t>IP 1 mois apres/ pac mis que pr NP</t>
  </si>
  <si>
    <t>RentrÃ©e pr fievre, hospit 3 jrs, RA da sa demande</t>
  </si>
  <si>
    <t>Ne pas pr NA....</t>
  </si>
  <si>
    <t>Brando</t>
  </si>
  <si>
    <t>jean</t>
  </si>
  <si>
    <t>lymphome</t>
  </si>
  <si>
    <t>-4kg durant hospit
conseils diet non suivis sur pres.. mais montÃ©</t>
  </si>
  <si>
    <t>NA NON proposÃ©</t>
  </si>
  <si>
    <t xml:space="preserve">Brard </t>
  </si>
  <si>
    <t>Yvette</t>
  </si>
  <si>
    <t>Aucune notion de taille sur tout l'ensemble des sejours de la patient depuis son entrÃ©e ds la maladie  en 2013
durant hospit ablation DVI sur inf PAC, pas de notion NPE</t>
  </si>
  <si>
    <t>Brondel</t>
  </si>
  <si>
    <t>Louisa</t>
  </si>
  <si>
    <t>olimel intro le 5/12, Staph ep, i</t>
  </si>
  <si>
    <t>mise sous olimel =&gt; inf pac
Mise enplace Picc =&gt; inf PIC
DC</t>
  </si>
  <si>
    <t>Brunschwing</t>
  </si>
  <si>
    <t>jean paul</t>
  </si>
  <si>
    <t>homme</t>
  </si>
  <si>
    <t>prostate</t>
  </si>
  <si>
    <t>paraplegie</t>
  </si>
  <si>
    <t>Cachin</t>
  </si>
  <si>
    <t>Henri</t>
  </si>
  <si>
    <t>staph hominis</t>
  </si>
  <si>
    <t>iolimel/ staph hominis</t>
  </si>
  <si>
    <t xml:space="preserve">sepsis a staph hominis( hemocs VVP uniquement rien fait sur PAC) =&gt; arret olimel et mise sous perikabiven + ATB
HEmocs a froid apres 72h ATB=&gt; PAC ras ( vu que 72h ATB) , dc reprise olimel lors depart
</t>
  </si>
  <si>
    <t>2jrs olimel et 7 de smofkabiven</t>
  </si>
  <si>
    <t>PDV</t>
  </si>
  <si>
    <t>Camilleri</t>
  </si>
  <si>
    <t>colette</t>
  </si>
  <si>
    <t>Reprise de pds 9 kg en 6mois</t>
  </si>
  <si>
    <t>Carrera</t>
  </si>
  <si>
    <t>Jean paul</t>
  </si>
  <si>
    <t>-10kg en 4 semaine d'apres CR rÃ©a
entrÃ©e pr PAL/ decouverte kcer estomac av sd paraneo a type CIVD... DC par HemoR ext</t>
  </si>
  <si>
    <t>Carrere</t>
  </si>
  <si>
    <t>Jacqueline</t>
  </si>
  <si>
    <t>hemocs mal realisées</t>
  </si>
  <si>
    <t>ceniccola</t>
  </si>
  <si>
    <t>patricia</t>
  </si>
  <si>
    <t>Champion</t>
  </si>
  <si>
    <t>Rene</t>
  </si>
  <si>
    <t>suvi en parralele a gre
entrÃ©e pr sd hyperalgique , sur coxarthrose avec indic chir
pas de diet vu</t>
  </si>
  <si>
    <t>Chretien</t>
  </si>
  <si>
    <t>LAL</t>
  </si>
  <si>
    <t>52 kg en avril 2017</t>
  </si>
  <si>
    <t>chretien</t>
  </si>
  <si>
    <t>LA</t>
  </si>
  <si>
    <t>taph epi… pas d'olimel</t>
  </si>
  <si>
    <t>Pas de crp alors que inf de PAC
omi ++</t>
  </si>
  <si>
    <t>colombo</t>
  </si>
  <si>
    <t>aldo</t>
  </si>
  <si>
    <t>ependymome du cervelet</t>
  </si>
  <si>
    <t>costanzo</t>
  </si>
  <si>
    <t>robert</t>
  </si>
  <si>
    <t>LLC</t>
  </si>
  <si>
    <t>En RC</t>
  </si>
  <si>
    <t>Danaila</t>
  </si>
  <si>
    <t>Valuta</t>
  </si>
  <si>
    <t>Hospit pr realisation de sa C1J1</t>
  </si>
  <si>
    <t>Delprete</t>
  </si>
  <si>
    <t>maria</t>
  </si>
  <si>
    <t>Demongeot</t>
  </si>
  <si>
    <t>Betty</t>
  </si>
  <si>
    <t>nsp</t>
  </si>
  <si>
    <t>Derrien</t>
  </si>
  <si>
    <t>gilbert</t>
  </si>
  <si>
    <t xml:space="preserve">denutrition non evaluable car pds declaratif, du fait tetraplegie </t>
  </si>
  <si>
    <t xml:space="preserve">Desnouveaux </t>
  </si>
  <si>
    <t>Gilles</t>
  </si>
  <si>
    <t>dc par hemoR ext massive
50kg en mai 2017
albu a 16 debut Juin
jamais vu diet de tte sa PEC</t>
  </si>
  <si>
    <t>DHO</t>
  </si>
  <si>
    <t>lucette</t>
  </si>
  <si>
    <t>CHC</t>
  </si>
  <si>
    <t>sd oedemato ascitique</t>
  </si>
  <si>
    <t>Enard</t>
  </si>
  <si>
    <t>eric</t>
  </si>
  <si>
    <t>NSP</t>
  </si>
  <si>
    <t>Eymin</t>
  </si>
  <si>
    <t>jeanine</t>
  </si>
  <si>
    <t>GPE fresubin 2 kcal
Pas de CNO</t>
  </si>
  <si>
    <t>Faragoni</t>
  </si>
  <si>
    <t>En SP</t>
  </si>
  <si>
    <t>Fautrier</t>
  </si>
  <si>
    <t>Patrice</t>
  </si>
  <si>
    <t>juste avant hospit , avait olimel</t>
  </si>
  <si>
    <t>pas de pds de ref
jamais vu de diet av cette hospit</t>
  </si>
  <si>
    <t>pas adapt doses, mais carrement 2 perikabiven/jr</t>
  </si>
  <si>
    <t>Fecy</t>
  </si>
  <si>
    <t>frederic</t>
  </si>
  <si>
    <t>car occlusion dig</t>
  </si>
  <si>
    <t>Ferrero</t>
  </si>
  <si>
    <t>olimel/staph epi</t>
  </si>
  <si>
    <t>notion inf PAC/NPE a staph epi</t>
  </si>
  <si>
    <t>OMI 
Bdle dose cernevit/nutryelt
perikabiven 4jrs
olimel 2 jrs , plus hydrat pa glucidion</t>
  </si>
  <si>
    <t>Fourmillier</t>
  </si>
  <si>
    <t>Josette</t>
  </si>
  <si>
    <t>n'aime pas les CNO</t>
  </si>
  <si>
    <t xml:space="preserve">Francheschini </t>
  </si>
  <si>
    <t>germaine</t>
  </si>
  <si>
    <t>m7</t>
  </si>
  <si>
    <t>KLEBSIELLE</t>
  </si>
  <si>
    <t>olimel/ klebsielle avait NP ala maison</t>
  </si>
  <si>
    <t>Gachelin</t>
  </si>
  <si>
    <t>Nicole</t>
  </si>
  <si>
    <t>-5kg en 1 mois d'apres CR urgences
Kcer pancreas, jamais vu de diet depuis son entrÃ©e ds la maladie</t>
  </si>
  <si>
    <t>Gaignier</t>
  </si>
  <si>
    <t>Jean marc</t>
  </si>
  <si>
    <t>sng</t>
  </si>
  <si>
    <t xml:space="preserve">Pds stable, mais prise + 3kg durant hospit
a vu Dr.Millin
Pas de SRI
</t>
  </si>
  <si>
    <t>SNG puis GPE</t>
  </si>
  <si>
    <t>Giannasi</t>
  </si>
  <si>
    <t>Celine</t>
  </si>
  <si>
    <t>parenteral</t>
  </si>
  <si>
    <t>inf en mars 2017 a staph epi/ NP deces dans les suites</t>
  </si>
  <si>
    <t>Gomez</t>
  </si>
  <si>
    <t>helene</t>
  </si>
  <si>
    <t>Goulas</t>
  </si>
  <si>
    <t>Ginette</t>
  </si>
  <si>
    <t>stpah epi/E.Coli</t>
  </si>
  <si>
    <t>sous olimel juste avant hospit , staph epi + e.coli</t>
  </si>
  <si>
    <t>50 jrs d'olimel sans vitamines, qui ont ete mis av l'hydrat
DC par inf de PAC
Tableau anasarque pdt hospit</t>
  </si>
  <si>
    <t>Gracia</t>
  </si>
  <si>
    <t>Danielle</t>
  </si>
  <si>
    <t>50 en dec 2016</t>
  </si>
  <si>
    <t>Guadagnoli</t>
  </si>
  <si>
    <t>evelyne</t>
  </si>
  <si>
    <t>Pas de perte de pds</t>
  </si>
  <si>
    <t>refus CNO</t>
  </si>
  <si>
    <t>Guenot</t>
  </si>
  <si>
    <t>Roger</t>
  </si>
  <si>
    <t>Guilbert</t>
  </si>
  <si>
    <t>chantal</t>
  </si>
  <si>
    <t>Guston</t>
  </si>
  <si>
    <t>André</t>
  </si>
  <si>
    <t>SMD</t>
  </si>
  <si>
    <t>staph epi MR</t>
  </si>
  <si>
    <t>70kg en mai 2017</t>
  </si>
  <si>
    <t>Hachani</t>
  </si>
  <si>
    <t>Sabah</t>
  </si>
  <si>
    <t>Hauville</t>
  </si>
  <si>
    <t>Serge</t>
  </si>
  <si>
    <t>Hermann</t>
  </si>
  <si>
    <t>Marie claire</t>
  </si>
  <si>
    <t>Aucun bilan fait</t>
  </si>
  <si>
    <t>Holier</t>
  </si>
  <si>
    <t>Jean</t>
  </si>
  <si>
    <t>Hraiba</t>
  </si>
  <si>
    <t>Ali</t>
  </si>
  <si>
    <t>98 en mars 2017
albu C =27</t>
  </si>
  <si>
    <t>Hugon maille 12/07</t>
  </si>
  <si>
    <t>arnaud</t>
  </si>
  <si>
    <t>renal</t>
  </si>
  <si>
    <t>-7kg durant hospit
Pas d'OMI
DM passÃ© en Ds durant hospit</t>
  </si>
  <si>
    <t>Jackson</t>
  </si>
  <si>
    <t>Bruno</t>
  </si>
  <si>
    <t>oesophage</t>
  </si>
  <si>
    <t>46kg en janv 2017
hospit ... FDV</t>
  </si>
  <si>
    <t>Khajishvili</t>
  </si>
  <si>
    <t>Tamar</t>
  </si>
  <si>
    <t>58 en dec 2016
jamais vu de diet
Albu de sortie a 20</t>
  </si>
  <si>
    <t xml:space="preserve">Laborde </t>
  </si>
  <si>
    <t>Laeticia</t>
  </si>
  <si>
    <t>a la fin hospit, la patiente passe en denutrition moderÃ©e</t>
  </si>
  <si>
    <t>Laboux</t>
  </si>
  <si>
    <t>EntrÃ©e sur Meta cere.. pas de poids.. entrÃ©e en SP</t>
  </si>
  <si>
    <t>car en SP</t>
  </si>
  <si>
    <t>Larcheveque</t>
  </si>
  <si>
    <t>andré</t>
  </si>
  <si>
    <t>PYO+Staph epi</t>
  </si>
  <si>
    <t xml:space="preserve">NON </t>
  </si>
  <si>
    <t>Le meur</t>
  </si>
  <si>
    <t>Francette</t>
  </si>
  <si>
    <t>PNEUMOCOQUE</t>
  </si>
  <si>
    <t>le lendemain de son arrivÃ©e=&gt; hemmoR massive</t>
  </si>
  <si>
    <t>Ledoux</t>
  </si>
  <si>
    <t>Beatrice</t>
  </si>
  <si>
    <t xml:space="preserve">Vu au plan annonce par DIET, </t>
  </si>
  <si>
    <t>Letellier</t>
  </si>
  <si>
    <t>Philippe</t>
  </si>
  <si>
    <t>STAPH HOMINIS</t>
  </si>
  <si>
    <t>inf PAC durant sejour</t>
  </si>
  <si>
    <t>2 poches par jour, jusqu'a sa mort</t>
  </si>
  <si>
    <t>LLobregat</t>
  </si>
  <si>
    <t>Jean francois</t>
  </si>
  <si>
    <t>2/jrs a vu Dr.Millin durant sejour</t>
  </si>
  <si>
    <t>Lombardo</t>
  </si>
  <si>
    <t>thierry</t>
  </si>
  <si>
    <t>.....Aplasie febrile</t>
  </si>
  <si>
    <t>maes</t>
  </si>
  <si>
    <t>brigitte</t>
  </si>
  <si>
    <t>STAPH EPI</t>
  </si>
  <si>
    <t>pds declaratif car vn'a jamais ou etre pesÃ©e</t>
  </si>
  <si>
    <t>AEG rapide puis DC</t>
  </si>
  <si>
    <t>Magetti</t>
  </si>
  <si>
    <t>PAL exclu</t>
  </si>
  <si>
    <t>Marro</t>
  </si>
  <si>
    <t>carole</t>
  </si>
  <si>
    <t>nc</t>
  </si>
  <si>
    <t>STAPH DORE</t>
  </si>
  <si>
    <t>avait encore olimel 10 jrs avt sa mort
ET avait eu inf de PAC</t>
  </si>
  <si>
    <t>Martin</t>
  </si>
  <si>
    <t>PYO</t>
  </si>
  <si>
    <t>ENLEVER DEBUT DIET..N'A PAS VU DIET</t>
  </si>
  <si>
    <t>en sd occlusif majeur</t>
  </si>
  <si>
    <t>Massardo</t>
  </si>
  <si>
    <t>suzanne</t>
  </si>
  <si>
    <t>avait deja GPE, car radio/chimio</t>
  </si>
  <si>
    <t>Medjadji</t>
  </si>
  <si>
    <t>Mohamed</t>
  </si>
  <si>
    <t xml:space="preserve">Pas de nutrition enterale car entrÃ© pr sd sub occlusif
APres derniere cure chimio=&gt; radioth pis arret </t>
  </si>
  <si>
    <t>Merazga</t>
  </si>
  <si>
    <t>aicha</t>
  </si>
  <si>
    <t>DC de son occlusion, est rapidement DCD
rentrÃ©e en SP</t>
  </si>
  <si>
    <t>Mercuri</t>
  </si>
  <si>
    <t>andrée</t>
  </si>
  <si>
    <t>inf pas S.epi</t>
  </si>
  <si>
    <t xml:space="preserve">Mersch </t>
  </si>
  <si>
    <t>Jeanne</t>
  </si>
  <si>
    <t>Lymphome</t>
  </si>
  <si>
    <t>-4kg durant hospit</t>
  </si>
  <si>
    <t>montigny</t>
  </si>
  <si>
    <t>thrombocytemie essentielle</t>
  </si>
  <si>
    <t>Morel</t>
  </si>
  <si>
    <t>hemato</t>
  </si>
  <si>
    <t>Patient dement , PEC PAL</t>
  </si>
  <si>
    <t>Nadjarian</t>
  </si>
  <si>
    <t>Raphael</t>
  </si>
  <si>
    <t>LMC</t>
  </si>
  <si>
    <t>Naitza</t>
  </si>
  <si>
    <t>Sauveur</t>
  </si>
  <si>
    <t>Nardi</t>
  </si>
  <si>
    <t>Daniel</t>
  </si>
  <si>
    <t>Paciny</t>
  </si>
  <si>
    <t>Antoine</t>
  </si>
  <si>
    <t>Paris</t>
  </si>
  <si>
    <t>andrÃ©</t>
  </si>
  <si>
    <t>Peffredo 0617</t>
  </si>
  <si>
    <t>Eric</t>
  </si>
  <si>
    <t>cholangiocarcinome</t>
  </si>
  <si>
    <t>Peffredo1217</t>
  </si>
  <si>
    <t>Pelazza</t>
  </si>
  <si>
    <t>Claude</t>
  </si>
  <si>
    <t>femme</t>
  </si>
  <si>
    <t>ENTERROCOCUS FEAC</t>
  </si>
  <si>
    <t>55 en mars 2017</t>
  </si>
  <si>
    <t>Pelicot</t>
  </si>
  <si>
    <t>Peyraud</t>
  </si>
  <si>
    <t>Marie catherine</t>
  </si>
  <si>
    <t>Pierne</t>
  </si>
  <si>
    <t>jean louis</t>
  </si>
  <si>
    <t>La SNG sera posÃ©e par SSr 3 mois plus tard</t>
  </si>
  <si>
    <t>Pimont</t>
  </si>
  <si>
    <t>Maryvonne</t>
  </si>
  <si>
    <t>indeterminé</t>
  </si>
  <si>
    <t>Pittia</t>
  </si>
  <si>
    <t>STAPH E</t>
  </si>
  <si>
    <t>taille : 1,57 pds 53/ albu 25</t>
  </si>
  <si>
    <t>CNO preco par diet non prescris</t>
  </si>
  <si>
    <t>Poucalow</t>
  </si>
  <si>
    <t>Jean claude</t>
  </si>
  <si>
    <t>melanome</t>
  </si>
  <si>
    <t>n'a jamais pu se lever pr etre pesÃ©</t>
  </si>
  <si>
    <t>Poudevigne</t>
  </si>
  <si>
    <t>en SP</t>
  </si>
  <si>
    <t>Prat</t>
  </si>
  <si>
    <t>orl</t>
  </si>
  <si>
    <t>Vu tuleur ORL, SNG non possible, Olimel non proposÃ©</t>
  </si>
  <si>
    <t>Pulicani</t>
  </si>
  <si>
    <t>Quartier</t>
  </si>
  <si>
    <t>inf pac a staph epi</t>
  </si>
  <si>
    <t>ap changement de PAC, reprise olimel</t>
  </si>
  <si>
    <t>Ramorino</t>
  </si>
  <si>
    <t>OLIMEL SANS VIT</t>
  </si>
  <si>
    <t>inf PAc a staph epi
10  jrs apres sortie, voit Dr.Millin, pr pose GPE
Etait depuis 8mois ss NPE</t>
  </si>
  <si>
    <t>sans vitamines</t>
  </si>
  <si>
    <t>Randriaaaaaaaa</t>
  </si>
  <si>
    <t>Germain</t>
  </si>
  <si>
    <t>Renaud</t>
  </si>
  <si>
    <t>Marie agnes</t>
  </si>
  <si>
    <t>n'a pu etre revu pr rÃ© eval ingesta car RAD.. non revue en HDJ</t>
  </si>
  <si>
    <t>Reyes durand</t>
  </si>
  <si>
    <t>Noemi</t>
  </si>
  <si>
    <t>PARENTERALE</t>
  </si>
  <si>
    <t>inf pas a staph epi. mise en place vanco puis reprise olimel</t>
  </si>
  <si>
    <t xml:space="preserve">pas de vit, arret  5jrs avant sa mort.olimel 3jrs, puis relai perikabiven 11jrs, puis de nouveau olimel 6jrs, arret </t>
  </si>
  <si>
    <t>Riviere</t>
  </si>
  <si>
    <t>Rocard</t>
  </si>
  <si>
    <t>Maryse</t>
  </si>
  <si>
    <t>NON proposÃ©e</t>
  </si>
  <si>
    <t>roger</t>
  </si>
  <si>
    <t>PAS DE NUTRITION</t>
  </si>
  <si>
    <t>Roman</t>
  </si>
  <si>
    <t>danielle</t>
  </si>
  <si>
    <t>NP CAR PRB GPE/ RADIO CHIMIO</t>
  </si>
  <si>
    <t>A eu un prob avec sa GPe, dc obligÃ©e d e passer en parenterale le teps de fiare le pt sur sa GPE
periK durant TTT ,PAC</t>
  </si>
  <si>
    <t xml:space="preserve">Rouge </t>
  </si>
  <si>
    <t>christiane</t>
  </si>
  <si>
    <t>Perte majeure de pds durant hospit
obese denutrie</t>
  </si>
  <si>
    <t>sanchez</t>
  </si>
  <si>
    <t>marie</t>
  </si>
  <si>
    <t>OLIMEL</t>
  </si>
  <si>
    <t>Gros probleme de prise de pds durant hospit, avec poids montÃ© a 64Kg,  car olimel+ hydrat diurne</t>
  </si>
  <si>
    <t>olipmel pdt 37 jrs , puis relai perikabiven/ inf PAC
1 cslt diet preconisant arret NPE</t>
  </si>
  <si>
    <t>Sanna</t>
  </si>
  <si>
    <t>0.75</t>
  </si>
  <si>
    <t>GPE posÃ©e en avril 2017, ap cslt med nutritionniste
jaais vu diet durant hospit
durant hospit: inf PAC
74kg en mars 2017</t>
  </si>
  <si>
    <t>pas adapt car pt avit il ce protocole a domicile avec prestataire</t>
  </si>
  <si>
    <t>Santiago</t>
  </si>
  <si>
    <t>Louise</t>
  </si>
  <si>
    <t>STAPH AUREUS</t>
  </si>
  <si>
    <t>OLIMEL AV VIT</t>
  </si>
  <si>
    <t>inf pac, a stpah , relai periK, , ablation PAC
PeriK, stop 48h avant depart</t>
  </si>
  <si>
    <t>Savenkoff</t>
  </si>
  <si>
    <t>Concetta</t>
  </si>
  <si>
    <t>Scarangella</t>
  </si>
  <si>
    <t>MELANOME</t>
  </si>
  <si>
    <t>entrÃ©e pr bilan de cephalÃ©es post innumotherapie</t>
  </si>
  <si>
    <t xml:space="preserve">Schiano </t>
  </si>
  <si>
    <t>Michel</t>
  </si>
  <si>
    <t>etait sous parenterale a la maison, stop lors hospit</t>
  </si>
  <si>
    <t>Seigneur</t>
  </si>
  <si>
    <t>Monique</t>
  </si>
  <si>
    <t>N7 sans vit , ni adaptation des doses pdt 3 jrs, en plus hyperhydratation</t>
  </si>
  <si>
    <t>Seitier</t>
  </si>
  <si>
    <t>jamais de pds de tte sa PEC ni diet
albu faites le dernier jour de son hospit avant tf en USP</t>
  </si>
  <si>
    <t>Sieli</t>
  </si>
  <si>
    <t>evenement inf pac a pyo
2 poches</t>
  </si>
  <si>
    <t>Simoes</t>
  </si>
  <si>
    <t>Richard</t>
  </si>
  <si>
    <t xml:space="preserve">a benef a l'entrÃ©e de la maladie d'une gastroscopie ss AG, pt aurait il fallut poser GPE
69 en fev 2017
jamais albu </t>
  </si>
  <si>
    <t>olimel pdt 2jrs sans vit puis rajout vitamines
Total ( jrs olimel</t>
  </si>
  <si>
    <t>Squillaci</t>
  </si>
  <si>
    <t>Jeanine</t>
  </si>
  <si>
    <t>Verra la diet en SSR : DM
82kg en avril 2017
pds: 72/80/85/70</t>
  </si>
  <si>
    <t>Tamburi</t>
  </si>
  <si>
    <t>Annie</t>
  </si>
  <si>
    <t>recidive cancer 2 mois apres ablation GPE
A vu aussi Dr.Millin</t>
  </si>
  <si>
    <t>Toninelli</t>
  </si>
  <si>
    <t>Vincente</t>
  </si>
  <si>
    <t>inf PAC a staph epi traitÃ© par augmentin, re hospit qq jours apres pr recidive inf PAC av mise sous vanco</t>
  </si>
  <si>
    <t>sans  vit
Mis un jours, puis sortie des hemocs revelant inf de PAC</t>
  </si>
  <si>
    <t>torres</t>
  </si>
  <si>
    <t>roland</t>
  </si>
  <si>
    <t>erreur de ma part
a eu SNG au lieu Parenterale</t>
  </si>
  <si>
    <t>Toupet</t>
  </si>
  <si>
    <t>Fatima</t>
  </si>
  <si>
    <t>Nc</t>
  </si>
  <si>
    <t>Treboutte</t>
  </si>
  <si>
    <t>christian</t>
  </si>
  <si>
    <t>Obese denutri</t>
  </si>
  <si>
    <t>TRIVIN</t>
  </si>
  <si>
    <t>MARS 2017: 46</t>
  </si>
  <si>
    <t>Viale</t>
  </si>
  <si>
    <t>Arlette</t>
  </si>
  <si>
    <t>Wibaux</t>
  </si>
  <si>
    <t>Chantal</t>
  </si>
  <si>
    <t>suivi a lyon, decalge htermique sans etio retrouvÃ©e</t>
  </si>
  <si>
    <t>Étiquettes de colonnes</t>
  </si>
  <si>
    <t>OK</t>
  </si>
  <si>
    <t>DM</t>
  </si>
  <si>
    <t>DS</t>
  </si>
  <si>
    <t>Total</t>
  </si>
  <si>
    <t>Etat nutritionnel/période</t>
  </si>
  <si>
    <t>age interval</t>
  </si>
  <si>
    <t>Nombre de age interval</t>
  </si>
  <si>
    <t>Cérébral</t>
  </si>
  <si>
    <t>Cutané</t>
  </si>
  <si>
    <t>Digestif</t>
  </si>
  <si>
    <t>Gynécologique</t>
  </si>
  <si>
    <t>Indéterminé</t>
  </si>
  <si>
    <t>Prostate</t>
  </si>
  <si>
    <t>Urinaire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</si>
</sst>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4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NumberFormat="1" applyFont="1" applyAlignment="1">
      <alignment horizontal="left" vertical="top" wrapText="1"/>
    </xf>
    <xf numFmtId="14" fontId="0" fillId="0" borderId="0" xfId="0" applyNumberFormat="1" applyFont="1" applyAlignment="1">
      <alignment horizontal="left" vertical="top" wrapText="1"/>
    </xf>
    <xf numFmtId="4" fontId="0" fillId="0" borderId="0" xfId="0" applyNumberFormat="1" applyFont="1" applyAlignment="1">
      <alignment horizontal="left" vertical="top" wrapText="1"/>
    </xf>
    <xf numFmtId="0" fontId="2" fillId="0" borderId="0" xfId="0" applyFont="1" applyAlignment="1"/>
    <xf numFmtId="17" fontId="0" fillId="0" borderId="0" xfId="0" applyNumberFormat="1" applyFont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57">
    <dxf>
      <alignment horizontal="center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top" textRotation="0" wrapText="1" indent="0" relativeIndent="0" justifyLastLine="0" shrinkToFit="0" mergeCell="0" readingOrder="0"/>
    </dxf>
    <dxf>
      <numFmt numFmtId="4" formatCode="#,##0.00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top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top" textRotation="0" wrapText="1" indent="0" relativeIndent="255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top" textRotation="0" wrapText="1" indent="0" relativeIndent="255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</dxfs>
  <tableStyles count="1" defaultTableStyle="TableStyleMedium9" defaultPivotStyle="PivotStyleLight16">
    <tableStyle name="Référentiel recueil de données-style" pivot="0" count="3">
      <tableStyleElement type="headerRow" dxfId="56"/>
      <tableStyleElement type="firstRowStripe" dxfId="55"/>
      <tableStyleElement type="secondRowStripe" dxfId="54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[export de données - sans 100000 feuilles.xlsx]Feuil7!Tableau croisé dynamique7</c:name>
    <c:fmtId val="9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Etat nutritionnel</a:t>
            </a:r>
            <a:r>
              <a:rPr lang="fr-FR" baseline="0"/>
              <a:t> en fonction des néoplasies oncologique</a:t>
            </a:r>
            <a:endParaRPr lang="fr-FR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inEnd"/>
          <c:showVal val="1"/>
        </c:dLbl>
      </c:pivotFmt>
      <c:pivotFmt>
        <c:idx val="1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inEnd"/>
          <c:showVal val="1"/>
        </c:dLbl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inEnd"/>
          <c:showVal val="1"/>
        </c:dLbl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inEnd"/>
          <c:showVal val="1"/>
        </c:dLbl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inEnd"/>
          <c:showVal val="1"/>
        </c:dLbl>
      </c:pivotFmt>
      <c:pivotFmt>
        <c:idx val="1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inEnd"/>
          <c:showVal val="1"/>
        </c:dLbl>
      </c:pivotFmt>
      <c:pivotFmt>
        <c:idx val="1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inEnd"/>
          <c:showVal val="1"/>
        </c:dLbl>
      </c:pivotFmt>
      <c:pivotFmt>
        <c:idx val="1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inEnd"/>
          <c:showVal val="1"/>
        </c:dLbl>
      </c:pivotFmt>
      <c:pivotFmt>
        <c:idx val="1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inEnd"/>
          <c:showVal val="1"/>
        </c:dLbl>
      </c:pivotFmt>
      <c:pivotFmt>
        <c:idx val="2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Feuil7!$B$5:$B$6</c:f>
              <c:strCache>
                <c:ptCount val="1"/>
                <c:pt idx="0">
                  <c:v>Cérébral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inEnd"/>
            <c:showVal val="1"/>
          </c:dLbls>
          <c:cat>
            <c:strRef>
              <c:f>Feuil7!$A$7:$A$10</c:f>
              <c:strCache>
                <c:ptCount val="3"/>
                <c:pt idx="0">
                  <c:v>OK</c:v>
                </c:pt>
                <c:pt idx="1">
                  <c:v>DM</c:v>
                </c:pt>
                <c:pt idx="2">
                  <c:v>DS</c:v>
                </c:pt>
              </c:strCache>
            </c:strRef>
          </c:cat>
          <c:val>
            <c:numRef>
              <c:f>Feuil7!$B$7:$B$10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Feuil7!$C$5:$C$6</c:f>
              <c:strCache>
                <c:ptCount val="1"/>
                <c:pt idx="0">
                  <c:v>Cutané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inEnd"/>
            <c:showVal val="1"/>
          </c:dLbls>
          <c:cat>
            <c:strRef>
              <c:f>Feuil7!$A$7:$A$10</c:f>
              <c:strCache>
                <c:ptCount val="3"/>
                <c:pt idx="0">
                  <c:v>OK</c:v>
                </c:pt>
                <c:pt idx="1">
                  <c:v>DM</c:v>
                </c:pt>
                <c:pt idx="2">
                  <c:v>DS</c:v>
                </c:pt>
              </c:strCache>
            </c:strRef>
          </c:cat>
          <c:val>
            <c:numRef>
              <c:f>Feuil7!$C$7:$C$10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Feuil7!$D$5:$D$6</c:f>
              <c:strCache>
                <c:ptCount val="1"/>
                <c:pt idx="0">
                  <c:v>Digestif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inEnd"/>
            <c:showVal val="1"/>
          </c:dLbls>
          <c:cat>
            <c:strRef>
              <c:f>Feuil7!$A$7:$A$10</c:f>
              <c:strCache>
                <c:ptCount val="3"/>
                <c:pt idx="0">
                  <c:v>OK</c:v>
                </c:pt>
                <c:pt idx="1">
                  <c:v>DM</c:v>
                </c:pt>
                <c:pt idx="2">
                  <c:v>DS</c:v>
                </c:pt>
              </c:strCache>
            </c:strRef>
          </c:cat>
          <c:val>
            <c:numRef>
              <c:f>Feuil7!$D$7:$D$10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</c:ser>
        <c:ser>
          <c:idx val="3"/>
          <c:order val="3"/>
          <c:tx>
            <c:strRef>
              <c:f>Feuil7!$E$5:$E$6</c:f>
              <c:strCache>
                <c:ptCount val="1"/>
                <c:pt idx="0">
                  <c:v>Gynécologique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inEnd"/>
            <c:showVal val="1"/>
          </c:dLbls>
          <c:cat>
            <c:strRef>
              <c:f>Feuil7!$A$7:$A$10</c:f>
              <c:strCache>
                <c:ptCount val="3"/>
                <c:pt idx="0">
                  <c:v>OK</c:v>
                </c:pt>
                <c:pt idx="1">
                  <c:v>DM</c:v>
                </c:pt>
                <c:pt idx="2">
                  <c:v>DS</c:v>
                </c:pt>
              </c:strCache>
            </c:strRef>
          </c:cat>
          <c:val>
            <c:numRef>
              <c:f>Feuil7!$E$7:$E$10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4"/>
          <c:order val="4"/>
          <c:tx>
            <c:strRef>
              <c:f>Feuil7!$F$5:$F$6</c:f>
              <c:strCache>
                <c:ptCount val="1"/>
                <c:pt idx="0">
                  <c:v>Indéterminé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inEnd"/>
            <c:showVal val="1"/>
          </c:dLbls>
          <c:cat>
            <c:strRef>
              <c:f>Feuil7!$A$7:$A$10</c:f>
              <c:strCache>
                <c:ptCount val="3"/>
                <c:pt idx="0">
                  <c:v>OK</c:v>
                </c:pt>
                <c:pt idx="1">
                  <c:v>DM</c:v>
                </c:pt>
                <c:pt idx="2">
                  <c:v>DS</c:v>
                </c:pt>
              </c:strCache>
            </c:strRef>
          </c:cat>
          <c:val>
            <c:numRef>
              <c:f>Feuil7!$F$7:$F$10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5"/>
          <c:order val="5"/>
          <c:tx>
            <c:strRef>
              <c:f>Feuil7!$G$5:$G$6</c:f>
              <c:strCache>
                <c:ptCount val="1"/>
                <c:pt idx="0">
                  <c:v>ORL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inEnd"/>
            <c:showVal val="1"/>
          </c:dLbls>
          <c:cat>
            <c:strRef>
              <c:f>Feuil7!$A$7:$A$10</c:f>
              <c:strCache>
                <c:ptCount val="3"/>
                <c:pt idx="0">
                  <c:v>OK</c:v>
                </c:pt>
                <c:pt idx="1">
                  <c:v>DM</c:v>
                </c:pt>
                <c:pt idx="2">
                  <c:v>DS</c:v>
                </c:pt>
              </c:strCache>
            </c:strRef>
          </c:cat>
          <c:val>
            <c:numRef>
              <c:f>Feuil7!$G$7:$G$10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6"/>
          <c:order val="6"/>
          <c:tx>
            <c:strRef>
              <c:f>Feuil7!$H$5:$H$6</c:f>
              <c:strCache>
                <c:ptCount val="1"/>
                <c:pt idx="0">
                  <c:v>Prostate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inEnd"/>
            <c:showVal val="1"/>
          </c:dLbls>
          <c:cat>
            <c:strRef>
              <c:f>Feuil7!$A$7:$A$10</c:f>
              <c:strCache>
                <c:ptCount val="3"/>
                <c:pt idx="0">
                  <c:v>OK</c:v>
                </c:pt>
                <c:pt idx="1">
                  <c:v>DM</c:v>
                </c:pt>
                <c:pt idx="2">
                  <c:v>DS</c:v>
                </c:pt>
              </c:strCache>
            </c:strRef>
          </c:cat>
          <c:val>
            <c:numRef>
              <c:f>Feuil7!$H$7:$H$10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7"/>
          <c:order val="7"/>
          <c:tx>
            <c:strRef>
              <c:f>Feuil7!$I$5:$I$6</c:f>
              <c:strCache>
                <c:ptCount val="1"/>
                <c:pt idx="0">
                  <c:v>TNE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inEnd"/>
            <c:showVal val="1"/>
          </c:dLbls>
          <c:cat>
            <c:strRef>
              <c:f>Feuil7!$A$7:$A$10</c:f>
              <c:strCache>
                <c:ptCount val="3"/>
                <c:pt idx="0">
                  <c:v>OK</c:v>
                </c:pt>
                <c:pt idx="1">
                  <c:v>DM</c:v>
                </c:pt>
                <c:pt idx="2">
                  <c:v>DS</c:v>
                </c:pt>
              </c:strCache>
            </c:strRef>
          </c:cat>
          <c:val>
            <c:numRef>
              <c:f>Feuil7!$I$7:$I$10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Feuil7!$J$5:$J$6</c:f>
              <c:strCache>
                <c:ptCount val="1"/>
                <c:pt idx="0">
                  <c:v>Urinaire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inEnd"/>
            <c:showVal val="1"/>
          </c:dLbls>
          <c:cat>
            <c:strRef>
              <c:f>Feuil7!$A$7:$A$10</c:f>
              <c:strCache>
                <c:ptCount val="3"/>
                <c:pt idx="0">
                  <c:v>OK</c:v>
                </c:pt>
                <c:pt idx="1">
                  <c:v>DM</c:v>
                </c:pt>
                <c:pt idx="2">
                  <c:v>DS</c:v>
                </c:pt>
              </c:strCache>
            </c:strRef>
          </c:cat>
          <c:val>
            <c:numRef>
              <c:f>Feuil7!$J$7:$J$10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dLblPos val="inEnd"/>
          <c:showVal val="1"/>
        </c:dLbls>
        <c:axId val="43557248"/>
        <c:axId val="46118400"/>
      </c:barChart>
      <c:catAx>
        <c:axId val="43557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Etat</a:t>
                </a:r>
                <a:r>
                  <a:rPr lang="fr-FR" baseline="0"/>
                  <a:t> nutritionnel</a:t>
                </a:r>
                <a:endParaRPr lang="fr-FR"/>
              </a:p>
            </c:rich>
          </c:tx>
          <c:layout/>
        </c:title>
        <c:tickLblPos val="nextTo"/>
        <c:crossAx val="46118400"/>
        <c:crosses val="autoZero"/>
        <c:auto val="1"/>
        <c:lblAlgn val="ctr"/>
        <c:lblOffset val="100"/>
      </c:catAx>
      <c:valAx>
        <c:axId val="4611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Nombre de patient</a:t>
                </a:r>
              </a:p>
            </c:rich>
          </c:tx>
          <c:layout/>
        </c:title>
        <c:numFmt formatCode="General" sourceLinked="1"/>
        <c:tickLblPos val="nextTo"/>
        <c:crossAx val="43557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114300</xdr:rowOff>
    </xdr:from>
    <xdr:to>
      <xdr:col>12</xdr:col>
      <xdr:colOff>200025</xdr:colOff>
      <xdr:row>25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%20de%20donn&#233;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éférentiel recueil de données"/>
      <sheetName val="DC  infEN"/>
      <sheetName val="CNO prescrisperiode"/>
      <sheetName val="Evaluation nutritionnelle par p"/>
      <sheetName val="Jours avant décès après infecti"/>
      <sheetName val="Prise en charge des mycoses par"/>
      <sheetName val="inf pac et ev DC"/>
      <sheetName val="AGE MOYEN PAR TYPE NEOPLASIE"/>
      <sheetName val="Détail27-OUI"/>
      <sheetName val="Pourcentage de valeur des IMc p"/>
      <sheetName val="IMC moyen et nbre IMC calculabl"/>
      <sheetName val="Tableau type neoplasie onco"/>
      <sheetName val="type de neoplasique "/>
      <sheetName val="proportions type de neoplasique"/>
      <sheetName val="albu chez les sup a 35"/>
      <sheetName val="nbre pesée periode"/>
      <sheetName val="Pourcentage d'hommes et de femm"/>
      <sheetName val="repartition des IMC infnormaux "/>
      <sheetName val="Nombre consultations diet par p"/>
      <sheetName val="IMC renseigne et non renseignés"/>
      <sheetName val="albuminemie en fction IMC"/>
      <sheetName val="Repartition des IMC toutes peri"/>
      <sheetName val="DS chez les IMC extreme"/>
      <sheetName val="DM  chez les IMC extreme"/>
      <sheetName val="Ratio homme femme"/>
      <sheetName val="moyenne de l'age des patients"/>
      <sheetName val="Onco|Hémato infection pac  péri"/>
      <sheetName val="nbre onco hemato"/>
      <sheetName val="nombre evaluation nutritionnell"/>
      <sheetName val="durée moyenne du sejour periode"/>
      <sheetName val="RATIO HOMMEFEMME"/>
      <sheetName val="pec MYCOSE"/>
      <sheetName val="bactérie d'infection pac par pé"/>
      <sheetName val="inf pac par periode"/>
      <sheetName val="nre obese  pariode"/>
      <sheetName val="nbre albumineperiode"/>
      <sheetName val="moyene des albuperiode"/>
      <sheetName val="denutrition et infection"/>
      <sheetName val="CHIMIO PO ET IV"/>
      <sheetName val="% infection pac par type de nut"/>
      <sheetName val="nb infection pac par type de nu"/>
      <sheetName val="nbre inf PAC chez les NP"/>
      <sheetName val="% inf PAC chez les NP"/>
      <sheetName val="% type nutrition"/>
      <sheetName val="infection pac"/>
      <sheetName val="mm"/>
      <sheetName val="variation du poids durant hospi"/>
      <sheetName val="perte de poids renseigné par pé"/>
      <sheetName val="perte de poids renseigné"/>
    </sheetNames>
    <sheetDataSet>
      <sheetData sheetId="0">
        <row r="2">
          <cell r="Q2">
            <v>160</v>
          </cell>
          <cell r="S2">
            <v>61</v>
          </cell>
          <cell r="U2">
            <v>24</v>
          </cell>
        </row>
        <row r="3">
          <cell r="Q3">
            <v>144</v>
          </cell>
          <cell r="S3">
            <v>66</v>
          </cell>
          <cell r="U3">
            <v>32</v>
          </cell>
        </row>
        <row r="4">
          <cell r="Q4">
            <v>175</v>
          </cell>
          <cell r="S4">
            <v>76</v>
          </cell>
          <cell r="U4">
            <v>25</v>
          </cell>
        </row>
        <row r="5">
          <cell r="Q5">
            <v>160</v>
          </cell>
          <cell r="S5">
            <v>67</v>
          </cell>
          <cell r="U5">
            <v>26</v>
          </cell>
        </row>
        <row r="6">
          <cell r="Q6">
            <v>155</v>
          </cell>
          <cell r="S6">
            <v>50</v>
          </cell>
          <cell r="U6">
            <v>21</v>
          </cell>
        </row>
        <row r="7">
          <cell r="Q7">
            <v>162</v>
          </cell>
          <cell r="S7" t="str">
            <v>NC</v>
          </cell>
          <cell r="U7" t="str">
            <v>NC</v>
          </cell>
        </row>
        <row r="8">
          <cell r="Q8">
            <v>166</v>
          </cell>
          <cell r="S8">
            <v>74</v>
          </cell>
          <cell r="U8">
            <v>27</v>
          </cell>
        </row>
        <row r="9">
          <cell r="Q9">
            <v>173</v>
          </cell>
          <cell r="S9">
            <v>78</v>
          </cell>
          <cell r="U9">
            <v>26</v>
          </cell>
        </row>
        <row r="10">
          <cell r="Q10">
            <v>170</v>
          </cell>
          <cell r="S10">
            <v>69</v>
          </cell>
          <cell r="U10">
            <v>24</v>
          </cell>
        </row>
        <row r="11">
          <cell r="Q11">
            <v>162</v>
          </cell>
          <cell r="S11">
            <v>52</v>
          </cell>
          <cell r="U11">
            <v>20</v>
          </cell>
        </row>
        <row r="12">
          <cell r="Q12">
            <v>173</v>
          </cell>
          <cell r="S12">
            <v>71</v>
          </cell>
          <cell r="U12">
            <v>24</v>
          </cell>
        </row>
        <row r="13">
          <cell r="Q13">
            <v>180</v>
          </cell>
          <cell r="S13">
            <v>72</v>
          </cell>
          <cell r="U13">
            <v>22</v>
          </cell>
        </row>
        <row r="14">
          <cell r="Q14">
            <v>172</v>
          </cell>
          <cell r="S14">
            <v>64</v>
          </cell>
          <cell r="U14">
            <v>22</v>
          </cell>
        </row>
        <row r="15">
          <cell r="Q15">
            <v>166</v>
          </cell>
          <cell r="S15">
            <v>71</v>
          </cell>
          <cell r="U15">
            <v>26</v>
          </cell>
        </row>
        <row r="16">
          <cell r="Q16">
            <v>182</v>
          </cell>
          <cell r="S16">
            <v>100</v>
          </cell>
          <cell r="U16">
            <v>30</v>
          </cell>
        </row>
        <row r="17">
          <cell r="Q17">
            <v>156</v>
          </cell>
          <cell r="S17" t="str">
            <v>NC</v>
          </cell>
          <cell r="U17" t="str">
            <v>NC</v>
          </cell>
        </row>
        <row r="18">
          <cell r="Q18" t="str">
            <v>NC</v>
          </cell>
          <cell r="S18">
            <v>63</v>
          </cell>
          <cell r="U18" t="str">
            <v>NC</v>
          </cell>
        </row>
        <row r="19">
          <cell r="Q19">
            <v>174</v>
          </cell>
          <cell r="S19" t="str">
            <v>NC</v>
          </cell>
          <cell r="U19" t="str">
            <v>NC</v>
          </cell>
        </row>
        <row r="20">
          <cell r="Q20">
            <v>165</v>
          </cell>
          <cell r="S20">
            <v>45</v>
          </cell>
          <cell r="U20">
            <v>17</v>
          </cell>
        </row>
        <row r="21">
          <cell r="Q21">
            <v>160</v>
          </cell>
          <cell r="S21">
            <v>52</v>
          </cell>
          <cell r="U21">
            <v>20</v>
          </cell>
        </row>
        <row r="22">
          <cell r="Q22" t="str">
            <v>NC</v>
          </cell>
          <cell r="S22">
            <v>60</v>
          </cell>
          <cell r="U22" t="str">
            <v>NC</v>
          </cell>
        </row>
        <row r="23">
          <cell r="Q23" t="str">
            <v>NC</v>
          </cell>
          <cell r="S23" t="str">
            <v>NC</v>
          </cell>
          <cell r="U23" t="str">
            <v>NC</v>
          </cell>
        </row>
        <row r="24">
          <cell r="Q24">
            <v>175</v>
          </cell>
          <cell r="S24">
            <v>67</v>
          </cell>
          <cell r="U24">
            <v>22</v>
          </cell>
        </row>
        <row r="25">
          <cell r="Q25">
            <v>174</v>
          </cell>
          <cell r="S25">
            <v>59</v>
          </cell>
          <cell r="U25">
            <v>19</v>
          </cell>
        </row>
        <row r="26">
          <cell r="Q26">
            <v>155</v>
          </cell>
          <cell r="S26">
            <v>49</v>
          </cell>
          <cell r="U26">
            <v>20</v>
          </cell>
        </row>
        <row r="27">
          <cell r="Q27">
            <v>170</v>
          </cell>
          <cell r="S27" t="str">
            <v>NC</v>
          </cell>
          <cell r="U27" t="str">
            <v>NC</v>
          </cell>
        </row>
        <row r="28">
          <cell r="Q28">
            <v>153</v>
          </cell>
          <cell r="S28">
            <v>55</v>
          </cell>
          <cell r="U28">
            <v>23</v>
          </cell>
        </row>
        <row r="29">
          <cell r="Q29">
            <v>165</v>
          </cell>
          <cell r="S29">
            <v>82</v>
          </cell>
          <cell r="U29">
            <v>30</v>
          </cell>
        </row>
        <row r="30">
          <cell r="Q30">
            <v>178</v>
          </cell>
          <cell r="S30">
            <v>94</v>
          </cell>
          <cell r="U30">
            <v>30</v>
          </cell>
        </row>
        <row r="31">
          <cell r="Q31">
            <v>160</v>
          </cell>
          <cell r="S31">
            <v>52</v>
          </cell>
          <cell r="U31">
            <v>20</v>
          </cell>
        </row>
        <row r="32">
          <cell r="Q32">
            <v>163</v>
          </cell>
          <cell r="S32">
            <v>45</v>
          </cell>
          <cell r="U32">
            <v>17</v>
          </cell>
        </row>
        <row r="33">
          <cell r="Q33">
            <v>183</v>
          </cell>
          <cell r="S33">
            <v>64</v>
          </cell>
          <cell r="U33">
            <v>19</v>
          </cell>
        </row>
        <row r="34">
          <cell r="Q34">
            <v>171</v>
          </cell>
          <cell r="S34">
            <v>63</v>
          </cell>
          <cell r="U34">
            <v>22</v>
          </cell>
        </row>
        <row r="35">
          <cell r="Q35">
            <v>170</v>
          </cell>
          <cell r="S35">
            <v>44</v>
          </cell>
          <cell r="U35">
            <v>15</v>
          </cell>
        </row>
        <row r="36">
          <cell r="Q36">
            <v>160</v>
          </cell>
          <cell r="S36">
            <v>73</v>
          </cell>
          <cell r="U36">
            <v>29</v>
          </cell>
        </row>
        <row r="37">
          <cell r="Q37">
            <v>160</v>
          </cell>
          <cell r="S37">
            <v>66</v>
          </cell>
          <cell r="U37">
            <v>26</v>
          </cell>
        </row>
        <row r="38">
          <cell r="Q38">
            <v>174</v>
          </cell>
          <cell r="S38">
            <v>52</v>
          </cell>
          <cell r="U38">
            <v>17</v>
          </cell>
        </row>
        <row r="39">
          <cell r="Q39">
            <v>175</v>
          </cell>
          <cell r="S39" t="str">
            <v>NC</v>
          </cell>
          <cell r="U39" t="str">
            <v>NC</v>
          </cell>
        </row>
        <row r="40">
          <cell r="Q40">
            <v>151</v>
          </cell>
          <cell r="S40">
            <v>74</v>
          </cell>
          <cell r="U40">
            <v>32</v>
          </cell>
        </row>
        <row r="41">
          <cell r="Q41">
            <v>184</v>
          </cell>
          <cell r="S41">
            <v>69</v>
          </cell>
          <cell r="U41">
            <v>20</v>
          </cell>
        </row>
        <row r="42">
          <cell r="Q42">
            <v>162</v>
          </cell>
          <cell r="S42">
            <v>53</v>
          </cell>
          <cell r="U42">
            <v>20</v>
          </cell>
        </row>
        <row r="43">
          <cell r="Q43">
            <v>176</v>
          </cell>
          <cell r="S43">
            <v>78</v>
          </cell>
          <cell r="U43">
            <v>25</v>
          </cell>
        </row>
        <row r="44">
          <cell r="Q44">
            <v>174</v>
          </cell>
          <cell r="S44">
            <v>72</v>
          </cell>
          <cell r="U44">
            <v>24</v>
          </cell>
        </row>
        <row r="45">
          <cell r="Q45">
            <v>183</v>
          </cell>
          <cell r="S45">
            <v>51</v>
          </cell>
          <cell r="U45">
            <v>15</v>
          </cell>
        </row>
        <row r="46">
          <cell r="Q46">
            <v>170</v>
          </cell>
          <cell r="S46">
            <v>70</v>
          </cell>
          <cell r="U46">
            <v>24</v>
          </cell>
        </row>
        <row r="47">
          <cell r="Q47">
            <v>162</v>
          </cell>
          <cell r="S47">
            <v>69</v>
          </cell>
          <cell r="U47">
            <v>26</v>
          </cell>
        </row>
        <row r="48">
          <cell r="Q48">
            <v>160</v>
          </cell>
          <cell r="S48">
            <v>40</v>
          </cell>
          <cell r="U48">
            <v>16</v>
          </cell>
        </row>
        <row r="49">
          <cell r="Q49" t="str">
            <v>NC</v>
          </cell>
          <cell r="S49" t="str">
            <v>NC</v>
          </cell>
          <cell r="U49" t="str">
            <v>NC</v>
          </cell>
        </row>
        <row r="50">
          <cell r="Q50">
            <v>181</v>
          </cell>
          <cell r="S50">
            <v>86</v>
          </cell>
          <cell r="U50">
            <v>26</v>
          </cell>
        </row>
        <row r="51">
          <cell r="Q51">
            <v>159</v>
          </cell>
          <cell r="S51">
            <v>55</v>
          </cell>
          <cell r="U51">
            <v>22</v>
          </cell>
        </row>
        <row r="52">
          <cell r="Q52">
            <v>166</v>
          </cell>
          <cell r="S52">
            <v>70</v>
          </cell>
          <cell r="U52">
            <v>25</v>
          </cell>
        </row>
        <row r="53">
          <cell r="Q53">
            <v>166</v>
          </cell>
          <cell r="S53">
            <v>70</v>
          </cell>
          <cell r="U53">
            <v>25</v>
          </cell>
        </row>
        <row r="54">
          <cell r="Q54">
            <v>165</v>
          </cell>
          <cell r="S54">
            <v>43</v>
          </cell>
          <cell r="U54">
            <v>16</v>
          </cell>
        </row>
        <row r="55">
          <cell r="Q55">
            <v>165</v>
          </cell>
          <cell r="S55">
            <v>48</v>
          </cell>
          <cell r="U55">
            <v>18</v>
          </cell>
        </row>
        <row r="56">
          <cell r="Q56">
            <v>164</v>
          </cell>
          <cell r="S56">
            <v>61</v>
          </cell>
          <cell r="U56">
            <v>23</v>
          </cell>
        </row>
        <row r="57">
          <cell r="Q57">
            <v>167</v>
          </cell>
          <cell r="S57">
            <v>104</v>
          </cell>
          <cell r="U57">
            <v>37</v>
          </cell>
        </row>
        <row r="58">
          <cell r="Q58">
            <v>157</v>
          </cell>
          <cell r="S58">
            <v>64</v>
          </cell>
          <cell r="U58">
            <v>26</v>
          </cell>
        </row>
        <row r="59">
          <cell r="Q59">
            <v>168</v>
          </cell>
          <cell r="S59">
            <v>65</v>
          </cell>
          <cell r="U59">
            <v>23</v>
          </cell>
        </row>
        <row r="60">
          <cell r="Q60">
            <v>163</v>
          </cell>
          <cell r="S60" t="str">
            <v>NC</v>
          </cell>
          <cell r="U60" t="str">
            <v>NC</v>
          </cell>
        </row>
        <row r="61">
          <cell r="Q61">
            <v>180</v>
          </cell>
          <cell r="S61">
            <v>87</v>
          </cell>
          <cell r="U61">
            <v>27</v>
          </cell>
        </row>
        <row r="62">
          <cell r="Q62">
            <v>160</v>
          </cell>
          <cell r="S62">
            <v>114</v>
          </cell>
          <cell r="U62">
            <v>45</v>
          </cell>
        </row>
        <row r="63">
          <cell r="Q63">
            <v>170</v>
          </cell>
          <cell r="S63">
            <v>56</v>
          </cell>
          <cell r="U63">
            <v>19</v>
          </cell>
        </row>
        <row r="64">
          <cell r="Q64">
            <v>175</v>
          </cell>
          <cell r="S64">
            <v>86</v>
          </cell>
          <cell r="U64">
            <v>28</v>
          </cell>
        </row>
        <row r="65">
          <cell r="Q65">
            <v>178</v>
          </cell>
          <cell r="S65">
            <v>88</v>
          </cell>
          <cell r="U65">
            <v>28</v>
          </cell>
        </row>
        <row r="66">
          <cell r="Q66">
            <v>177</v>
          </cell>
          <cell r="S66" t="str">
            <v>NC</v>
          </cell>
          <cell r="U66" t="str">
            <v>NC</v>
          </cell>
        </row>
        <row r="67">
          <cell r="Q67">
            <v>163</v>
          </cell>
          <cell r="S67">
            <v>56</v>
          </cell>
          <cell r="U67">
            <v>21</v>
          </cell>
        </row>
        <row r="68">
          <cell r="Q68">
            <v>160</v>
          </cell>
          <cell r="S68">
            <v>71</v>
          </cell>
          <cell r="U68">
            <v>28</v>
          </cell>
        </row>
        <row r="69">
          <cell r="Q69">
            <v>160</v>
          </cell>
          <cell r="S69" t="str">
            <v>NC</v>
          </cell>
          <cell r="U69" t="str">
            <v>NC</v>
          </cell>
        </row>
        <row r="70">
          <cell r="Q70">
            <v>175</v>
          </cell>
          <cell r="S70">
            <v>78</v>
          </cell>
          <cell r="U70">
            <v>25</v>
          </cell>
        </row>
        <row r="71">
          <cell r="Q71">
            <v>163</v>
          </cell>
          <cell r="S71">
            <v>51</v>
          </cell>
          <cell r="U71">
            <v>19</v>
          </cell>
        </row>
        <row r="72">
          <cell r="Q72">
            <v>160</v>
          </cell>
          <cell r="S72">
            <v>64</v>
          </cell>
          <cell r="U72">
            <v>25</v>
          </cell>
        </row>
        <row r="73">
          <cell r="Q73">
            <v>173</v>
          </cell>
          <cell r="S73">
            <v>61</v>
          </cell>
          <cell r="U73">
            <v>20</v>
          </cell>
        </row>
        <row r="74">
          <cell r="Q74" t="str">
            <v>NC</v>
          </cell>
          <cell r="S74" t="str">
            <v>NC</v>
          </cell>
          <cell r="U74" t="str">
            <v>NC</v>
          </cell>
        </row>
        <row r="75">
          <cell r="Q75">
            <v>165</v>
          </cell>
          <cell r="S75" t="str">
            <v>NC</v>
          </cell>
          <cell r="U75" t="str">
            <v>NC</v>
          </cell>
        </row>
        <row r="76">
          <cell r="Q76">
            <v>155</v>
          </cell>
          <cell r="S76">
            <v>100</v>
          </cell>
          <cell r="U76">
            <v>42</v>
          </cell>
        </row>
        <row r="77">
          <cell r="Q77" t="str">
            <v>NC</v>
          </cell>
          <cell r="S77">
            <v>39</v>
          </cell>
          <cell r="U77" t="str">
            <v>NC</v>
          </cell>
        </row>
        <row r="78">
          <cell r="Q78">
            <v>163</v>
          </cell>
          <cell r="S78">
            <v>50</v>
          </cell>
          <cell r="U78">
            <v>19</v>
          </cell>
        </row>
        <row r="79">
          <cell r="Q79">
            <v>171</v>
          </cell>
          <cell r="S79">
            <v>57</v>
          </cell>
          <cell r="U79">
            <v>19</v>
          </cell>
        </row>
        <row r="80">
          <cell r="Q80">
            <v>166</v>
          </cell>
          <cell r="S80">
            <v>57</v>
          </cell>
          <cell r="U80">
            <v>21</v>
          </cell>
        </row>
        <row r="81">
          <cell r="Q81">
            <v>170</v>
          </cell>
          <cell r="S81">
            <v>54</v>
          </cell>
          <cell r="U81">
            <v>19</v>
          </cell>
        </row>
        <row r="82">
          <cell r="Q82">
            <v>164</v>
          </cell>
          <cell r="S82">
            <v>65</v>
          </cell>
          <cell r="U82">
            <v>24</v>
          </cell>
        </row>
        <row r="83">
          <cell r="Q83">
            <v>165</v>
          </cell>
          <cell r="S83">
            <v>80</v>
          </cell>
          <cell r="U83">
            <v>29</v>
          </cell>
        </row>
        <row r="84">
          <cell r="Q84">
            <v>165</v>
          </cell>
          <cell r="S84">
            <v>72</v>
          </cell>
          <cell r="U84">
            <v>26</v>
          </cell>
        </row>
        <row r="85">
          <cell r="Q85">
            <v>184</v>
          </cell>
          <cell r="S85">
            <v>79</v>
          </cell>
          <cell r="U85">
            <v>23</v>
          </cell>
        </row>
        <row r="86">
          <cell r="Q86" t="str">
            <v>NC</v>
          </cell>
          <cell r="S86">
            <v>60</v>
          </cell>
          <cell r="U86" t="str">
            <v>NC</v>
          </cell>
        </row>
        <row r="87">
          <cell r="Q87" t="str">
            <v>NC</v>
          </cell>
          <cell r="S87" t="str">
            <v>NC</v>
          </cell>
          <cell r="U87" t="str">
            <v>NC</v>
          </cell>
        </row>
        <row r="88">
          <cell r="Q88">
            <v>165</v>
          </cell>
          <cell r="S88">
            <v>64</v>
          </cell>
          <cell r="U88">
            <v>24</v>
          </cell>
        </row>
        <row r="89">
          <cell r="Q89">
            <v>175</v>
          </cell>
          <cell r="S89">
            <v>84</v>
          </cell>
          <cell r="U89">
            <v>27</v>
          </cell>
        </row>
        <row r="90">
          <cell r="Q90">
            <v>170</v>
          </cell>
          <cell r="S90">
            <v>59</v>
          </cell>
          <cell r="U90">
            <v>20</v>
          </cell>
        </row>
        <row r="91">
          <cell r="Q91">
            <v>166</v>
          </cell>
          <cell r="S91">
            <v>78</v>
          </cell>
          <cell r="U91">
            <v>28</v>
          </cell>
        </row>
        <row r="92">
          <cell r="Q92">
            <v>173</v>
          </cell>
          <cell r="S92">
            <v>68</v>
          </cell>
          <cell r="U92">
            <v>23</v>
          </cell>
        </row>
        <row r="93">
          <cell r="Q93">
            <v>173</v>
          </cell>
          <cell r="S93">
            <v>70</v>
          </cell>
          <cell r="U93">
            <v>23</v>
          </cell>
        </row>
        <row r="94">
          <cell r="Q94">
            <v>165</v>
          </cell>
          <cell r="S94">
            <v>58</v>
          </cell>
          <cell r="U94">
            <v>21</v>
          </cell>
        </row>
        <row r="95">
          <cell r="Q95">
            <v>178</v>
          </cell>
          <cell r="S95">
            <v>76</v>
          </cell>
          <cell r="U95">
            <v>24</v>
          </cell>
        </row>
        <row r="96">
          <cell r="Q96" t="str">
            <v>NC</v>
          </cell>
          <cell r="S96" t="str">
            <v>NC</v>
          </cell>
          <cell r="U96" t="str">
            <v>NC</v>
          </cell>
        </row>
        <row r="97">
          <cell r="Q97">
            <v>172</v>
          </cell>
          <cell r="S97">
            <v>80</v>
          </cell>
          <cell r="U97">
            <v>27</v>
          </cell>
        </row>
        <row r="98">
          <cell r="Q98">
            <v>160</v>
          </cell>
          <cell r="S98">
            <v>39</v>
          </cell>
          <cell r="U98">
            <v>15</v>
          </cell>
        </row>
        <row r="99">
          <cell r="Q99" t="str">
            <v>NC</v>
          </cell>
          <cell r="S99">
            <v>53</v>
          </cell>
          <cell r="U99" t="str">
            <v>NC</v>
          </cell>
        </row>
        <row r="100">
          <cell r="Q100">
            <v>175</v>
          </cell>
          <cell r="S100" t="str">
            <v>NC</v>
          </cell>
          <cell r="U100" t="str">
            <v>NC</v>
          </cell>
        </row>
        <row r="101">
          <cell r="Q101">
            <v>168</v>
          </cell>
          <cell r="S101">
            <v>52</v>
          </cell>
          <cell r="U101">
            <v>18</v>
          </cell>
        </row>
        <row r="102">
          <cell r="Q102">
            <v>172</v>
          </cell>
          <cell r="S102">
            <v>61</v>
          </cell>
          <cell r="U102">
            <v>21</v>
          </cell>
        </row>
        <row r="103">
          <cell r="Q103">
            <v>172</v>
          </cell>
          <cell r="S103">
            <v>50</v>
          </cell>
          <cell r="U103">
            <v>17</v>
          </cell>
        </row>
        <row r="104">
          <cell r="Q104">
            <v>175</v>
          </cell>
          <cell r="S104">
            <v>72</v>
          </cell>
          <cell r="U104">
            <v>24</v>
          </cell>
        </row>
        <row r="105">
          <cell r="Q105">
            <v>173</v>
          </cell>
          <cell r="S105">
            <v>64</v>
          </cell>
          <cell r="U105">
            <v>21</v>
          </cell>
        </row>
        <row r="106">
          <cell r="Q106" t="str">
            <v>NC</v>
          </cell>
          <cell r="S106" t="str">
            <v>NC</v>
          </cell>
          <cell r="U106" t="str">
            <v>NC</v>
          </cell>
        </row>
        <row r="107">
          <cell r="Q107">
            <v>159</v>
          </cell>
          <cell r="S107">
            <v>54</v>
          </cell>
          <cell r="U107">
            <v>21</v>
          </cell>
        </row>
        <row r="108">
          <cell r="Q108">
            <v>151</v>
          </cell>
          <cell r="S108">
            <v>42</v>
          </cell>
          <cell r="U108">
            <v>18</v>
          </cell>
        </row>
        <row r="109">
          <cell r="Q109">
            <v>160</v>
          </cell>
          <cell r="S109">
            <v>76</v>
          </cell>
          <cell r="U109">
            <v>30</v>
          </cell>
        </row>
        <row r="110">
          <cell r="Q110">
            <v>167</v>
          </cell>
          <cell r="S110">
            <v>58</v>
          </cell>
          <cell r="U110">
            <v>21</v>
          </cell>
        </row>
        <row r="111">
          <cell r="Q111">
            <v>157</v>
          </cell>
          <cell r="S111">
            <v>49</v>
          </cell>
          <cell r="U111">
            <v>20</v>
          </cell>
        </row>
        <row r="112">
          <cell r="Q112">
            <v>153</v>
          </cell>
          <cell r="S112">
            <v>53</v>
          </cell>
          <cell r="U112">
            <v>23</v>
          </cell>
        </row>
        <row r="113">
          <cell r="Q113">
            <v>158</v>
          </cell>
          <cell r="S113">
            <v>83</v>
          </cell>
          <cell r="U113">
            <v>33</v>
          </cell>
        </row>
        <row r="114">
          <cell r="Q114">
            <v>160</v>
          </cell>
          <cell r="S114">
            <v>49</v>
          </cell>
          <cell r="U114">
            <v>19</v>
          </cell>
        </row>
        <row r="115">
          <cell r="Q115">
            <v>180</v>
          </cell>
          <cell r="S115">
            <v>70</v>
          </cell>
          <cell r="U115">
            <v>22</v>
          </cell>
        </row>
        <row r="116">
          <cell r="Q116">
            <v>160</v>
          </cell>
          <cell r="S116">
            <v>52</v>
          </cell>
          <cell r="U116">
            <v>20</v>
          </cell>
        </row>
        <row r="117">
          <cell r="Q117" t="str">
            <v>NC</v>
          </cell>
          <cell r="S117">
            <v>56</v>
          </cell>
          <cell r="U117" t="str">
            <v>NC</v>
          </cell>
        </row>
        <row r="118">
          <cell r="Q118">
            <v>165</v>
          </cell>
          <cell r="S118">
            <v>65</v>
          </cell>
          <cell r="U118">
            <v>24</v>
          </cell>
        </row>
        <row r="119">
          <cell r="Q119">
            <v>169</v>
          </cell>
          <cell r="S119">
            <v>63</v>
          </cell>
          <cell r="U119">
            <v>22</v>
          </cell>
        </row>
        <row r="120">
          <cell r="Q120">
            <v>165</v>
          </cell>
          <cell r="S120">
            <v>62</v>
          </cell>
          <cell r="U120">
            <v>23</v>
          </cell>
        </row>
        <row r="121">
          <cell r="Q121">
            <v>170</v>
          </cell>
          <cell r="S121" t="str">
            <v>NC</v>
          </cell>
          <cell r="U121" t="str">
            <v>NC</v>
          </cell>
        </row>
        <row r="122">
          <cell r="Q122">
            <v>170</v>
          </cell>
          <cell r="S122">
            <v>63</v>
          </cell>
          <cell r="U122">
            <v>22</v>
          </cell>
        </row>
        <row r="123">
          <cell r="Q123">
            <v>182</v>
          </cell>
          <cell r="S123">
            <v>61</v>
          </cell>
          <cell r="U123">
            <v>18</v>
          </cell>
        </row>
        <row r="124">
          <cell r="Q124">
            <v>160</v>
          </cell>
          <cell r="S124">
            <v>80</v>
          </cell>
          <cell r="U124">
            <v>31</v>
          </cell>
        </row>
        <row r="125">
          <cell r="Q125">
            <v>154</v>
          </cell>
          <cell r="S125">
            <v>38</v>
          </cell>
          <cell r="U125">
            <v>16</v>
          </cell>
        </row>
        <row r="126">
          <cell r="Q126">
            <v>167</v>
          </cell>
          <cell r="S126">
            <v>50</v>
          </cell>
          <cell r="U126">
            <v>18</v>
          </cell>
        </row>
        <row r="127">
          <cell r="Q127">
            <v>170</v>
          </cell>
          <cell r="S127">
            <v>83</v>
          </cell>
          <cell r="U127">
            <v>29</v>
          </cell>
        </row>
        <row r="128">
          <cell r="Q128">
            <v>166</v>
          </cell>
          <cell r="S128">
            <v>56</v>
          </cell>
          <cell r="U128">
            <v>20</v>
          </cell>
        </row>
        <row r="129">
          <cell r="Q129">
            <v>182</v>
          </cell>
          <cell r="S129">
            <v>102</v>
          </cell>
          <cell r="U129">
            <v>31</v>
          </cell>
        </row>
        <row r="130">
          <cell r="Q130">
            <v>155</v>
          </cell>
          <cell r="S130">
            <v>46</v>
          </cell>
          <cell r="U130">
            <v>19</v>
          </cell>
        </row>
        <row r="131">
          <cell r="Q131">
            <v>165</v>
          </cell>
          <cell r="S131">
            <v>59</v>
          </cell>
          <cell r="U131">
            <v>22</v>
          </cell>
        </row>
        <row r="132">
          <cell r="Q132">
            <v>160</v>
          </cell>
          <cell r="S132">
            <v>49</v>
          </cell>
          <cell r="U132">
            <v>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moniakillah" refreshedDate="43446.786740625001" createdVersion="3" refreshedVersion="3" minRefreshableVersion="3" recordCount="131">
  <cacheSource type="worksheet">
    <worksheetSource name="Table_2"/>
  </cacheSource>
  <cacheFields count="91">
    <cacheField name="id" numFmtId="0">
      <sharedItems containsMixedTypes="1" containsNumber="1" containsInteger="1" minValue="3" maxValue="154"/>
    </cacheField>
    <cacheField name="période alias" numFmtId="0">
      <sharedItems count="4">
        <s v="C"/>
        <s v="B"/>
        <s v="A"/>
        <s v="D"/>
      </sharedItems>
    </cacheField>
    <cacheField name="période" numFmtId="0">
      <sharedItems/>
    </cacheField>
    <cacheField name="periode_mois" numFmtId="0">
      <sharedItems/>
    </cacheField>
    <cacheField name="periode_annee" numFmtId="0">
      <sharedItems containsSemiMixedTypes="0" containsString="0" containsNumber="1" containsInteger="1" minValue="2016" maxValue="2018"/>
    </cacheField>
    <cacheField name="nom" numFmtId="0">
      <sharedItems/>
    </cacheField>
    <cacheField name="prenom" numFmtId="0">
      <sharedItems/>
    </cacheField>
    <cacheField name="age" numFmtId="0">
      <sharedItems containsSemiMixedTypes="0" containsString="0" containsNumber="1" containsInteger="1" minValue="37" maxValue="91"/>
    </cacheField>
    <cacheField name="age interval" numFmtId="0">
      <sharedItems count="3">
        <s v="&lt;50"/>
        <s v="supérieur à 75"/>
        <s v="entre 50 et 75"/>
      </sharedItems>
    </cacheField>
    <cacheField name="sexe" numFmtId="0">
      <sharedItems/>
    </cacheField>
    <cacheField name="date_de_naissance" numFmtId="14">
      <sharedItems containsSemiMixedTypes="0" containsNonDate="0" containsDate="1" containsString="0" minDate="1927-12-28T00:00:00" maxDate="1978-12-24T00:00:00"/>
    </cacheField>
    <cacheField name="date_d_entree" numFmtId="14">
      <sharedItems containsSemiMixedTypes="0" containsNonDate="0" containsDate="1" containsString="0" minDate="2016-11-04T00:00:00" maxDate="2018-06-09T00:00:00"/>
    </cacheField>
    <cacheField name="date_de_sortie" numFmtId="0">
      <sharedItems containsDate="1" containsMixedTypes="1" minDate="2016-12-05T00:00:00" maxDate="2018-07-27T00:00:00"/>
    </cacheField>
    <cacheField name="duree_hospit" numFmtId="0">
      <sharedItems containsSemiMixedTypes="0" containsString="0" containsNumber="1" containsInteger="1" minValue="1" maxValue="111"/>
    </cacheField>
    <cacheField name="onco_hemato" numFmtId="0">
      <sharedItems/>
    </cacheField>
    <cacheField name="Type de néoplasie" numFmtId="0">
      <sharedItems count="11">
        <s v="Gynécologique"/>
        <s v="Digestif"/>
        <s v="TNE"/>
        <s v=""/>
        <s v="Urinaire"/>
        <s v="Surrenale"/>
        <s v="ORL"/>
        <s v="Prostate"/>
        <s v="Cérébral"/>
        <s v="Indéterminé"/>
        <s v="Cutané"/>
      </sharedItems>
    </cacheField>
    <cacheField name="diagnostic" numFmtId="0">
      <sharedItems/>
    </cacheField>
    <cacheField name="taille" numFmtId="0">
      <sharedItems containsMixedTypes="1" containsNumber="1" containsInteger="1" minValue="144" maxValue="184"/>
    </cacheField>
    <cacheField name="poids_init" numFmtId="0">
      <sharedItems containsMixedTypes="1" containsNumber="1" minValue="38" maxValue="114"/>
    </cacheField>
    <cacheField name="poids_entree" numFmtId="0">
      <sharedItems containsMixedTypes="1" containsNumber="1" containsInteger="1" minValue="38" maxValue="114"/>
    </cacheField>
    <cacheField name="poids_sortie" numFmtId="0">
      <sharedItems containsMixedTypes="1" containsNumber="1" minValue="33" maxValue="114"/>
    </cacheField>
    <cacheField name="imc" numFmtId="0">
      <sharedItems containsMixedTypes="1" containsNumber="1" containsInteger="1" minValue="15" maxValue="45"/>
    </cacheField>
    <cacheField name="imc_renseigné" numFmtId="0">
      <sharedItems/>
    </cacheField>
    <cacheField name="interval imc" numFmtId="0">
      <sharedItems/>
    </cacheField>
    <cacheField name="nb_pesees" numFmtId="0">
      <sharedItems containsSemiMixedTypes="0" containsString="0" containsNumber="1" containsInteger="1" minValue="0" maxValue="13"/>
    </cacheField>
    <cacheField name="nb_pesées_int" numFmtId="0">
      <sharedItems containsMixedTypes="1" containsNumber="1" containsInteger="1" minValue="0" maxValue="0"/>
    </cacheField>
    <cacheField name="evolution poids durant hospit" numFmtId="0">
      <sharedItems containsMixedTypes="1" containsNumber="1" minValue="-14" maxValue="6"/>
    </cacheField>
    <cacheField name="evolution poids avant hospit" numFmtId="0">
      <sharedItems containsMixedTypes="1" containsNumber="1" containsInteger="1" minValue="-19" maxValue="11"/>
    </cacheField>
    <cacheField name="% perte_de_poids" numFmtId="0">
      <sharedItems containsMixedTypes="1" containsNumber="1" containsInteger="1" minValue="-29" maxValue="24"/>
    </cacheField>
    <cacheField name="gain/perte de poids durant hospit" numFmtId="0">
      <sharedItems/>
    </cacheField>
    <cacheField name="gain/perte de poids avant hospit" numFmtId="0">
      <sharedItems/>
    </cacheField>
    <cacheField name="% perte de poids DH" numFmtId="0">
      <sharedItems containsMixedTypes="1" containsNumber="1" containsInteger="1" minValue="-9" maxValue="17"/>
    </cacheField>
    <cacheField name="% gain de poids DH" numFmtId="0">
      <sharedItems containsMixedTypes="1" containsNumber="1" containsInteger="1" minValue="-17" maxValue="9"/>
    </cacheField>
    <cacheField name="perte de poids C/NC durant hospit" numFmtId="0">
      <sharedItems/>
    </cacheField>
    <cacheField name="perte de poids C/NC avant hospit2" numFmtId="0">
      <sharedItems/>
    </cacheField>
    <cacheField name="albumine_renseigné" numFmtId="0">
      <sharedItems/>
    </cacheField>
    <cacheField name="albumine" numFmtId="0">
      <sharedItems containsMixedTypes="1" containsNumber="1" containsInteger="1" minValue="13" maxValue="43"/>
    </cacheField>
    <cacheField name="EN" numFmtId="0">
      <sharedItems count="4">
        <s v="1_OK"/>
        <s v="3_DS"/>
        <s v="2_DM"/>
        <s v="4_NSP"/>
      </sharedItems>
    </cacheField>
    <cacheField name="pre_albumine" numFmtId="0">
      <sharedItems/>
    </cacheField>
    <cacheField name="crp" numFmtId="0">
      <sharedItems containsMixedTypes="1" containsNumber="1" containsInteger="1" minValue="0" maxValue="300"/>
    </cacheField>
    <cacheField name="phosphore" numFmtId="0">
      <sharedItems containsMixedTypes="1" containsNumber="1" minValue="0" maxValue="1.27"/>
    </cacheField>
    <cacheField name="magnesium" numFmtId="0">
      <sharedItems containsMixedTypes="1" containsNumber="1" minValue="0" maxValue="1.1200000000000001"/>
    </cacheField>
    <cacheField name="date_dernieres_nouvelles" numFmtId="14">
      <sharedItems containsDate="1" containsMixedTypes="1" minDate="2016-12-11T00:00:00" maxDate="2018-12-19T00:00:00"/>
    </cacheField>
    <cacheField name="date_derniere_chimio" numFmtId="14">
      <sharedItems containsDate="1" containsMixedTypes="1" minDate="2015-02-16T00:00:00" maxDate="2018-10-26T00:00:00"/>
    </cacheField>
    <cacheField name="nb_consultation_diet" numFmtId="0">
      <sharedItems containsSemiMixedTypes="0" containsString="0" containsNumber="1" containsInteger="1" minValue="0" maxValue="3"/>
    </cacheField>
    <cacheField name="nombre_cno" numFmtId="0">
      <sharedItems containsSemiMixedTypes="0" containsString="0" containsNumber="1" containsInteger="1" minValue="0" maxValue="3"/>
    </cacheField>
    <cacheField name="indice_poids" numFmtId="0">
      <sharedItems/>
    </cacheField>
    <cacheField name="bilan_nutritionnel" numFmtId="0">
      <sharedItems/>
    </cacheField>
    <cacheField name="suivis_nutritionnel" numFmtId="0">
      <sharedItems/>
    </cacheField>
    <cacheField name="denutrition" numFmtId="0">
      <sharedItems/>
    </cacheField>
    <cacheField name="dc" numFmtId="0">
      <sharedItems/>
    </cacheField>
    <cacheField name="pec_mycose" numFmtId="0">
      <sharedItems/>
    </cacheField>
    <cacheField name="consultation_diet" numFmtId="0">
      <sharedItems/>
    </cacheField>
    <cacheField name="conseil_diÃ©tÃ©tiques" numFmtId="0">
      <sharedItems/>
    </cacheField>
    <cacheField name="indication_nutition_artificielle" numFmtId="0">
      <sharedItems/>
    </cacheField>
    <cacheField name="complement_nutritionnel_oral" numFmtId="0">
      <sharedItems/>
    </cacheField>
    <cacheField name="type_nutrition" numFmtId="0">
      <sharedItems/>
    </cacheField>
    <cacheField name="nutrition_enteral" numFmtId="0">
      <sharedItems/>
    </cacheField>
    <cacheField name="perikabiven" numFmtId="0">
      <sharedItems/>
    </cacheField>
    <cacheField name="adapatation_progressive_des_doses" numFmtId="0">
      <sharedItems/>
    </cacheField>
    <cacheField name="sri" numFmtId="0">
      <sharedItems/>
    </cacheField>
    <cacheField name="cernevit" numFmtId="0">
      <sharedItems/>
    </cacheField>
    <cacheField name="nutriyelt" numFmtId="0">
      <sharedItems/>
    </cacheField>
    <cacheField name="magnesium_sulfate" numFmtId="0">
      <sharedItems/>
    </cacheField>
    <cacheField name="rum_fait" numFmtId="0">
      <sharedItems/>
    </cacheField>
    <cacheField name="rum_denutrition" numFmtId="0">
      <sharedItems/>
    </cacheField>
    <cacheField name="nutrition_parenteral_vitamines" numFmtId="0">
      <sharedItems/>
    </cacheField>
    <cacheField name="date_poids_init" numFmtId="14">
      <sharedItems containsDate="1" containsMixedTypes="1" minDate="2016-03-01T00:00:00" maxDate="2019-09-02T00:00:00"/>
    </cacheField>
    <cacheField name="albumine_corrigee" numFmtId="0">
      <sharedItems containsMixedTypes="1" containsNumber="1" containsInteger="1" minValue="0" maxValue="26"/>
    </cacheField>
    <cacheField name="chimio PO" numFmtId="0">
      <sharedItems/>
    </cacheField>
    <cacheField name="chimio_iv" numFmtId="0">
      <sharedItems/>
    </cacheField>
    <cacheField name="chimio" numFmtId="0">
      <sharedItems count="4">
        <s v="PO"/>
        <s v="IV"/>
        <s v="SP"/>
        <s v="DEC"/>
      </sharedItems>
    </cacheField>
    <cacheField name="infection_pac" numFmtId="0">
      <sharedItems/>
    </cacheField>
    <cacheField name="date hemoc" numFmtId="14">
      <sharedItems containsDate="1" containsMixedTypes="1" minDate="2016-11-17T00:00:00" maxDate="2018-11-28T00:00:00"/>
    </cacheField>
    <cacheField name="bacterio" numFmtId="0">
      <sharedItems containsBlank="1"/>
    </cacheField>
    <cacheField name="infection commentaire" numFmtId="0">
      <sharedItems containsBlank="1"/>
    </cacheField>
    <cacheField name="pyo" numFmtId="0">
      <sharedItems containsBlank="1"/>
    </cacheField>
    <cacheField name="e.coli" numFmtId="0">
      <sharedItems containsBlank="1"/>
    </cacheField>
    <cacheField name="staph epi" numFmtId="0">
      <sharedItems containsBlank="1"/>
    </cacheField>
    <cacheField name="staph ominis" numFmtId="0">
      <sharedItems containsBlank="1"/>
    </cacheField>
    <cacheField name="staph aureus" numFmtId="0">
      <sharedItems containsBlank="1"/>
    </cacheField>
    <cacheField name="klebsielle" numFmtId="0">
      <sharedItems containsBlank="1"/>
    </cacheField>
    <cacheField name="eu.fecalis" numFmtId="0">
      <sharedItems containsBlank="1"/>
    </cacheField>
    <cacheField name="pneumoccoque" numFmtId="0">
      <sharedItems containsBlank="1"/>
    </cacheField>
    <cacheField name="commentaires" numFmtId="0">
      <sharedItems containsDate="1" containsMixedTypes="1" minDate="2017-03-01T00:00:00" maxDate="2017-03-02T00:00:00"/>
    </cacheField>
    <cacheField name="remarques" numFmtId="0">
      <sharedItems/>
    </cacheField>
    <cacheField name="Aplasie" numFmtId="0">
      <sharedItems containsBlank="1" count="3">
        <s v="NON"/>
        <m/>
        <s v="OUI"/>
      </sharedItems>
    </cacheField>
    <cacheField name="date infection PAC" numFmtId="14">
      <sharedItems containsNonDate="0" containsDate="1" containsString="0" containsBlank="1" minDate="2016-11-17T00:00:00" maxDate="2018-07-04T00:00:00"/>
    </cacheField>
    <cacheField name="DC inf PAC" numFmtId="0">
      <sharedItems containsBlank="1"/>
    </cacheField>
    <cacheField name="date DC" numFmtId="14">
      <sharedItems containsDate="1" containsBlank="1" containsMixedTypes="1" minDate="2016-12-16T00:00:00" maxDate="2018-11-24T00:00:00"/>
    </cacheField>
    <cacheField name="Jours avant décès causé par inf pac" numFmtId="4">
      <sharedItems containsMixedTypes="1" containsNumber="1" containsInteger="1" minValue="1" maxValue="39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n v="122"/>
    <x v="0"/>
    <s v="201712"/>
    <s v="Décembre"/>
    <n v="2017"/>
    <s v="Amoussou"/>
    <s v="Pauline"/>
    <n v="40"/>
    <x v="0"/>
    <s v="Femme"/>
    <d v="1977-03-28T00:00:00"/>
    <d v="2017-11-24T00:00:00"/>
    <s v="cancer ORL"/>
    <n v="46"/>
    <s v="Onco"/>
    <x v="0"/>
    <s v="sein"/>
    <n v="160"/>
    <n v="59"/>
    <n v="61"/>
    <n v="59"/>
    <n v="24"/>
    <s v="renseigné"/>
    <s v="entre 18,5 et 25"/>
    <n v="4"/>
    <s v="entre 1 et 5"/>
    <n v="-2"/>
    <n v="2"/>
    <n v="-3"/>
    <s v="gain"/>
    <s v="perte"/>
    <n v="3"/>
    <n v="-3"/>
    <s v="renseigné"/>
    <s v="renseigné"/>
    <s v="renseigné"/>
    <n v="31"/>
    <x v="0"/>
    <s v="NC"/>
    <n v="17"/>
    <n v="1.23"/>
    <s v="0.72"/>
    <d v="2017-02-06T00:00:00"/>
    <s v="NC"/>
    <n v="0"/>
    <n v="0"/>
    <s v="NC"/>
    <s v="OUI"/>
    <s v="NON"/>
    <s v="NC"/>
    <s v="OUI"/>
    <s v="OUI"/>
    <s v="NON"/>
    <s v="NC"/>
    <s v="NON"/>
    <s v="NON"/>
    <s v="SNA"/>
    <s v="NC"/>
    <s v="NC"/>
    <s v="NC"/>
    <s v="NC"/>
    <s v="NC"/>
    <s v="NC"/>
    <s v="NC"/>
    <s v="NON"/>
    <s v="NC"/>
    <s v="NC"/>
    <s v="NC"/>
    <s v="NC"/>
    <s v="OUI"/>
    <s v="NON"/>
    <x v="0"/>
    <s v="OUI"/>
    <d v="2017-11-24T00:00:00"/>
    <s v="staph epi"/>
    <s v="pa d'aplaie.;Dc 06/02/2018"/>
    <m/>
    <m/>
    <s v="OUI"/>
    <m/>
    <m/>
    <m/>
    <m/>
    <m/>
    <s v="Pas de perte de pdsalbu 30 jrs apres diminuÃ©e a 17, DC 15 jrs apres, cette derniere albu_x000a_"/>
    <s v="NC"/>
    <x v="0"/>
    <d v="2017-11-24T00:00:00"/>
    <s v="OUI"/>
    <d v="2018-02-06T00:00:00"/>
    <n v="74"/>
  </r>
  <r>
    <n v="3"/>
    <x v="1"/>
    <s v="201706"/>
    <s v="Juin"/>
    <n v="2017"/>
    <s v="Andreuccetti"/>
    <s v="Marie"/>
    <n v="85"/>
    <x v="1"/>
    <s v="Femme"/>
    <d v="1931-09-07T00:00:00"/>
    <d v="2017-05-31T00:00:00"/>
    <d v="2017-06-21T00:00:00"/>
    <n v="21"/>
    <s v="Onco"/>
    <x v="1"/>
    <s v="pancreas"/>
    <n v="144"/>
    <n v="71"/>
    <n v="66"/>
    <n v="64"/>
    <n v="32"/>
    <s v="renseigné"/>
    <s v="supérieur à 30"/>
    <n v="3"/>
    <s v="entre 1 et 5"/>
    <n v="-2"/>
    <n v="-5"/>
    <n v="7"/>
    <s v="gain"/>
    <s v="gain"/>
    <n v="3"/>
    <n v="-3"/>
    <s v="renseigné"/>
    <s v="renseigné"/>
    <s v="renseigné"/>
    <n v="27"/>
    <x v="1"/>
    <s v="NC"/>
    <n v="0"/>
    <n v="0"/>
    <n v="0"/>
    <d v="2017-10-16T00:00:00"/>
    <d v="2017-06-21T00:00:00"/>
    <n v="2"/>
    <n v="2"/>
    <s v="NC"/>
    <s v="NON"/>
    <s v="NC"/>
    <s v="NC"/>
    <s v="OUI"/>
    <s v="NON"/>
    <s v="NON"/>
    <s v="NC"/>
    <s v="NC"/>
    <s v="OUI"/>
    <s v="SNA"/>
    <s v="NC"/>
    <s v="NC"/>
    <s v="NC"/>
    <s v="NON"/>
    <s v="NC"/>
    <s v="NC"/>
    <s v="NC"/>
    <s v="OUI"/>
    <s v="NC"/>
    <s v="NC"/>
    <s v="NC"/>
    <s v="NC"/>
    <s v="NON"/>
    <s v="OUI"/>
    <x v="1"/>
    <s v="NON"/>
    <s v="NC"/>
    <s v="NC"/>
    <m/>
    <m/>
    <m/>
    <m/>
    <m/>
    <m/>
    <m/>
    <m/>
    <m/>
    <s v="NC"/>
    <s v="NC"/>
    <x v="1"/>
    <m/>
    <m/>
    <m/>
    <s v=""/>
  </r>
  <r>
    <n v="4"/>
    <x v="1"/>
    <s v="201706"/>
    <s v="Juin"/>
    <n v="2017"/>
    <s v="Antonini"/>
    <s v="Bernadette"/>
    <n v="58"/>
    <x v="2"/>
    <s v="Femme"/>
    <d v="1957-11-22T00:00:00"/>
    <d v="2017-05-27T00:00:00"/>
    <d v="2017-06-13T00:00:00"/>
    <n v="17"/>
    <s v="Onco"/>
    <x v="2"/>
    <s v="TNE"/>
    <n v="175"/>
    <n v="75"/>
    <n v="76"/>
    <n v="80"/>
    <n v="25"/>
    <s v="renseigné"/>
    <s v="entre 25 et 30"/>
    <n v="2"/>
    <s v="entre 1 et 5"/>
    <n v="4"/>
    <n v="1"/>
    <n v="-1"/>
    <s v="perte"/>
    <s v="perte"/>
    <n v="-5"/>
    <n v="5"/>
    <s v="renseigné"/>
    <s v="renseigné"/>
    <s v="renseigné"/>
    <n v="22"/>
    <x v="2"/>
    <s v="NC"/>
    <n v="0"/>
    <s v="1.1"/>
    <s v="0.8"/>
    <d v="2017-08-21T00:00:00"/>
    <s v="NC"/>
    <n v="0"/>
    <n v="0"/>
    <s v="m3"/>
    <s v="NC"/>
    <s v="NON"/>
    <s v="NC"/>
    <s v="OUI"/>
    <s v="NON"/>
    <s v="NC"/>
    <s v="NC"/>
    <s v="NC"/>
    <s v="NON"/>
    <s v="Parenteral"/>
    <s v="N7"/>
    <s v="NC"/>
    <s v="NC"/>
    <s v="NC"/>
    <s v="NC"/>
    <s v="NC"/>
    <s v="NC"/>
    <s v="NON"/>
    <s v="NC"/>
    <s v="on"/>
    <s v="NC"/>
    <s v="NC"/>
    <s v="NON"/>
    <s v="NON"/>
    <x v="2"/>
    <s v="NON"/>
    <s v="NC"/>
    <s v="NC"/>
    <s v="NC"/>
    <m/>
    <m/>
    <m/>
    <m/>
    <m/>
    <m/>
    <m/>
    <m/>
    <s v="NC"/>
    <s v="Sous olimel depuis 4 jours avant hospitalisation_x000a_Aucune notion de passage diet "/>
    <x v="1"/>
    <m/>
    <m/>
    <m/>
    <s v=""/>
  </r>
  <r>
    <n v="123"/>
    <x v="0"/>
    <s v="201712"/>
    <s v="Décembre"/>
    <n v="2017"/>
    <s v="Arquilliere"/>
    <s v="renée"/>
    <n v="82"/>
    <x v="1"/>
    <s v="Femme"/>
    <d v="1935-03-29T00:00:00"/>
    <d v="2017-11-30T00:00:00"/>
    <d v="2018-01-03T00:00:00"/>
    <n v="34"/>
    <s v="Onco"/>
    <x v="0"/>
    <s v="sein"/>
    <n v="160"/>
    <s v="NC"/>
    <n v="67"/>
    <n v="58"/>
    <n v="26"/>
    <s v="renseigné"/>
    <s v="entre 25 et 30"/>
    <n v="4"/>
    <s v="entre 1 et 5"/>
    <n v="-9"/>
    <s v="NC"/>
    <s v="NC"/>
    <s v="gain"/>
    <s v="NC"/>
    <n v="13"/>
    <n v="-13"/>
    <s v="renseigné"/>
    <s v="non renseigné"/>
    <s v="renseigné"/>
    <n v="29"/>
    <x v="2"/>
    <s v="NC"/>
    <n v="60"/>
    <s v="NC"/>
    <s v="NC"/>
    <d v="2018-08-20T00:00:00"/>
    <s v="NC"/>
    <n v="1"/>
    <n v="0"/>
    <s v="NC"/>
    <s v="NC"/>
    <s v="NC"/>
    <s v="NON"/>
    <s v="NON"/>
    <s v="NON"/>
    <s v="OUI"/>
    <s v="NC"/>
    <s v="NON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NC"/>
    <s v="NC"/>
    <x v="1"/>
    <m/>
    <m/>
    <m/>
    <s v=""/>
  </r>
  <r>
    <n v="25"/>
    <x v="1"/>
    <s v="201706"/>
    <s v="Juin"/>
    <n v="2017"/>
    <s v="Azzopardi"/>
    <s v="Francoise"/>
    <n v="87"/>
    <x v="1"/>
    <s v="Femme"/>
    <d v="1929-03-08T00:00:00"/>
    <d v="2017-06-06T00:00:00"/>
    <d v="2017-06-08T00:00:00"/>
    <n v="2"/>
    <s v="Onco"/>
    <x v="0"/>
    <s v="sein"/>
    <n v="155"/>
    <n v="55"/>
    <n v="50"/>
    <s v="NC"/>
    <n v="21"/>
    <s v="renseigné"/>
    <s v="entre 18,5 et 25"/>
    <n v="1"/>
    <s v="entre 1 et 5"/>
    <s v="NC"/>
    <n v="-5"/>
    <n v="9"/>
    <s v="NC"/>
    <s v="gain"/>
    <s v="NC"/>
    <s v="NC"/>
    <s v="non renseigné"/>
    <s v="renseigné"/>
    <s v="non renseigné"/>
    <s v="NC"/>
    <x v="3"/>
    <s v="NC"/>
    <n v="0"/>
    <n v="0"/>
    <n v="0"/>
    <s v="NC"/>
    <d v="2017-05-27T00:00:00"/>
    <n v="0"/>
    <n v="0"/>
    <s v="NC"/>
    <s v="NC"/>
    <s v="NC"/>
    <s v="NC"/>
    <s v="NON"/>
    <s v="NON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55kg en janv 2017_x000a_jamais vu diet de tte sa PEC"/>
    <s v="NC"/>
    <x v="1"/>
    <m/>
    <m/>
    <m/>
    <s v=""/>
  </r>
  <r>
    <n v="27"/>
    <x v="1"/>
    <s v="201706"/>
    <s v="Juin"/>
    <n v="2017"/>
    <s v="Baschieri"/>
    <s v="Helene"/>
    <n v="66"/>
    <x v="2"/>
    <s v="Femme"/>
    <d v="1949-07-30T00:00:00"/>
    <d v="2017-06-07T00:00:00"/>
    <d v="2017-06-09T00:00:00"/>
    <n v="2"/>
    <s v="Onco"/>
    <x v="0"/>
    <s v="sein"/>
    <n v="162"/>
    <n v="46"/>
    <s v="NC"/>
    <s v="NC"/>
    <s v="NC"/>
    <s v="renseigné"/>
    <s v="supérieur à 30"/>
    <n v="0"/>
    <n v="0"/>
    <s v="NC"/>
    <s v="NC"/>
    <s v="NC"/>
    <s v="NC"/>
    <s v="NC"/>
    <s v="NC"/>
    <s v="NC"/>
    <s v="non renseigné"/>
    <s v="non renseigné"/>
    <s v="non renseigné"/>
    <s v="NC"/>
    <x v="3"/>
    <s v="NC"/>
    <n v="0"/>
    <n v="0"/>
    <n v="0"/>
    <d v="2018-06-07T00:00:00"/>
    <d v="2018-02-08T00:00:00"/>
    <n v="0"/>
    <n v="0"/>
    <s v="NC"/>
    <s v="NC"/>
    <s v="NC"/>
    <s v="NC"/>
    <s v="OUI"/>
    <s v="OUI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NON"/>
    <s v="NON"/>
    <x v="2"/>
    <s v="NON"/>
    <s v="NC"/>
    <s v="NC"/>
    <s v="NC"/>
    <m/>
    <m/>
    <m/>
    <m/>
    <m/>
    <m/>
    <m/>
    <m/>
    <s v="tf en onco 48h , entre service de chir ou osteosynthese femorale et le SSR_x000a_46 en avril 2017_x000a_nb: en SSr rencontre diet _x000a_albu a 21 , albuC a 28 IMC a 17 car T: 62 et Pds a 45=&gt; DM"/>
    <s v="NC"/>
    <x v="1"/>
    <m/>
    <m/>
    <m/>
    <s v=""/>
  </r>
  <r>
    <n v="37"/>
    <x v="2"/>
    <s v="201612"/>
    <s v="Décembre"/>
    <n v="2016"/>
    <s v="Behague"/>
    <s v="Christiane "/>
    <n v="88"/>
    <x v="1"/>
    <s v="Femme"/>
    <d v="1928-08-02T00:00:00"/>
    <d v="2016-12-04T00:00:00"/>
    <d v="2017-01-09T00:00:00"/>
    <n v="36"/>
    <s v="Hemato"/>
    <x v="3"/>
    <s v="LAM"/>
    <n v="166"/>
    <n v="75"/>
    <n v="74"/>
    <n v="68"/>
    <n v="27"/>
    <s v="renseigné"/>
    <s v="entre 25 et 30"/>
    <n v="3"/>
    <s v="entre 1 et 5"/>
    <n v="-6"/>
    <n v="-1"/>
    <n v="1"/>
    <s v="gain"/>
    <s v="gain"/>
    <n v="8"/>
    <n v="-8"/>
    <s v="renseigné"/>
    <s v="renseigné"/>
    <s v="non renseigné"/>
    <s v="NC"/>
    <x v="3"/>
    <s v="NC"/>
    <n v="153"/>
    <n v="0"/>
    <n v="0"/>
    <d v="2017-01-09T00:00:00"/>
    <d v="2017-01-06T00:00:00"/>
    <n v="2"/>
    <n v="2"/>
    <s v="m1"/>
    <s v="NC"/>
    <s v="NC"/>
    <s v="NC"/>
    <s v="OUI"/>
    <s v="NON"/>
    <s v="NON"/>
    <s v="NC"/>
    <s v="NC"/>
    <s v="OUI"/>
    <s v="SNA"/>
    <s v="NC"/>
    <s v="NC"/>
    <s v="NC"/>
    <s v="NC"/>
    <s v="NC"/>
    <s v="NC"/>
    <s v="NC"/>
    <s v="NON"/>
    <s v="NC"/>
    <s v="NC"/>
    <d v="2016-11-05T00:00:00"/>
    <n v="0"/>
    <s v="NON"/>
    <s v="OUI"/>
    <x v="1"/>
    <s v="NON"/>
    <s v="NC"/>
    <s v="NC"/>
    <s v="NC"/>
    <m/>
    <m/>
    <m/>
    <m/>
    <m/>
    <m/>
    <m/>
    <m/>
    <s v="chimio IV"/>
    <s v="NC"/>
    <x v="1"/>
    <m/>
    <m/>
    <m/>
    <s v=""/>
  </r>
  <r>
    <n v="5"/>
    <x v="1"/>
    <s v="201706"/>
    <s v="Juin"/>
    <n v="2017"/>
    <s v="Belhaj"/>
    <s v="Naceur"/>
    <n v="57"/>
    <x v="2"/>
    <s v="Homme"/>
    <d v="1958-06-13T00:00:00"/>
    <d v="2017-05-17T00:00:00"/>
    <d v="2017-06-06T00:00:00"/>
    <n v="20"/>
    <s v="Onco"/>
    <x v="1"/>
    <s v="gastrique"/>
    <n v="173"/>
    <n v="96"/>
    <n v="78"/>
    <n v="80"/>
    <n v="26"/>
    <s v="renseigné"/>
    <s v="entre 25 et 30"/>
    <n v="2"/>
    <s v="entre 1 et 5"/>
    <n v="2"/>
    <n v="-18"/>
    <n v="19"/>
    <s v="perte"/>
    <s v="gain"/>
    <n v="-3"/>
    <n v="3"/>
    <s v="renseigné"/>
    <s v="renseigné"/>
    <s v="non renseigné"/>
    <s v="NC"/>
    <x v="1"/>
    <s v="NC"/>
    <n v="0"/>
    <n v="0"/>
    <n v="0"/>
    <s v="NC"/>
    <d v="2017-03-13T00:00:00"/>
    <n v="0"/>
    <n v="0"/>
    <s v="m1"/>
    <s v="NC"/>
    <s v="NC"/>
    <s v="NC"/>
    <s v="OUI"/>
    <s v="NON"/>
    <s v="NON"/>
    <s v="NC"/>
    <s v="NC"/>
    <s v="NON"/>
    <s v="Parenteral"/>
    <s v="N7"/>
    <s v="OUI"/>
    <s v="NC"/>
    <s v="NC"/>
    <s v="NC"/>
    <s v="NC"/>
    <s v="NC"/>
    <s v="NC"/>
    <s v="NC"/>
    <s v="on"/>
    <s v="NC"/>
    <s v="NC"/>
    <s v="OUI"/>
    <s v="NON"/>
    <x v="0"/>
    <s v="NON"/>
    <s v="NC"/>
    <s v="NC"/>
    <s v="NC"/>
    <m/>
    <m/>
    <m/>
    <m/>
    <m/>
    <m/>
    <m/>
    <m/>
    <s v="Mise lors de son entrÃ©e pr naussees/ vomissment d'emblÃ©e sous olimel_x000a_Jamais vu de diet ou de bilan nutritionnel rÃ©alisÃ©_x000a_Notion perte de pds retrouvÃ©es aux urg_x000a_-4kg en 14 jours avant entrÃ©es aux urg"/>
    <s v="mais aussi perikabiven 900kcl/1440 ml  pdt 15 jrs car inf PAC apres 3 jours olimel_x000a_Jamais vu de diet"/>
    <x v="1"/>
    <m/>
    <m/>
    <m/>
    <s v=""/>
  </r>
  <r>
    <n v="124"/>
    <x v="0"/>
    <s v="201712"/>
    <s v="Décembre"/>
    <n v="2017"/>
    <s v="benhamou"/>
    <s v="micheline"/>
    <n v="74"/>
    <x v="2"/>
    <s v="Femme"/>
    <d v="1943-01-16T00:00:00"/>
    <d v="2017-11-21T00:00:00"/>
    <d v="2017-12-07T00:00:00"/>
    <n v="16"/>
    <s v="Onco"/>
    <x v="0"/>
    <s v="sein"/>
    <n v="170"/>
    <n v="66"/>
    <n v="69"/>
    <n v="70"/>
    <n v="24"/>
    <s v="renseigné"/>
    <s v="entre 18,5 et 25"/>
    <n v="2"/>
    <s v="entre 1 et 5"/>
    <n v="1"/>
    <n v="3"/>
    <n v="-5"/>
    <s v="perte"/>
    <s v="perte"/>
    <n v="-1"/>
    <n v="1"/>
    <s v="renseigné"/>
    <s v="renseigné"/>
    <s v="renseigné"/>
    <n v="28"/>
    <x v="1"/>
    <s v="NC"/>
    <n v="88"/>
    <s v="NC"/>
    <s v="NC"/>
    <d v="2018-01-02T00:00:00"/>
    <s v="NC"/>
    <n v="2"/>
    <n v="2"/>
    <s v="NC"/>
    <s v="NON"/>
    <s v="NC"/>
    <s v="NC"/>
    <s v="OUI"/>
    <s v="OUI"/>
    <s v="NON"/>
    <s v="NC"/>
    <s v="NC"/>
    <s v="OUI"/>
    <s v="SNA"/>
    <s v="NC"/>
    <s v="NC"/>
    <s v="NC"/>
    <s v="NC"/>
    <s v="NC"/>
    <s v="NC"/>
    <s v="NC"/>
    <s v="NON"/>
    <s v="NC"/>
    <s v="NC"/>
    <s v="NC"/>
    <s v="NC"/>
    <s v="NON"/>
    <s v="NON"/>
    <x v="2"/>
    <s v="OUI"/>
    <d v="2017-11-21T00:00:00"/>
    <s v="klebsielle"/>
    <s v="Pa aplair 1/01/2018"/>
    <m/>
    <m/>
    <m/>
    <m/>
    <m/>
    <s v="OUI"/>
    <m/>
    <m/>
    <s v="OMI ++++"/>
    <s v="NC"/>
    <x v="0"/>
    <d v="2017-11-21T00:00:00"/>
    <s v="OUI"/>
    <d v="2018-11-01T00:00:00"/>
    <n v="345"/>
  </r>
  <r>
    <n v="38"/>
    <x v="2"/>
    <s v="201612"/>
    <s v="Décembre"/>
    <n v="2016"/>
    <s v="Benony"/>
    <s v="Christian"/>
    <n v="63"/>
    <x v="2"/>
    <s v="Homme"/>
    <d v="1953-06-06T00:00:00"/>
    <d v="2016-11-25T00:00:00"/>
    <d v="2016-12-05T00:00:00"/>
    <n v="10"/>
    <s v="Onco"/>
    <x v="1"/>
    <s v="pancreas"/>
    <n v="162"/>
    <n v="52"/>
    <n v="52"/>
    <n v="53"/>
    <n v="20"/>
    <s v="renseigné"/>
    <s v="entre 18,5 et 25"/>
    <n v="3"/>
    <s v="entre 1 et 5"/>
    <n v="1"/>
    <n v="0"/>
    <n v="0"/>
    <s v="perte"/>
    <s v="perte"/>
    <n v="-2"/>
    <n v="2"/>
    <s v="renseigné"/>
    <s v="renseigné"/>
    <s v="non renseigné"/>
    <s v="NC"/>
    <x v="0"/>
    <s v="NC"/>
    <n v="0"/>
    <n v="0"/>
    <n v="0"/>
    <d v="2018-01-17T00:00:00"/>
    <d v="2017-11-29T00:00:00"/>
    <n v="0"/>
    <n v="0"/>
    <s v="m1"/>
    <s v="NC"/>
    <s v="NC"/>
    <s v="NC"/>
    <s v="OUI"/>
    <s v="NON"/>
    <s v="NON"/>
    <s v="NC"/>
    <s v="NC"/>
    <s v="NON"/>
    <s v="SNA"/>
    <s v="NC"/>
    <s v="NC"/>
    <s v="NC"/>
    <s v="NC"/>
    <s v="NC"/>
    <s v="NC"/>
    <s v="NC"/>
    <s v="NON"/>
    <s v="NC"/>
    <s v="NC"/>
    <d v="2016-10-07T00:00:00"/>
    <n v="0"/>
    <s v="NON"/>
    <s v="OUI"/>
    <x v="1"/>
    <s v="NON"/>
    <s v="NC"/>
    <s v="NC"/>
    <s v="NC"/>
    <m/>
    <m/>
    <m/>
    <m/>
    <m/>
    <m/>
    <m/>
    <m/>
    <s v="Aucune bio durant sejour"/>
    <s v="NC"/>
    <x v="1"/>
    <m/>
    <m/>
    <m/>
    <s v=""/>
  </r>
  <r>
    <n v="87"/>
    <x v="3"/>
    <s v="201806"/>
    <s v="Juin"/>
    <n v="2018"/>
    <s v="bereziat"/>
    <s v="daniel"/>
    <n v="78"/>
    <x v="1"/>
    <s v="Homme"/>
    <d v="1940-02-15T00:00:00"/>
    <d v="2018-04-24T00:00:00"/>
    <d v="2018-06-05T00:00:00"/>
    <n v="42"/>
    <s v="Onco"/>
    <x v="4"/>
    <s v="vessie"/>
    <n v="173"/>
    <n v="87"/>
    <n v="71"/>
    <n v="71"/>
    <n v="24"/>
    <s v="renseigné"/>
    <s v="entre 18,5 et 25"/>
    <n v="2"/>
    <s v="entre 1 et 5"/>
    <n v="0"/>
    <n v="-16"/>
    <n v="18"/>
    <s v="perte"/>
    <s v="gain"/>
    <n v="0"/>
    <n v="0"/>
    <s v="renseigné"/>
    <s v="renseigné"/>
    <s v="renseigné"/>
    <n v="29"/>
    <x v="1"/>
    <s v="NC"/>
    <n v="172"/>
    <n v="1.1599999999999999"/>
    <n v="0.75"/>
    <d v="2018-08-11T00:00:00"/>
    <s v="NC"/>
    <n v="0"/>
    <n v="2"/>
    <s v="m6"/>
    <s v="OUI"/>
    <s v="NON"/>
    <s v="DSE43"/>
    <s v="NON"/>
    <s v="OUI"/>
    <s v="NON"/>
    <s v="NC"/>
    <s v="OUI"/>
    <s v="NON"/>
    <s v="SNA"/>
    <s v="NC"/>
    <s v="NC"/>
    <s v="NC"/>
    <s v="NC"/>
    <s v="NC"/>
    <s v="NC"/>
    <s v="NC"/>
    <s v="OUI"/>
    <s v="NC"/>
    <s v="NC"/>
    <d v="2018-02-01T00:00:00"/>
    <s v="NC"/>
    <s v="NON"/>
    <s v="NON"/>
    <x v="2"/>
    <s v="NON"/>
    <s v="NC"/>
    <s v="NC"/>
    <s v="NC"/>
    <m/>
    <m/>
    <m/>
    <m/>
    <m/>
    <m/>
    <m/>
    <m/>
    <s v="NC"/>
    <s v="NA non proposÃ©e"/>
    <x v="1"/>
    <m/>
    <m/>
    <m/>
    <s v=""/>
  </r>
  <r>
    <n v="6"/>
    <x v="1"/>
    <s v="201706"/>
    <s v="Juin"/>
    <n v="2017"/>
    <s v="Bertello"/>
    <s v="Patrick"/>
    <n v="56"/>
    <x v="2"/>
    <s v="Homme"/>
    <d v="1959-12-09T00:00:00"/>
    <d v="2017-05-20T00:00:00"/>
    <d v="2017-06-06T00:00:00"/>
    <n v="17"/>
    <s v="Onco"/>
    <x v="5"/>
    <s v="corticosurrenalome"/>
    <n v="180"/>
    <n v="63"/>
    <n v="72"/>
    <n v="73"/>
    <n v="22"/>
    <s v="renseigné"/>
    <s v="entre 18,5 et 25"/>
    <n v="2"/>
    <s v="entre 1 et 5"/>
    <n v="1"/>
    <n v="9"/>
    <n v="-14"/>
    <s v="perte"/>
    <s v="perte"/>
    <n v="-1"/>
    <n v="1"/>
    <s v="renseigné"/>
    <s v="renseigné"/>
    <s v="non renseigné"/>
    <s v="NC"/>
    <x v="3"/>
    <s v="NC"/>
    <n v="0"/>
    <n v="0"/>
    <n v="0"/>
    <d v="2017-06-18T00:00:00"/>
    <d v="2017-06-02T00:00:00"/>
    <n v="1"/>
    <n v="3"/>
    <s v="NC"/>
    <s v="NC"/>
    <s v="NC"/>
    <s v="NC"/>
    <s v="OUI"/>
    <s v="OUI"/>
    <s v="OUI"/>
    <s v="OUI"/>
    <s v="NC"/>
    <s v="OUI"/>
    <s v="Parenteral"/>
    <s v="N7"/>
    <s v="NC"/>
    <s v="NC"/>
    <s v="NC"/>
    <s v="OUI"/>
    <s v="OUI"/>
    <s v="NC"/>
    <s v="NON"/>
    <s v="NC"/>
    <s v="NC"/>
    <s v="NC"/>
    <s v="NC"/>
    <s v="NON"/>
    <s v="OUI"/>
    <x v="1"/>
    <s v="OUI"/>
    <s v="NC"/>
    <s v="staph epi"/>
    <s v="a la sortie/ olimel/ stph epi meti R"/>
    <m/>
    <m/>
    <s v="OUI"/>
    <m/>
    <m/>
    <m/>
    <m/>
    <m/>
    <s v="23/05 ,inf PAC _x000a_68kg en avril 2017_x000a_plusieurs hospit a repetition "/>
    <s v="Annuler olimel_x000a_Etait lors du sejour qq avant sous olimel du 06/04/17 au 09/05/17=&gt; inf de PAC 10jrs apres entraianant nouvelle hospit_x000a_Pose pac en avril"/>
    <x v="0"/>
    <d v="2017-05-23T00:00:00"/>
    <s v="OUI"/>
    <d v="2017-06-18T00:00:00"/>
    <n v="26"/>
  </r>
  <r>
    <n v="39"/>
    <x v="2"/>
    <s v="201612"/>
    <s v="Décembre"/>
    <n v="2016"/>
    <s v="Berthaud"/>
    <s v="Georges"/>
    <n v="82"/>
    <x v="1"/>
    <s v="Homme"/>
    <d v="1933-12-24T00:00:00"/>
    <d v="2016-11-27T00:00:00"/>
    <d v="2016-12-19T00:00:00"/>
    <n v="22"/>
    <s v="Onco"/>
    <x v="1"/>
    <s v="colon"/>
    <n v="172"/>
    <n v="64"/>
    <n v="64"/>
    <n v="61"/>
    <n v="22"/>
    <s v="renseigné"/>
    <s v="entre 18,5 et 25"/>
    <n v="4"/>
    <s v="entre 1 et 5"/>
    <n v="-3"/>
    <n v="0"/>
    <n v="0"/>
    <s v="gain"/>
    <s v="perte"/>
    <n v="5"/>
    <n v="-5"/>
    <s v="renseigné"/>
    <s v="renseigné"/>
    <s v="non renseigné"/>
    <s v="NC"/>
    <x v="0"/>
    <s v="NC"/>
    <n v="0"/>
    <n v="0"/>
    <n v="0"/>
    <d v="2017-03-31T00:00:00"/>
    <s v="NC"/>
    <n v="0"/>
    <n v="0"/>
    <s v="m6"/>
    <s v="NC"/>
    <s v="NC"/>
    <s v="NC"/>
    <s v="OUI"/>
    <s v="NON"/>
    <s v="NON"/>
    <s v="NC"/>
    <s v="NC"/>
    <s v="NON"/>
    <s v="SNA"/>
    <s v="NC"/>
    <s v="NC"/>
    <s v="NC"/>
    <s v="NC"/>
    <s v="NC"/>
    <s v="NC"/>
    <s v="NC"/>
    <s v="NON"/>
    <s v="NC"/>
    <s v="NC"/>
    <d v="2016-03-01T00:00:00"/>
    <n v="0"/>
    <s v="OUI"/>
    <s v="NON"/>
    <x v="0"/>
    <s v="NON"/>
    <s v="NC"/>
    <s v="NC"/>
    <s v="NC"/>
    <m/>
    <m/>
    <m/>
    <m/>
    <m/>
    <m/>
    <m/>
    <m/>
    <s v="NC"/>
    <s v="NC"/>
    <x v="1"/>
    <m/>
    <m/>
    <m/>
    <s v=""/>
  </r>
  <r>
    <n v="89"/>
    <x v="3"/>
    <s v="201806"/>
    <s v="Juin"/>
    <n v="2018"/>
    <s v="Bertollotti"/>
    <s v="michelle"/>
    <n v="73"/>
    <x v="2"/>
    <s v="Femme"/>
    <d v="1944-09-23T00:00:00"/>
    <d v="2018-05-17T00:00:00"/>
    <d v="2018-06-08T00:00:00"/>
    <n v="22"/>
    <s v="Onco"/>
    <x v="0"/>
    <s v="uterus"/>
    <n v="166"/>
    <n v="75"/>
    <n v="71"/>
    <s v="NC"/>
    <n v="26"/>
    <s v="renseigné"/>
    <s v="entre 25 et 30"/>
    <n v="1"/>
    <s v="entre 1 et 5"/>
    <s v="NC"/>
    <n v="-4"/>
    <n v="5"/>
    <s v="NC"/>
    <s v="gain"/>
    <s v="NC"/>
    <s v="NC"/>
    <s v="non renseigné"/>
    <s v="renseigné"/>
    <s v="renseigné"/>
    <n v="27"/>
    <x v="1"/>
    <s v="NC"/>
    <n v="84"/>
    <s v="NC"/>
    <s v="NC"/>
    <d v="2018-08-05T00:00:00"/>
    <d v="2018-07-05T00:00:00"/>
    <n v="0"/>
    <n v="0"/>
    <s v="m1"/>
    <s v="NON"/>
    <s v="NC"/>
    <s v="DME44.1"/>
    <s v="OUI"/>
    <s v="OUI"/>
    <s v="NON"/>
    <s v="NC"/>
    <s v="NC"/>
    <s v="NON"/>
    <s v="SNA"/>
    <s v="NC"/>
    <s v="NC"/>
    <s v="NC"/>
    <s v="NC"/>
    <s v="NC"/>
    <s v="NC"/>
    <s v="NC"/>
    <s v="NON"/>
    <s v="NC"/>
    <s v="NC"/>
    <d v="2018-04-01T00:00:00"/>
    <s v="NC"/>
    <s v="NON"/>
    <s v="OUI"/>
    <x v="1"/>
    <s v="NON"/>
    <s v="NC"/>
    <s v="NC"/>
    <s v="NC"/>
    <m/>
    <m/>
    <m/>
    <m/>
    <m/>
    <m/>
    <m/>
    <m/>
    <s v="NC"/>
    <s v="On peut pas savoir car eval ingesta non rea"/>
    <x v="0"/>
    <m/>
    <m/>
    <d v="2017-06-18T00:00:00"/>
    <s v=""/>
  </r>
  <r>
    <n v="118"/>
    <x v="3"/>
    <s v="201806"/>
    <s v="Juin"/>
    <n v="2018"/>
    <s v="Bertrand"/>
    <s v="Jean pierre"/>
    <n v="61"/>
    <x v="2"/>
    <s v="Homme"/>
    <d v="1957-03-13T00:00:00"/>
    <d v="2018-06-06T00:00:00"/>
    <d v="2018-07-26T00:00:00"/>
    <n v="50"/>
    <s v="Onco"/>
    <x v="4"/>
    <s v="vessie"/>
    <n v="182"/>
    <n v="114"/>
    <n v="100"/>
    <n v="88"/>
    <n v="30"/>
    <s v="non renseigné"/>
    <s v="NC"/>
    <n v="6"/>
    <s v="entre 5 et 10"/>
    <n v="-12"/>
    <n v="-14"/>
    <n v="12"/>
    <s v="gain"/>
    <s v="gain"/>
    <n v="12"/>
    <n v="-12"/>
    <s v="renseigné"/>
    <s v="renseigné"/>
    <s v="renseigné"/>
    <n v="27"/>
    <x v="2"/>
    <s v="NC"/>
    <n v="200"/>
    <n v="1.08"/>
    <n v="0.76"/>
    <s v="NC"/>
    <s v="NC"/>
    <n v="2"/>
    <n v="2"/>
    <s v="m6"/>
    <s v="OUI"/>
    <s v="OUI"/>
    <s v="DME44.1"/>
    <s v="NON"/>
    <s v="OUI"/>
    <s v="OUI"/>
    <s v="OUI"/>
    <s v="OUI"/>
    <s v="OUI"/>
    <s v="SNA"/>
    <s v="NC"/>
    <s v="NC"/>
    <s v="NC"/>
    <s v="NC"/>
    <s v="NC"/>
    <s v="NC"/>
    <s v="NC"/>
    <s v="NON"/>
    <s v="NC"/>
    <s v="NC"/>
    <d v="2018-03-01T00:00:00"/>
    <s v="NC"/>
    <s v="NON"/>
    <s v="OUI"/>
    <x v="1"/>
    <s v="NON"/>
    <s v="NC"/>
    <s v="NC"/>
    <s v="NC"/>
    <m/>
    <m/>
    <m/>
    <m/>
    <m/>
    <m/>
    <m/>
    <m/>
    <s v="perte de 12% de son poids durant hospit"/>
    <s v="NA non abrodÃ© car nous etions focalisÃ© sur le diagnostic"/>
    <x v="1"/>
    <m/>
    <m/>
    <m/>
    <s v=""/>
  </r>
  <r>
    <n v="152"/>
    <x v="3"/>
    <s v="201806"/>
    <s v="Juin"/>
    <n v="2018"/>
    <s v="Biehler"/>
    <s v="DorothÃ©e"/>
    <n v="84"/>
    <x v="1"/>
    <s v="Femme"/>
    <d v="1934-04-24T00:00:00"/>
    <d v="2018-06-04T00:00:00"/>
    <d v="2018-06-09T00:00:00"/>
    <n v="5"/>
    <s v="Onco"/>
    <x v="6"/>
    <s v="ORL"/>
    <n v="156"/>
    <n v="42"/>
    <s v="NC"/>
    <s v="NC"/>
    <s v="NC"/>
    <s v="renseigné"/>
    <s v="supérieur à 30"/>
    <n v="0"/>
    <n v="0"/>
    <s v="NC"/>
    <s v="NC"/>
    <s v="NC"/>
    <s v="NC"/>
    <s v="NC"/>
    <s v="NC"/>
    <s v="NC"/>
    <s v="non renseigné"/>
    <s v="non renseigné"/>
    <s v="renseigné"/>
    <n v="26"/>
    <x v="1"/>
    <s v="NC"/>
    <n v="178"/>
    <s v="NC"/>
    <s v="NC"/>
    <d v="2018-06-04T00:00:00"/>
    <s v="NC"/>
    <n v="0"/>
    <n v="2"/>
    <s v="NC"/>
    <s v="NON"/>
    <s v="NC"/>
    <s v="NC"/>
    <s v="OUI"/>
    <s v="OUI"/>
    <s v="NON"/>
    <s v="NC"/>
    <s v="OUI"/>
    <s v="OUI"/>
    <s v="enterale"/>
    <s v="GPE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NC"/>
    <s v="posÃ©e Lors de la derniere hospit, stop 48h avant DCdiet pas eu temps de passÃ© devant degradation clinique"/>
    <x v="1"/>
    <m/>
    <m/>
    <m/>
    <s v=""/>
  </r>
  <r>
    <n v="40"/>
    <x v="2"/>
    <s v="201612"/>
    <s v="Décembre"/>
    <n v="2016"/>
    <s v="Bottiau"/>
    <s v="Huguette"/>
    <n v="70"/>
    <x v="2"/>
    <s v="Femme"/>
    <d v="1946-07-31T00:00:00"/>
    <d v="2016-12-02T00:00:00"/>
    <d v="2016-12-07T00:00:00"/>
    <n v="5"/>
    <s v="Onco"/>
    <x v="0"/>
    <s v="ovaire"/>
    <s v="NC"/>
    <s v="NC"/>
    <n v="63"/>
    <s v="NC"/>
    <s v="NC"/>
    <s v="renseigné"/>
    <s v="supérieur à 30"/>
    <n v="1"/>
    <s v="entre 1 et 5"/>
    <s v="NC"/>
    <s v="NC"/>
    <s v="NC"/>
    <s v="NC"/>
    <s v="NC"/>
    <s v="NC"/>
    <s v="NC"/>
    <s v="non renseigné"/>
    <s v="non renseigné"/>
    <s v="non renseigné"/>
    <s v="NC"/>
    <x v="3"/>
    <s v="NC"/>
    <n v="10"/>
    <n v="0"/>
    <n v="0"/>
    <s v="NC"/>
    <s v="NC"/>
    <n v="0"/>
    <n v="0"/>
    <s v="NC"/>
    <s v="NC"/>
    <s v="NC"/>
    <s v="NC"/>
    <s v="NON"/>
    <s v="NON"/>
    <s v="NON"/>
    <s v="NC"/>
    <s v="NC"/>
    <s v="NON"/>
    <s v="SNA"/>
    <s v="NC"/>
    <s v="NC"/>
    <s v="NC"/>
    <s v="NC"/>
    <s v="NC"/>
    <s v="NC"/>
    <s v="NC"/>
    <s v="NON"/>
    <s v="NC"/>
    <s v="NC"/>
    <s v="NC"/>
    <n v="0"/>
    <s v="NON"/>
    <s v="OUI"/>
    <x v="1"/>
    <s v="NON"/>
    <s v="NC"/>
    <s v="NC"/>
    <s v="NC"/>
    <m/>
    <m/>
    <m/>
    <m/>
    <m/>
    <m/>
    <m/>
    <m/>
    <s v="1 poids de toutes ses hospit_x000a_Pas de taille_x000a_Suivi IPC , mais a eu un EMG en  disant qu'elle etait sous carbo platine a l'epoque"/>
    <s v="NC"/>
    <x v="0"/>
    <m/>
    <m/>
    <m/>
    <s v=""/>
  </r>
  <r>
    <s v=";;"/>
    <x v="1"/>
    <s v="201706"/>
    <s v="Juin"/>
    <n v="2017"/>
    <s v="Bourgeois "/>
    <s v="Bernard"/>
    <n v="71"/>
    <x v="2"/>
    <s v="Homme"/>
    <d v="1944-10-01T00:00:00"/>
    <d v="2017-05-25T00:00:00"/>
    <d v="2017-06-07T00:00:00"/>
    <n v="13"/>
    <s v="Onco"/>
    <x v="6"/>
    <s v="ORL"/>
    <n v="174"/>
    <n v="43"/>
    <s v="NC"/>
    <s v="NC"/>
    <s v="NC"/>
    <s v="non renseigné"/>
    <s v="NC"/>
    <n v="0"/>
    <n v="0"/>
    <s v="NC"/>
    <s v="NC"/>
    <s v="NC"/>
    <s v="NC"/>
    <s v="NC"/>
    <s v="NC"/>
    <s v="NC"/>
    <s v="non renseigné"/>
    <s v="non renseigné"/>
    <s v="renseigné"/>
    <n v="21"/>
    <x v="1"/>
    <s v="NC"/>
    <n v="0"/>
    <n v="0"/>
    <n v="0"/>
    <d v="2017-06-07T00:00:00"/>
    <s v="NC"/>
    <n v="0"/>
    <n v="2"/>
    <s v="NC"/>
    <s v="NC"/>
    <s v="NC"/>
    <s v="NC"/>
    <s v="NC"/>
    <s v="NON"/>
    <s v="NON"/>
    <s v="NC"/>
    <s v="NC"/>
    <s v="OUI"/>
    <s v="SNA"/>
    <s v="NC"/>
    <s v="NC"/>
    <s v="NC"/>
    <s v="NC"/>
    <s v="NC"/>
    <s v="NC"/>
    <s v="NC"/>
    <s v="OUI"/>
    <s v="NC"/>
    <s v="NC"/>
    <s v="NC"/>
    <s v="NC"/>
    <s v="NON"/>
    <s v="NON"/>
    <x v="3"/>
    <s v="NON"/>
    <s v="NC"/>
    <s v="NC"/>
    <s v="Dc avnt de commencer chuimio/ neo ORL"/>
    <m/>
    <m/>
    <m/>
    <m/>
    <m/>
    <m/>
    <m/>
    <m/>
    <s v="EntrÃ© pour denutrition, il n'a jamais vu la dieteticienne, et aucun bilan de fait_x000a_"/>
    <s v="NC"/>
    <x v="1"/>
    <m/>
    <m/>
    <m/>
    <s v=""/>
  </r>
  <r>
    <n v="90"/>
    <x v="3"/>
    <s v="201806"/>
    <s v="Juin"/>
    <n v="2018"/>
    <s v="Boyer"/>
    <s v="Marie Claude"/>
    <n v="78"/>
    <x v="1"/>
    <s v="Femme"/>
    <d v="1937-10-12T00:00:00"/>
    <d v="2018-06-03T00:00:00"/>
    <d v="2018-06-06T00:00:00"/>
    <n v="3"/>
    <s v="Hemato"/>
    <x v="3"/>
    <s v="myelome"/>
    <n v="165"/>
    <n v="54"/>
    <n v="45"/>
    <s v="NC"/>
    <n v="17"/>
    <s v="renseigné"/>
    <s v="&lt;18,5"/>
    <n v="1"/>
    <s v="entre 1 et 5"/>
    <s v="NC"/>
    <n v="-9"/>
    <n v="17"/>
    <s v="NC"/>
    <s v="gain"/>
    <s v="NC"/>
    <s v="NC"/>
    <s v="non renseigné"/>
    <s v="renseigné"/>
    <s v="non renseigné"/>
    <s v="NC"/>
    <x v="2"/>
    <s v="NC"/>
    <s v="NC"/>
    <s v="NC"/>
    <s v="NC"/>
    <d v="2018-09-09T00:00:00"/>
    <s v="NC"/>
    <n v="0"/>
    <n v="0"/>
    <s v="m1"/>
    <s v="NC"/>
    <s v="NC"/>
    <s v="NC"/>
    <s v="NON"/>
    <s v="OUI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OUI"/>
    <s v="NON"/>
    <x v="0"/>
    <s v="NON"/>
    <d v="2018-09-04T00:00:00"/>
    <s v="staph epi"/>
    <s v="IP 1 mois apres/ pac mis que pr NP"/>
    <m/>
    <m/>
    <s v="OUI"/>
    <m/>
    <m/>
    <m/>
    <m/>
    <m/>
    <s v="RentrÃ©e pr fievre, hospit 3 jrs, RA da sa demande"/>
    <s v="Ne pas pr NA...."/>
    <x v="0"/>
    <m/>
    <m/>
    <d v="2018-11-23T00:00:00"/>
    <s v=""/>
  </r>
  <r>
    <n v="91"/>
    <x v="3"/>
    <s v="201806"/>
    <s v="Juin"/>
    <n v="2018"/>
    <s v="Brando"/>
    <s v="jean"/>
    <n v="84"/>
    <x v="1"/>
    <s v="Homme"/>
    <d v="1933-12-13T00:00:00"/>
    <d v="2018-06-01T00:00:00"/>
    <d v="2018-06-21T00:00:00"/>
    <n v="20"/>
    <s v="Hemato"/>
    <x v="3"/>
    <s v="lymphome"/>
    <n v="160"/>
    <n v="57"/>
    <n v="52"/>
    <n v="48"/>
    <n v="20"/>
    <s v="renseigné"/>
    <s v="entre 18,5 et 25"/>
    <n v="2"/>
    <s v="entre 1 et 5"/>
    <n v="-4"/>
    <n v="-5"/>
    <n v="9"/>
    <s v="gain"/>
    <s v="gain"/>
    <n v="8"/>
    <n v="-8"/>
    <s v="renseigné"/>
    <s v="renseigné"/>
    <s v="renseigné"/>
    <n v="26"/>
    <x v="1"/>
    <s v="NC"/>
    <n v="95"/>
    <n v="0.98"/>
    <n v="0.64"/>
    <d v="2018-07-13T00:00:00"/>
    <d v="2018-07-01T00:00:00"/>
    <n v="1"/>
    <n v="2"/>
    <s v="m1"/>
    <s v="OUI"/>
    <s v="NON"/>
    <s v="DME44.1"/>
    <s v="OUI"/>
    <s v="OUI"/>
    <s v="OUI"/>
    <s v="OUI"/>
    <s v="OUI"/>
    <s v="NON"/>
    <s v="SNA"/>
    <s v="NC"/>
    <s v="NC"/>
    <s v="NC"/>
    <s v="NC"/>
    <s v="NC"/>
    <s v="NC"/>
    <s v="NC"/>
    <s v="NON"/>
    <s v="NC"/>
    <s v="NC"/>
    <d v="2018-05-01T00:00:00"/>
    <s v="NC"/>
    <s v="OUI"/>
    <s v="NON"/>
    <x v="0"/>
    <s v="NON"/>
    <s v="NC"/>
    <s v="NC"/>
    <s v="NC"/>
    <m/>
    <m/>
    <m/>
    <m/>
    <m/>
    <m/>
    <m/>
    <m/>
    <s v="-4kg durant hospit_x000a_conseils diet non suivis sur pres.. mais montÃ©"/>
    <s v="NA NON proposÃ©"/>
    <x v="1"/>
    <m/>
    <m/>
    <m/>
    <s v=""/>
  </r>
  <r>
    <n v="8"/>
    <x v="1"/>
    <s v="201706"/>
    <s v="Juin"/>
    <n v="2017"/>
    <s v="Brard "/>
    <s v="Yvette"/>
    <n v="81"/>
    <x v="1"/>
    <s v="Femme"/>
    <d v="1934-11-12T00:00:00"/>
    <d v="2017-05-13T00:00:00"/>
    <d v="2017-06-06T00:00:00"/>
    <n v="24"/>
    <s v="Onco"/>
    <x v="0"/>
    <s v="sein"/>
    <s v="NC"/>
    <s v="NC"/>
    <n v="60"/>
    <n v="60"/>
    <s v="NC"/>
    <s v="renseigné"/>
    <s v="supérieur à 30"/>
    <n v="2"/>
    <s v="entre 1 et 5"/>
    <n v="0"/>
    <s v="NC"/>
    <s v="NC"/>
    <s v="perte"/>
    <s v="NC"/>
    <n v="0"/>
    <n v="0"/>
    <s v="renseigné"/>
    <s v="non renseigné"/>
    <s v="non renseigné"/>
    <s v="NC"/>
    <x v="3"/>
    <s v="NC"/>
    <n v="0"/>
    <n v="0"/>
    <n v="0"/>
    <d v="2018-06-04T00:00:00"/>
    <d v="2017-02-06T00:00:00"/>
    <n v="0"/>
    <n v="0"/>
    <s v="NC"/>
    <s v="NC"/>
    <s v="NC"/>
    <s v="NC"/>
    <s v="OUI"/>
    <s v="NON"/>
    <s v="NC"/>
    <s v="NC"/>
    <s v="NC"/>
    <s v="NON"/>
    <s v="SNA"/>
    <s v="NC"/>
    <s v="NC"/>
    <s v="NC"/>
    <s v="NC"/>
    <s v="NC"/>
    <s v="NC"/>
    <s v="NC"/>
    <s v="NON"/>
    <s v="NC"/>
    <s v="NC"/>
    <s v="NC"/>
    <s v="NC"/>
    <s v="NON"/>
    <s v="NON"/>
    <x v="2"/>
    <s v="NON"/>
    <s v="NC"/>
    <s v="NC"/>
    <s v="NC"/>
    <m/>
    <m/>
    <m/>
    <m/>
    <m/>
    <m/>
    <m/>
    <m/>
    <s v="Aucune notion de taille sur tout l'ensemble des sejours de la patient depuis son entrÃ©e ds la maladie  en 2013_x000a_durant hospit ablation DVI sur inf PAC, pas de notion NPE"/>
    <s v="NC"/>
    <x v="1"/>
    <m/>
    <m/>
    <m/>
    <s v=""/>
  </r>
  <r>
    <n v="41"/>
    <x v="2"/>
    <s v="201612"/>
    <s v="Décembre"/>
    <n v="2016"/>
    <s v="Brondel"/>
    <s v="Louisa"/>
    <n v="84"/>
    <x v="1"/>
    <s v="Femme"/>
    <d v="1932-09-18T00:00:00"/>
    <d v="2016-12-05T00:00:00"/>
    <d v="2016-12-27T00:00:00"/>
    <n v="22"/>
    <s v="Hemato"/>
    <x v="3"/>
    <s v="LAM"/>
    <s v="NC"/>
    <s v="NC"/>
    <s v="NC"/>
    <s v="NC"/>
    <s v="NC"/>
    <s v="renseigné"/>
    <s v="supérieur à 30"/>
    <n v="0"/>
    <n v="0"/>
    <s v="NC"/>
    <s v="NC"/>
    <s v="NC"/>
    <s v="NC"/>
    <s v="NC"/>
    <s v="NC"/>
    <s v="NC"/>
    <s v="non renseigné"/>
    <s v="non renseigné"/>
    <s v="renseigné"/>
    <n v="14"/>
    <x v="1"/>
    <s v="NC"/>
    <n v="300"/>
    <n v="0"/>
    <n v="0"/>
    <d v="2017-12-27T00:00:00"/>
    <d v="2016-12-14T00:00:00"/>
    <n v="0"/>
    <n v="3"/>
    <s v="NC"/>
    <s v="NON"/>
    <s v="NON"/>
    <s v="NC"/>
    <s v="OUI"/>
    <s v="NON"/>
    <s v="NON"/>
    <s v="NC"/>
    <s v="NC"/>
    <s v="OUI"/>
    <s v="Parenteral"/>
    <s v="N7"/>
    <s v="OUI"/>
    <s v="NON"/>
    <s v="NON"/>
    <s v="OUI"/>
    <s v="OUI"/>
    <s v="NC"/>
    <s v="NON"/>
    <s v="NC"/>
    <s v="on"/>
    <s v="NC"/>
    <n v="26"/>
    <s v="NON"/>
    <s v="OUI"/>
    <x v="1"/>
    <s v="OUI"/>
    <d v="2016-12-14T00:00:00"/>
    <s v="staph epi"/>
    <s v="olimel intro le 5/12, Staph ep, i"/>
    <m/>
    <m/>
    <s v="OUI"/>
    <m/>
    <m/>
    <m/>
    <m/>
    <m/>
    <s v="NC"/>
    <s v="mise sous olimel =&gt; inf pac_x000a_Mise enplace Picc =&gt; inf PIC_x000a_DC"/>
    <x v="0"/>
    <d v="2016-12-07T00:00:00"/>
    <s v="OUI"/>
    <d v="2016-12-27T00:00:00"/>
    <n v="20"/>
  </r>
  <r>
    <n v="125"/>
    <x v="0"/>
    <s v="201712"/>
    <s v="Décembre"/>
    <n v="2017"/>
    <s v="Brunschwing"/>
    <s v="jean paul"/>
    <n v="67"/>
    <x v="2"/>
    <s v="Homme"/>
    <d v="1949-02-07T00:00:00"/>
    <d v="2017-11-14T00:00:00"/>
    <d v="2017-12-09T00:00:00"/>
    <n v="25"/>
    <s v="Onco"/>
    <x v="7"/>
    <s v="prostate"/>
    <n v="175"/>
    <n v="75"/>
    <n v="67"/>
    <s v="NC"/>
    <n v="22"/>
    <s v="renseigné"/>
    <s v="entre 18,5 et 25"/>
    <n v="1"/>
    <s v="entre 1 et 5"/>
    <s v="NC"/>
    <n v="-8"/>
    <n v="11"/>
    <s v="NC"/>
    <s v="gain"/>
    <s v="NC"/>
    <s v="NC"/>
    <s v="non renseigné"/>
    <s v="renseigné"/>
    <s v="renseigné"/>
    <n v="29"/>
    <x v="2"/>
    <s v="NC"/>
    <n v="75"/>
    <s v="NC"/>
    <s v="NC"/>
    <s v="NC"/>
    <s v="NC"/>
    <n v="1"/>
    <n v="2"/>
    <s v="NC"/>
    <s v="NON"/>
    <s v="NC"/>
    <s v="NC"/>
    <s v="OUI"/>
    <s v="NON"/>
    <s v="OUI"/>
    <s v="NC"/>
    <s v="NC"/>
    <s v="OUI"/>
    <s v="SNA"/>
    <s v="NC"/>
    <s v="NC"/>
    <s v="NC"/>
    <s v="NC"/>
    <s v="NC"/>
    <s v="NC"/>
    <s v="NC"/>
    <s v="NC"/>
    <s v="NC"/>
    <s v="NC"/>
    <s v="NC"/>
    <s v="NC"/>
    <s v="OUI"/>
    <s v="NON"/>
    <x v="0"/>
    <s v="NON"/>
    <s v="NC"/>
    <s v="NC"/>
    <s v="NC"/>
    <m/>
    <m/>
    <m/>
    <m/>
    <m/>
    <m/>
    <m/>
    <m/>
    <s v="paraplegie"/>
    <s v="NC"/>
    <x v="1"/>
    <m/>
    <m/>
    <m/>
    <s v=""/>
  </r>
  <r>
    <n v="42"/>
    <x v="2"/>
    <s v="201612"/>
    <s v="Décembre"/>
    <n v="2016"/>
    <s v="Cachin"/>
    <s v="Henri"/>
    <n v="70"/>
    <x v="2"/>
    <s v="Homme"/>
    <d v="1946-09-27T00:00:00"/>
    <d v="2016-12-05T00:00:00"/>
    <d v="2016-12-12T00:00:00"/>
    <n v="7"/>
    <s v="Onco"/>
    <x v="1"/>
    <s v="pancreas"/>
    <n v="174"/>
    <n v="57"/>
    <n v="59"/>
    <s v="NC"/>
    <n v="19"/>
    <s v="renseigné"/>
    <s v="entre 18,5 et 25"/>
    <n v="1"/>
    <s v="entre 1 et 5"/>
    <s v="NC"/>
    <n v="2"/>
    <n v="-4"/>
    <s v="NC"/>
    <s v="perte"/>
    <s v="NC"/>
    <s v="NC"/>
    <s v="non renseigné"/>
    <s v="renseigné"/>
    <s v="non renseigné"/>
    <s v="NC"/>
    <x v="0"/>
    <s v="NC"/>
    <n v="50"/>
    <n v="0"/>
    <n v="0"/>
    <d v="2017-05-18T00:00:00"/>
    <d v="2016-12-28T00:00:00"/>
    <n v="0"/>
    <n v="0"/>
    <s v="NC"/>
    <s v="NC"/>
    <s v="NC"/>
    <s v="NC"/>
    <s v="NON"/>
    <s v="NON"/>
    <s v="NON"/>
    <s v="NC"/>
    <s v="NC"/>
    <s v="NON"/>
    <s v="Parenteral"/>
    <s v="N7"/>
    <s v="OUI"/>
    <s v="NC"/>
    <s v="NC"/>
    <s v="NC"/>
    <s v="NC"/>
    <s v="NC"/>
    <s v="NON"/>
    <s v="NC"/>
    <s v="on"/>
    <d v="2016-09-01T00:00:00"/>
    <n v="0"/>
    <s v="NON"/>
    <s v="OUI"/>
    <x v="1"/>
    <s v="OUI"/>
    <d v="2016-12-03T00:00:00"/>
    <s v="staph hominis"/>
    <s v="iolimel/ staph hominis"/>
    <m/>
    <m/>
    <m/>
    <s v="OUI"/>
    <m/>
    <m/>
    <m/>
    <m/>
    <s v="sepsis a staph hominis( hemocs VVP uniquement rien fait sur PAC) =&gt; arret olimel et mise sous perikabiven + ATB_x000a_HEmocs a froid apres 72h ATB=&gt; PAC ras ( vu que 72h ATB) , dc reprise olimel lors depart_x000a__x000a_"/>
    <s v="2jrs olimel et 7 de smofkabiven"/>
    <x v="0"/>
    <d v="2016-12-03T00:00:00"/>
    <s v="PDV"/>
    <s v="PDV"/>
    <s v=""/>
  </r>
  <r>
    <n v="92"/>
    <x v="3"/>
    <s v="201806"/>
    <s v="Juin"/>
    <n v="2018"/>
    <s v="Camilleri"/>
    <s v="colette"/>
    <n v="69"/>
    <x v="2"/>
    <s v="Femme"/>
    <d v="1948-10-04T00:00:00"/>
    <d v="2018-05-30T00:00:00"/>
    <d v="2018-06-04T00:00:00"/>
    <n v="5"/>
    <s v="Onco"/>
    <x v="4"/>
    <s v="vessie"/>
    <n v="155"/>
    <n v="38"/>
    <n v="49"/>
    <s v="NC"/>
    <n v="20"/>
    <s v="renseigné"/>
    <s v="entre 18,5 et 25"/>
    <n v="1"/>
    <s v="entre 1 et 5"/>
    <s v="NC"/>
    <n v="11"/>
    <n v="-29"/>
    <s v="NC"/>
    <s v="perte"/>
    <s v="NC"/>
    <s v="NC"/>
    <s v="non renseigné"/>
    <s v="renseigné"/>
    <s v="renseigné"/>
    <n v="33"/>
    <x v="0"/>
    <s v="NC"/>
    <n v="9"/>
    <n v="0.88"/>
    <n v="0.82"/>
    <d v="2018-08-03T00:00:00"/>
    <s v="NC"/>
    <n v="0"/>
    <n v="0"/>
    <s v="m1"/>
    <s v="OUI"/>
    <s v="NON"/>
    <s v="NON"/>
    <s v="NON"/>
    <s v="NON"/>
    <s v="NON"/>
    <s v="NC"/>
    <s v="NC"/>
    <s v="NON"/>
    <s v="SNA"/>
    <s v="NC"/>
    <s v="NC"/>
    <s v="NC"/>
    <s v="NC"/>
    <s v="NC"/>
    <s v="NC"/>
    <s v="NC"/>
    <s v="NON"/>
    <s v="NC"/>
    <s v="NC"/>
    <d v="2018-01-01T00:00:00"/>
    <s v="NC"/>
    <s v="NON"/>
    <s v="OUI"/>
    <x v="1"/>
    <s v="NON"/>
    <s v="NC"/>
    <s v="NC"/>
    <s v="NC"/>
    <m/>
    <m/>
    <m/>
    <m/>
    <m/>
    <m/>
    <m/>
    <m/>
    <s v="Reprise de pds 9 kg en 6mois"/>
    <s v="NC"/>
    <x v="1"/>
    <m/>
    <m/>
    <m/>
    <s v=""/>
  </r>
  <r>
    <n v="31"/>
    <x v="1"/>
    <s v="201706"/>
    <s v="Juin"/>
    <n v="2017"/>
    <s v="Carrera"/>
    <s v="jean paul"/>
    <n v="58"/>
    <x v="2"/>
    <s v="Homme"/>
    <d v="1957-10-30T00:00:00"/>
    <d v="2017-06-08T00:00:00"/>
    <d v="2017-06-10T00:00:00"/>
    <n v="2"/>
    <s v="Onco"/>
    <x v="1"/>
    <s v="gastrique"/>
    <n v="170"/>
    <n v="68"/>
    <s v="NC"/>
    <s v="NC"/>
    <s v="NC"/>
    <s v="renseigné"/>
    <s v="supérieur à 30"/>
    <n v="0"/>
    <n v="0"/>
    <s v="NC"/>
    <s v="NC"/>
    <s v="NC"/>
    <s v="NC"/>
    <s v="NC"/>
    <s v="NC"/>
    <s v="NC"/>
    <s v="non renseigné"/>
    <s v="non renseigné"/>
    <s v="non renseigné"/>
    <s v="NC"/>
    <x v="3"/>
    <s v="NC"/>
    <n v="0"/>
    <n v="0"/>
    <n v="0"/>
    <d v="2017-06-10T00:00:00"/>
    <d v="2017-06-02T00:00:00"/>
    <n v="0"/>
    <n v="0"/>
    <s v="NC"/>
    <s v="NC"/>
    <s v="NC"/>
    <s v="NC"/>
    <s v="OUI"/>
    <s v="OUI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-10kg en 4 semaine d'apres CR rÃ©a_x000a_entrÃ©e pr PAL/ decouverte kcer estomac av sd paraneo a type CIVD... DC par HemoR ext"/>
    <s v="NC"/>
    <x v="1"/>
    <m/>
    <m/>
    <m/>
    <s v=""/>
  </r>
  <r>
    <n v="43"/>
    <x v="2"/>
    <s v="201612"/>
    <s v="Décembre"/>
    <n v="2016"/>
    <s v="Carrere"/>
    <s v="Jacqueline"/>
    <n v="66"/>
    <x v="2"/>
    <s v="Femme"/>
    <d v="1950-01-19T00:00:00"/>
    <d v="2016-12-03T00:00:00"/>
    <d v="2016-12-05T00:00:00"/>
    <n v="2"/>
    <s v="Hemato"/>
    <x v="3"/>
    <s v="LAM"/>
    <n v="153"/>
    <s v="NC"/>
    <n v="55"/>
    <s v="NC"/>
    <n v="23"/>
    <s v="renseigné"/>
    <s v="entre 18,5 et 25"/>
    <n v="1"/>
    <s v="entre 1 et 5"/>
    <s v="NC"/>
    <s v="NC"/>
    <s v="NC"/>
    <s v="NC"/>
    <s v="NC"/>
    <s v="NC"/>
    <s v="NC"/>
    <s v="non renseigné"/>
    <s v="non renseigné"/>
    <s v="non renseigné"/>
    <s v="NC"/>
    <x v="0"/>
    <s v="NC"/>
    <n v="0"/>
    <n v="0"/>
    <n v="0"/>
    <d v="2017-07-12T00:00:00"/>
    <d v="2017-04-05T00:00:00"/>
    <n v="0"/>
    <n v="0"/>
    <s v="NC"/>
    <s v="NC"/>
    <s v="NC"/>
    <s v="NC"/>
    <s v="OUI"/>
    <s v="NON"/>
    <s v="NON"/>
    <s v="NC"/>
    <s v="NC"/>
    <s v="NON"/>
    <s v="SNA"/>
    <s v="NC"/>
    <s v="NC"/>
    <s v="NC"/>
    <s v="NC"/>
    <s v="NC"/>
    <s v="NC"/>
    <s v="NC"/>
    <s v="NON"/>
    <s v="NC"/>
    <s v="NC"/>
    <s v="NC"/>
    <n v="0"/>
    <s v="NON"/>
    <s v="OUI"/>
    <x v="1"/>
    <s v="NON"/>
    <s v="NC"/>
    <s v="NC"/>
    <s v="hemocs mal realisées"/>
    <m/>
    <m/>
    <m/>
    <m/>
    <m/>
    <m/>
    <m/>
    <m/>
    <s v="NC"/>
    <s v="NC"/>
    <x v="1"/>
    <m/>
    <m/>
    <m/>
    <s v=""/>
  </r>
  <r>
    <n v="93"/>
    <x v="3"/>
    <s v="201806"/>
    <s v="Juin"/>
    <n v="2018"/>
    <s v="ceniccola"/>
    <s v="patricia"/>
    <n v="56"/>
    <x v="2"/>
    <s v="Femme"/>
    <d v="1962-05-17T00:00:00"/>
    <d v="2018-06-04T00:00:00"/>
    <d v="2018-06-11T00:00:00"/>
    <n v="7"/>
    <s v="Onco"/>
    <x v="0"/>
    <s v="sein"/>
    <n v="165"/>
    <n v="85"/>
    <n v="82"/>
    <s v="NC"/>
    <n v="30"/>
    <s v="renseigné"/>
    <s v="supérieur à 30"/>
    <n v="1"/>
    <s v="entre 1 et 5"/>
    <s v="NC"/>
    <n v="-3"/>
    <n v="4"/>
    <s v="NC"/>
    <s v="gain"/>
    <s v="NC"/>
    <s v="NC"/>
    <s v="non renseigné"/>
    <s v="renseigné"/>
    <s v="renseigné"/>
    <n v="36"/>
    <x v="0"/>
    <s v="NC"/>
    <n v="83"/>
    <s v="NC"/>
    <s v="NC"/>
    <d v="2018-06-11T00:00:00"/>
    <s v="NC"/>
    <n v="0"/>
    <n v="0"/>
    <s v="NC"/>
    <s v="NON"/>
    <s v="NC"/>
    <s v="NC"/>
    <s v="OUI"/>
    <s v="NON"/>
    <s v="NON"/>
    <s v="NC"/>
    <s v="NON"/>
    <s v="NON"/>
    <s v="SNA"/>
    <s v="NC"/>
    <s v="NC"/>
    <s v="NC"/>
    <s v="NC"/>
    <s v="NC"/>
    <s v="NC"/>
    <s v="NC"/>
    <s v="NON"/>
    <s v="NC"/>
    <s v="NC"/>
    <d v="2018-04-01T00:00:00"/>
    <s v="NC"/>
    <s v="NON"/>
    <s v="NON"/>
    <x v="2"/>
    <s v="NON"/>
    <s v="NC"/>
    <s v="NC"/>
    <s v="NC"/>
    <m/>
    <m/>
    <m/>
    <m/>
    <m/>
    <m/>
    <m/>
    <m/>
    <s v="NC"/>
    <s v="NC"/>
    <x v="1"/>
    <m/>
    <m/>
    <m/>
    <s v=""/>
  </r>
  <r>
    <n v="9"/>
    <x v="1"/>
    <s v="201706"/>
    <s v="Juin"/>
    <n v="2017"/>
    <s v="Champion"/>
    <s v="Rene"/>
    <n v="74"/>
    <x v="2"/>
    <s v="Homme"/>
    <d v="1942-02-04T00:00:00"/>
    <d v="2017-06-01T00:00:00"/>
    <d v="2017-06-27T00:00:00"/>
    <n v="26"/>
    <s v="Hemato"/>
    <x v="3"/>
    <s v="myelome"/>
    <n v="178"/>
    <s v="NC"/>
    <n v="94"/>
    <n v="100"/>
    <n v="30"/>
    <s v="renseigné"/>
    <s v="supérieur à 30"/>
    <n v="5"/>
    <s v="entre 5 et 10"/>
    <n v="6"/>
    <s v="NC"/>
    <s v="NC"/>
    <s v="perte"/>
    <s v="NC"/>
    <n v="-6"/>
    <n v="6"/>
    <s v="renseigné"/>
    <s v="non renseigné"/>
    <s v="non renseigné"/>
    <s v="NC"/>
    <x v="3"/>
    <s v="NC"/>
    <n v="0"/>
    <n v="0"/>
    <n v="0"/>
    <d v="2017-07-03T00:00:00"/>
    <s v="NC"/>
    <n v="0"/>
    <n v="0"/>
    <s v="NC"/>
    <s v="NC"/>
    <s v="NC"/>
    <s v="NC"/>
    <s v="NON"/>
    <s v="NON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OUI"/>
    <s v="NON"/>
    <x v="0"/>
    <s v="NON"/>
    <s v="NC"/>
    <s v="NC"/>
    <s v="NC"/>
    <m/>
    <m/>
    <m/>
    <m/>
    <m/>
    <m/>
    <m/>
    <m/>
    <s v="suvi en parralele a gre_x000a_entrÃ©e pr sd hyperalgique , sur coxarthrose avec indic chir_x000a_pas de diet vu"/>
    <s v="NC"/>
    <x v="1"/>
    <m/>
    <m/>
    <m/>
    <s v=""/>
  </r>
  <r>
    <n v="10"/>
    <x v="1"/>
    <s v="201706"/>
    <s v="Juin"/>
    <n v="2017"/>
    <s v="Chretien"/>
    <s v="Helene"/>
    <n v="82"/>
    <x v="1"/>
    <s v="Femme"/>
    <d v="1933-07-15T00:00:00"/>
    <d v="2017-06-01T00:00:00"/>
    <d v="2017-06-08T00:00:00"/>
    <n v="7"/>
    <s v="Hemato"/>
    <x v="3"/>
    <s v="LAL"/>
    <n v="160"/>
    <n v="52"/>
    <n v="52"/>
    <n v="55"/>
    <n v="20"/>
    <s v="renseigné"/>
    <s v="entre 18,5 et 25"/>
    <n v="2"/>
    <s v="entre 1 et 5"/>
    <n v="3"/>
    <n v="0"/>
    <n v="0"/>
    <s v="perte"/>
    <s v="perte"/>
    <n v="-6"/>
    <n v="6"/>
    <s v="renseigné"/>
    <s v="renseigné"/>
    <s v="non renseigné"/>
    <s v="NC"/>
    <x v="2"/>
    <s v="NC"/>
    <n v="0"/>
    <n v="0"/>
    <n v="0"/>
    <s v="NC"/>
    <s v="NC"/>
    <n v="0"/>
    <n v="0"/>
    <s v="NC"/>
    <s v="NC"/>
    <s v="NC"/>
    <s v="NC"/>
    <s v="OUI"/>
    <s v="NON"/>
    <s v="NC"/>
    <s v="NC"/>
    <s v="NC"/>
    <s v="NON"/>
    <s v="SNA"/>
    <s v="NC"/>
    <s v="NC"/>
    <s v="NC"/>
    <s v="NC"/>
    <s v="NC"/>
    <s v="NC"/>
    <s v="NC"/>
    <s v="NON"/>
    <s v="NC"/>
    <s v="NC"/>
    <s v="NC"/>
    <s v="NC"/>
    <s v="OUI"/>
    <s v="NON"/>
    <x v="0"/>
    <s v="NON"/>
    <s v="NC"/>
    <s v="NC"/>
    <s v="NC"/>
    <m/>
    <m/>
    <m/>
    <m/>
    <m/>
    <m/>
    <m/>
    <m/>
    <s v="52 kg en avril 2017"/>
    <s v="NC"/>
    <x v="1"/>
    <m/>
    <m/>
    <m/>
    <s v=""/>
  </r>
  <r>
    <n v="126"/>
    <x v="0"/>
    <s v="201712"/>
    <s v="Décembre"/>
    <n v="2017"/>
    <s v="Chretien"/>
    <s v="Helene"/>
    <n v="84"/>
    <x v="1"/>
    <s v="Femme"/>
    <d v="1933-07-15T00:00:00"/>
    <d v="2017-11-14T00:00:00"/>
    <d v="2017-12-09T00:00:00"/>
    <n v="25"/>
    <s v="Hemato"/>
    <x v="3"/>
    <s v="LA"/>
    <n v="163"/>
    <s v="NC"/>
    <n v="45"/>
    <n v="49"/>
    <n v="17"/>
    <s v="renseigné"/>
    <s v="&lt;18,5"/>
    <n v="2"/>
    <s v="entre 1 et 5"/>
    <n v="4"/>
    <s v="NC"/>
    <s v="NC"/>
    <s v="perte"/>
    <s v="NC"/>
    <n v="-9"/>
    <n v="9"/>
    <s v="renseigné"/>
    <s v="non renseigné"/>
    <s v="renseigné"/>
    <n v="27"/>
    <x v="1"/>
    <s v="NC"/>
    <s v="NC"/>
    <s v="NC"/>
    <s v="NC"/>
    <d v="2017-12-09T00:00:00"/>
    <d v="2017-11-29T00:00:00"/>
    <n v="1"/>
    <n v="0"/>
    <s v="m6"/>
    <s v="NC"/>
    <s v="NC"/>
    <s v="DSE43"/>
    <s v="OUI"/>
    <s v="NON"/>
    <s v="OUI"/>
    <s v="NC"/>
    <s v="OUI"/>
    <s v="NON"/>
    <s v="SNA"/>
    <s v="NC"/>
    <s v="NC"/>
    <s v="NC"/>
    <s v="NC"/>
    <s v="NC"/>
    <s v="NC"/>
    <s v="NC"/>
    <s v="NON"/>
    <s v="NC"/>
    <s v="NC"/>
    <s v="NC"/>
    <s v="NC"/>
    <s v="OUI"/>
    <s v="NON"/>
    <x v="0"/>
    <s v="OUI"/>
    <d v="2017-11-15T00:00:00"/>
    <s v="staph epi"/>
    <s v="taph epi… pas d'olimel"/>
    <m/>
    <m/>
    <s v="OUI"/>
    <m/>
    <m/>
    <m/>
    <m/>
    <m/>
    <s v="Pas de crp alors que inf de PAC_x000a_omi ++"/>
    <s v="NC"/>
    <x v="2"/>
    <d v="2017-11-15T00:00:00"/>
    <s v="OUI"/>
    <d v="2017-12-09T00:00:00"/>
    <n v="24"/>
  </r>
  <r>
    <n v="127"/>
    <x v="0"/>
    <s v="201712"/>
    <s v="Décembre"/>
    <n v="2017"/>
    <s v="colombo"/>
    <s v="aldo"/>
    <n v="66"/>
    <x v="2"/>
    <s v="Homme"/>
    <d v="1951-01-09T00:00:00"/>
    <d v="2017-12-03T00:00:00"/>
    <d v="2017-12-13T00:00:00"/>
    <n v="10"/>
    <s v="Onco"/>
    <x v="8"/>
    <s v="ependymome du cervelet"/>
    <n v="183"/>
    <n v="74"/>
    <n v="64"/>
    <s v="NC"/>
    <n v="19"/>
    <s v="renseigné"/>
    <s v="entre 18,5 et 25"/>
    <n v="1"/>
    <s v="entre 1 et 5"/>
    <s v="NC"/>
    <n v="-10"/>
    <n v="14"/>
    <s v="NC"/>
    <s v="gain"/>
    <s v="NC"/>
    <s v="NC"/>
    <s v="non renseigné"/>
    <s v="renseigné"/>
    <s v="renseigné"/>
    <n v="39"/>
    <x v="0"/>
    <s v="NC"/>
    <n v="12"/>
    <n v="1.21"/>
    <n v="0.87"/>
    <d v="2017-01-08T00:00:00"/>
    <s v="NC"/>
    <n v="1"/>
    <n v="2"/>
    <s v="m1"/>
    <s v="OUI"/>
    <s v="NC"/>
    <s v="NC"/>
    <s v="OUI"/>
    <s v="OUI"/>
    <s v="OUI"/>
    <s v="OUI"/>
    <s v="OUI"/>
    <s v="OUI"/>
    <s v="SNA"/>
    <s v="NC"/>
    <s v="NC"/>
    <s v="NC"/>
    <s v="NC"/>
    <s v="NC"/>
    <s v="NC"/>
    <s v="NC"/>
    <s v="NON"/>
    <s v="NC"/>
    <s v="NC"/>
    <s v="NC"/>
    <s v="NC"/>
    <s v="NON"/>
    <s v="NON"/>
    <x v="2"/>
    <s v="NON"/>
    <s v="NC"/>
    <s v="NC"/>
    <s v="NC"/>
    <m/>
    <m/>
    <m/>
    <m/>
    <m/>
    <m/>
    <m/>
    <m/>
    <s v="NC"/>
    <s v="NC"/>
    <x v="1"/>
    <m/>
    <m/>
    <m/>
    <s v=""/>
  </r>
  <r>
    <n v="128"/>
    <x v="0"/>
    <s v="201712"/>
    <s v="Décembre"/>
    <n v="2017"/>
    <s v="costanzo"/>
    <s v="robert"/>
    <n v="76"/>
    <x v="1"/>
    <s v="Homme"/>
    <d v="1941-07-04T00:00:00"/>
    <d v="2017-12-01T00:00:00"/>
    <d v="2017-12-15T00:00:00"/>
    <n v="14"/>
    <s v="Hemato"/>
    <x v="3"/>
    <s v="LLC"/>
    <n v="171"/>
    <n v="74"/>
    <n v="63"/>
    <s v="NC"/>
    <n v="22"/>
    <s v="non renseigné"/>
    <s v="NC"/>
    <n v="1"/>
    <s v="entre 1 et 5"/>
    <s v="NC"/>
    <n v="-11"/>
    <n v="15"/>
    <s v="NC"/>
    <s v="gain"/>
    <s v="NC"/>
    <s v="NC"/>
    <s v="non renseigné"/>
    <s v="renseigné"/>
    <s v="renseigné"/>
    <n v="26"/>
    <x v="1"/>
    <s v="NC"/>
    <n v="48"/>
    <s v="NC"/>
    <s v="NC"/>
    <d v="2017-09-24T00:00:00"/>
    <s v="NC"/>
    <n v="0"/>
    <n v="2"/>
    <s v="m6"/>
    <s v="NON"/>
    <s v="NC"/>
    <s v="NC"/>
    <s v="NON"/>
    <s v="NON"/>
    <s v="NON"/>
    <s v="NC"/>
    <s v="OUI"/>
    <s v="OUI"/>
    <s v="SNA"/>
    <s v="NC"/>
    <s v="NC"/>
    <s v="NC"/>
    <s v="NC"/>
    <s v="NC"/>
    <s v="NC"/>
    <s v="NC"/>
    <s v="OUI"/>
    <s v="NC"/>
    <s v="NC"/>
    <s v="NC"/>
    <s v="NC"/>
    <s v="NON"/>
    <s v="OUI"/>
    <x v="1"/>
    <s v="NON"/>
    <s v="NC"/>
    <s v="NC"/>
    <s v="NC"/>
    <m/>
    <m/>
    <m/>
    <m/>
    <m/>
    <m/>
    <m/>
    <m/>
    <s v="En RC"/>
    <s v="NC"/>
    <x v="1"/>
    <m/>
    <m/>
    <m/>
    <s v=""/>
  </r>
  <r>
    <n v="68"/>
    <x v="2"/>
    <s v="201612"/>
    <s v="Décembre"/>
    <n v="2016"/>
    <s v="Danaila"/>
    <s v="Valuta"/>
    <n v="56"/>
    <x v="2"/>
    <s v="Femme"/>
    <d v="1960-11-16T00:00:00"/>
    <d v="2016-12-06T00:00:00"/>
    <d v="2016-12-08T00:00:00"/>
    <n v="1"/>
    <s v="Onco"/>
    <x v="6"/>
    <s v="ORL"/>
    <n v="170"/>
    <s v="NC"/>
    <n v="44"/>
    <s v="NC"/>
    <n v="15"/>
    <s v="non renseigné"/>
    <s v="NC"/>
    <n v="1"/>
    <s v="entre 1 et 5"/>
    <s v="NC"/>
    <s v="NC"/>
    <s v="NC"/>
    <s v="NC"/>
    <s v="NC"/>
    <s v="NC"/>
    <s v="NC"/>
    <s v="non renseigné"/>
    <s v="non renseigné"/>
    <s v="non renseigné"/>
    <s v="NC"/>
    <x v="1"/>
    <s v="NC"/>
    <n v="0"/>
    <n v="0"/>
    <n v="0"/>
    <d v="2018-08-14T00:00:00"/>
    <d v="2017-01-25T00:00:00"/>
    <n v="0"/>
    <n v="0"/>
    <s v="NC"/>
    <s v="NC"/>
    <s v="NC"/>
    <s v="NC"/>
    <s v="NON"/>
    <s v="NON"/>
    <s v="NON"/>
    <s v="NON"/>
    <s v="NC"/>
    <s v="NON"/>
    <s v="SNA"/>
    <s v="NC"/>
    <s v="NC"/>
    <s v="NC"/>
    <s v="NC"/>
    <s v="NC"/>
    <s v="NC"/>
    <s v="NC"/>
    <s v="OUI"/>
    <s v="NC"/>
    <s v="NC"/>
    <s v="NC"/>
    <n v="0"/>
    <s v="NON"/>
    <s v="OUI"/>
    <x v="1"/>
    <s v="NON"/>
    <s v="NC"/>
    <s v="NC"/>
    <s v="NC"/>
    <m/>
    <m/>
    <m/>
    <m/>
    <m/>
    <m/>
    <m/>
    <m/>
    <s v="Hospit pr realisation de sa C1J1"/>
    <s v="NC"/>
    <x v="1"/>
    <m/>
    <m/>
    <m/>
    <s v=""/>
  </r>
  <r>
    <n v="129"/>
    <x v="0"/>
    <s v="201712"/>
    <s v="Décembre"/>
    <n v="2017"/>
    <s v="Delprete"/>
    <s v="maria"/>
    <n v="82"/>
    <x v="1"/>
    <s v="Femme"/>
    <d v="1935-07-06T00:00:00"/>
    <d v="2017-11-09T00:00:00"/>
    <d v="2017-12-08T00:00:00"/>
    <n v="29"/>
    <s v="Hemato"/>
    <x v="3"/>
    <s v="myelome"/>
    <n v="160"/>
    <n v="84"/>
    <n v="73"/>
    <n v="69.400000000000006"/>
    <n v="29"/>
    <s v="renseigné"/>
    <s v="entre 25 et 30"/>
    <n v="13"/>
    <s v="supérieur à 10"/>
    <n v="-3.5999999999999943"/>
    <n v="-11"/>
    <n v="13"/>
    <s v="gain"/>
    <s v="gain"/>
    <n v="5"/>
    <n v="-5"/>
    <s v="renseigné"/>
    <s v="renseigné"/>
    <s v="renseigné"/>
    <n v="27"/>
    <x v="1"/>
    <s v="NC"/>
    <s v="NC"/>
    <s v="NC"/>
    <s v="NC"/>
    <d v="2017-12-08T00:00:00"/>
    <d v="2017-12-01T00:00:00"/>
    <n v="0"/>
    <n v="0"/>
    <s v="m6"/>
    <s v="NC"/>
    <s v="NC"/>
    <s v="DSE43"/>
    <s v="OUI"/>
    <s v="NON"/>
    <s v="NON"/>
    <s v="NC"/>
    <s v="NC"/>
    <s v="NON"/>
    <s v="SNA"/>
    <s v="NC"/>
    <s v="NC"/>
    <s v="NC"/>
    <s v="NC"/>
    <s v="NC"/>
    <s v="NC"/>
    <s v="NC"/>
    <s v="OUI"/>
    <s v="NC"/>
    <s v="NC"/>
    <s v="NC"/>
    <s v="NC"/>
    <s v="OUI"/>
    <s v="NON"/>
    <x v="0"/>
    <s v="NON"/>
    <s v="NC"/>
    <s v="NC"/>
    <s v="NC"/>
    <m/>
    <m/>
    <m/>
    <m/>
    <m/>
    <m/>
    <m/>
    <m/>
    <s v="NC"/>
    <s v="NC"/>
    <x v="1"/>
    <m/>
    <m/>
    <m/>
    <s v=""/>
  </r>
  <r>
    <n v="154"/>
    <x v="3"/>
    <s v="201806"/>
    <s v="Juin"/>
    <n v="2018"/>
    <s v="Demongeot"/>
    <s v="Betty"/>
    <n v="68"/>
    <x v="2"/>
    <s v="Femme"/>
    <d v="1949-08-21T00:00:00"/>
    <d v="2018-06-06T00:00:00"/>
    <d v="2018-06-08T00:00:00"/>
    <n v="2"/>
    <s v="Onco"/>
    <x v="1"/>
    <s v="pancreas"/>
    <n v="160"/>
    <n v="70"/>
    <n v="66"/>
    <s v="NC"/>
    <n v="26"/>
    <s v="non renseigné"/>
    <s v="NC"/>
    <n v="1"/>
    <s v="entre 1 et 5"/>
    <s v="NC"/>
    <n v="-4"/>
    <n v="6"/>
    <s v="NC"/>
    <s v="gain"/>
    <s v="NC"/>
    <s v="NC"/>
    <s v="non renseigné"/>
    <s v="renseigné"/>
    <s v="renseigné"/>
    <n v="31"/>
    <x v="0"/>
    <s v="NC"/>
    <n v="40"/>
    <s v="NC"/>
    <s v="NC"/>
    <s v="NC"/>
    <s v="NC"/>
    <n v="2"/>
    <n v="0"/>
    <s v="m1"/>
    <s v="NON"/>
    <s v="NC"/>
    <s v="NC"/>
    <s v="NON"/>
    <s v="NON"/>
    <s v="NON"/>
    <s v="NC"/>
    <s v="nsp"/>
    <s v="NON"/>
    <s v="SNA"/>
    <s v="NC"/>
    <s v="NC"/>
    <s v="NC"/>
    <s v="NC"/>
    <s v="NC"/>
    <s v="NC"/>
    <s v="NC"/>
    <s v="OUI"/>
    <s v="NC"/>
    <s v="NC"/>
    <s v="NC"/>
    <s v="NC"/>
    <s v="NON"/>
    <s v="OUI"/>
    <x v="1"/>
    <s v="NON"/>
    <s v="NC"/>
    <s v="NC"/>
    <s v="NC"/>
    <m/>
    <m/>
    <m/>
    <m/>
    <m/>
    <m/>
    <m/>
    <m/>
    <s v="NC"/>
    <s v="NC"/>
    <x v="1"/>
    <m/>
    <m/>
    <m/>
    <s v=""/>
  </r>
  <r>
    <n v="113"/>
    <x v="3"/>
    <s v="201806"/>
    <s v="Juin"/>
    <n v="2018"/>
    <s v="Derrien"/>
    <s v="gilbert"/>
    <n v="69"/>
    <x v="2"/>
    <s v="Homme"/>
    <d v="1945-08-08T00:00:00"/>
    <d v="2018-06-05T00:00:00"/>
    <d v="2018-06-29T00:00:00"/>
    <n v="24"/>
    <s v="Onco"/>
    <x v="1"/>
    <s v="colon"/>
    <n v="174"/>
    <s v="NC"/>
    <n v="52"/>
    <s v="NC"/>
    <n v="17"/>
    <s v="renseigné"/>
    <s v="&lt;18,5"/>
    <n v="1"/>
    <s v="entre 1 et 5"/>
    <s v="NC"/>
    <s v="NC"/>
    <s v="NC"/>
    <s v="NC"/>
    <s v="NC"/>
    <s v="NC"/>
    <s v="NC"/>
    <s v="non renseigné"/>
    <s v="non renseigné"/>
    <s v="renseigné"/>
    <n v="27"/>
    <x v="2"/>
    <s v="NC"/>
    <n v="80"/>
    <n v="1.02"/>
    <n v="0.85"/>
    <d v="2018-07-07T00:00:00"/>
    <s v="NC"/>
    <n v="1"/>
    <n v="2"/>
    <s v="NC"/>
    <s v="OUI"/>
    <s v="NON"/>
    <s v="NC"/>
    <s v="OUI"/>
    <s v="OUI"/>
    <s v="OUI"/>
    <s v="NC"/>
    <s v="NON"/>
    <s v="OUI"/>
    <s v="SNA"/>
    <s v="NC"/>
    <s v="NC"/>
    <s v="NC"/>
    <s v="NC"/>
    <s v="NC"/>
    <s v="NC"/>
    <s v="NC"/>
    <s v="NON"/>
    <s v="NC"/>
    <s v="NC"/>
    <s v="NC"/>
    <s v="NC"/>
    <s v="NON"/>
    <s v="NON"/>
    <x v="2"/>
    <s v="NON"/>
    <s v="NC"/>
    <s v="NC"/>
    <s v="NC"/>
    <m/>
    <m/>
    <m/>
    <m/>
    <m/>
    <m/>
    <m/>
    <m/>
    <s v="denutrition non evaluable car pds declaratif, du fait tetraplegie "/>
    <s v="NC"/>
    <x v="1"/>
    <m/>
    <m/>
    <m/>
    <s v=""/>
  </r>
  <r>
    <n v="28"/>
    <x v="1"/>
    <s v="201706"/>
    <s v="Juin"/>
    <n v="2017"/>
    <s v="Desnouveaux "/>
    <s v="Gilles"/>
    <n v="62"/>
    <x v="2"/>
    <s v="Homme"/>
    <d v="1954-01-10T00:00:00"/>
    <d v="2017-06-07T00:00:00"/>
    <d v="2017-06-08T00:00:00"/>
    <n v="1"/>
    <s v="Onco"/>
    <x v="1"/>
    <s v="gastrique"/>
    <n v="175"/>
    <n v="50"/>
    <s v="NC"/>
    <s v="NC"/>
    <s v="NC"/>
    <s v="renseigné"/>
    <s v="supérieur à 30"/>
    <n v="0"/>
    <n v="0"/>
    <s v="NC"/>
    <s v="NC"/>
    <s v="NC"/>
    <s v="NC"/>
    <s v="NC"/>
    <s v="NC"/>
    <s v="NC"/>
    <s v="non renseigné"/>
    <s v="non renseigné"/>
    <s v="non renseigné"/>
    <s v="NC"/>
    <x v="3"/>
    <s v="NC"/>
    <n v="0"/>
    <n v="0"/>
    <n v="0"/>
    <d v="2017-06-08T00:00:00"/>
    <d v="2017-05-16T00:00:00"/>
    <n v="0"/>
    <n v="0"/>
    <s v="NC"/>
    <s v="NC"/>
    <s v="NC"/>
    <s v="NC"/>
    <s v="OUI"/>
    <s v="NON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dc par hemoR ext massive_x000a_50kg en mai 2017_x000a_albu a 16 debut Juin_x000a_jamais vu diet de tte sa PEC"/>
    <s v="NC"/>
    <x v="1"/>
    <m/>
    <m/>
    <m/>
    <s v=""/>
  </r>
  <r>
    <n v="116"/>
    <x v="3"/>
    <s v="201806"/>
    <s v="Juin"/>
    <n v="2018"/>
    <s v="DHO"/>
    <s v="lucette"/>
    <n v="73"/>
    <x v="2"/>
    <s v="Femme"/>
    <d v="1945-01-17T00:00:00"/>
    <d v="2018-06-07T00:00:00"/>
    <d v="2018-07-03T00:00:00"/>
    <n v="26"/>
    <s v="Onco"/>
    <x v="1"/>
    <s v="CHC"/>
    <n v="151"/>
    <n v="86"/>
    <n v="74"/>
    <n v="80"/>
    <n v="32"/>
    <s v="renseigné"/>
    <s v="supérieur à 30"/>
    <n v="3"/>
    <s v="entre 1 et 5"/>
    <n v="6"/>
    <n v="-12"/>
    <n v="14"/>
    <s v="perte"/>
    <s v="gain"/>
    <n v="-8"/>
    <n v="8"/>
    <s v="renseigné"/>
    <s v="renseigné"/>
    <s v="renseigné"/>
    <n v="30"/>
    <x v="1"/>
    <s v="NC"/>
    <n v="40"/>
    <s v="NC"/>
    <s v="NC"/>
    <d v="2018-07-12T00:00:00"/>
    <s v="NC"/>
    <n v="0"/>
    <n v="0"/>
    <s v="m1"/>
    <s v="NON"/>
    <s v="NC"/>
    <s v="DSE43"/>
    <s v="OUI"/>
    <s v="OUI"/>
    <s v="NON"/>
    <s v="NC"/>
    <s v="NC"/>
    <s v="NON"/>
    <s v="SNA"/>
    <s v="NC"/>
    <s v="NC"/>
    <s v="NC"/>
    <s v="NC"/>
    <s v="NC"/>
    <s v="NC"/>
    <s v="NC"/>
    <s v="OUI"/>
    <s v="NC"/>
    <s v="NC"/>
    <d v="2017-11-01T00:00:00"/>
    <s v="NC"/>
    <s v="NON"/>
    <s v="NON"/>
    <x v="2"/>
    <s v="NON"/>
    <s v="NC"/>
    <s v="NC"/>
    <s v="NC"/>
    <m/>
    <m/>
    <m/>
    <m/>
    <m/>
    <m/>
    <m/>
    <m/>
    <s v="sd oedemato ascitique"/>
    <s v="NC"/>
    <x v="1"/>
    <m/>
    <m/>
    <m/>
    <s v=""/>
  </r>
  <r>
    <n v="130"/>
    <x v="0"/>
    <s v="201712"/>
    <s v="Décembre"/>
    <n v="2017"/>
    <s v="Enard"/>
    <s v="eric"/>
    <n v="58"/>
    <x v="2"/>
    <s v="Homme"/>
    <d v="1959-06-28T00:00:00"/>
    <d v="2017-10-27T00:00:00"/>
    <d v="2017-12-11T00:00:00"/>
    <n v="45"/>
    <s v="Onco"/>
    <x v="7"/>
    <s v="prostate"/>
    <n v="184"/>
    <n v="77"/>
    <n v="69"/>
    <n v="66"/>
    <n v="20"/>
    <s v="renseigné"/>
    <s v="entre 18,5 et 25"/>
    <n v="7"/>
    <s v="entre 5 et 10"/>
    <n v="-3"/>
    <n v="-8"/>
    <n v="10"/>
    <s v="gain"/>
    <s v="gain"/>
    <n v="4"/>
    <n v="-4"/>
    <s v="renseigné"/>
    <s v="renseigné"/>
    <s v="renseigné"/>
    <n v="30"/>
    <x v="2"/>
    <s v="NC"/>
    <n v="20"/>
    <s v="NC"/>
    <s v="NC"/>
    <d v="2017-12-20T00:00:00"/>
    <d v="2017-12-11T00:00:00"/>
    <n v="0"/>
    <n v="0"/>
    <s v="m6"/>
    <s v="NC"/>
    <s v="NC"/>
    <s v="DME44.1"/>
    <s v="OUI"/>
    <s v="NON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OUI"/>
    <s v="NON"/>
    <x v="0"/>
    <s v="NON"/>
    <s v="NC"/>
    <s v="NC"/>
    <s v="NC"/>
    <m/>
    <m/>
    <m/>
    <m/>
    <m/>
    <m/>
    <m/>
    <m/>
    <s v="NC"/>
    <s v="NSP"/>
    <x v="1"/>
    <m/>
    <m/>
    <m/>
    <s v=""/>
  </r>
  <r>
    <n v="131"/>
    <x v="0"/>
    <s v="201712"/>
    <s v="Décembre"/>
    <n v="2017"/>
    <s v="Eymin"/>
    <s v="jeanine"/>
    <n v="67"/>
    <x v="2"/>
    <s v="Femme"/>
    <d v="1950-01-29T00:00:00"/>
    <d v="2017-11-27T00:00:00"/>
    <d v="2017-12-20T00:00:00"/>
    <n v="23"/>
    <s v="Onco"/>
    <x v="6"/>
    <s v="ORL"/>
    <n v="162"/>
    <n v="55"/>
    <n v="53"/>
    <n v="57"/>
    <n v="20"/>
    <s v="renseigné"/>
    <s v="entre 18,5 et 25"/>
    <n v="3"/>
    <s v="entre 1 et 5"/>
    <n v="4"/>
    <n v="-2"/>
    <n v="4"/>
    <s v="perte"/>
    <s v="gain"/>
    <n v="-8"/>
    <n v="8"/>
    <s v="renseigné"/>
    <s v="renseigné"/>
    <s v="renseigné"/>
    <n v="22"/>
    <x v="2"/>
    <s v="NC"/>
    <n v="54"/>
    <s v="NC"/>
    <s v="NC"/>
    <d v="2018-04-04T00:00:00"/>
    <s v="NC"/>
    <n v="0"/>
    <n v="0"/>
    <s v="m1"/>
    <s v="NON"/>
    <s v="NC"/>
    <s v="NC"/>
    <s v="NON"/>
    <s v="OUI"/>
    <s v="NON"/>
    <s v="NC"/>
    <s v="NC"/>
    <s v="NON"/>
    <s v="enterale"/>
    <s v="GPE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NC"/>
    <s v="GPE fresubin 2 kcal_x000a_Pas de CNO"/>
    <x v="1"/>
    <m/>
    <m/>
    <m/>
    <s v=""/>
  </r>
  <r>
    <n v="94"/>
    <x v="3"/>
    <s v="201806"/>
    <s v="Juin"/>
    <n v="2018"/>
    <s v="Faragoni"/>
    <s v="jean"/>
    <n v="84"/>
    <x v="1"/>
    <s v="Homme"/>
    <d v="1934-04-30T00:00:00"/>
    <d v="2018-05-31T00:00:00"/>
    <d v="2018-06-07T00:00:00"/>
    <n v="7"/>
    <s v="Onco"/>
    <x v="4"/>
    <s v="vessie"/>
    <n v="176"/>
    <n v="97"/>
    <n v="78"/>
    <n v="81"/>
    <n v="25"/>
    <s v="renseigné"/>
    <s v="entre 25 et 30"/>
    <n v="1"/>
    <s v="entre 1 et 5"/>
    <n v="3"/>
    <n v="-19"/>
    <n v="20"/>
    <s v="perte"/>
    <s v="gain"/>
    <n v="-4"/>
    <n v="4"/>
    <s v="renseigné"/>
    <s v="renseigné"/>
    <s v="non renseigné"/>
    <s v="NC"/>
    <x v="3"/>
    <s v="NC"/>
    <s v="NC"/>
    <s v="NC"/>
    <s v="NC"/>
    <d v="2018-08-02T00:00:00"/>
    <s v="NC"/>
    <n v="1"/>
    <n v="2"/>
    <s v="m6"/>
    <s v="NC"/>
    <s v="NC"/>
    <s v="NC"/>
    <s v="NON"/>
    <s v="NON"/>
    <s v="NON"/>
    <s v="NC"/>
    <s v="NON"/>
    <s v="OUI"/>
    <s v="SNA"/>
    <s v="NC"/>
    <s v="NC"/>
    <s v="NC"/>
    <s v="NC"/>
    <s v="NC"/>
    <s v="NC"/>
    <s v="NC"/>
    <s v="OUI"/>
    <s v="NC"/>
    <s v="NC"/>
    <d v="2018-02-01T00:00:00"/>
    <s v="NC"/>
    <s v="NON"/>
    <s v="NON"/>
    <x v="2"/>
    <s v="NON"/>
    <s v="NC"/>
    <s v="NC"/>
    <s v="NC"/>
    <m/>
    <m/>
    <m/>
    <m/>
    <m/>
    <m/>
    <m/>
    <m/>
    <s v="NC"/>
    <s v="En SP"/>
    <x v="1"/>
    <m/>
    <m/>
    <m/>
    <s v=""/>
  </r>
  <r>
    <n v="132"/>
    <x v="0"/>
    <s v="201712"/>
    <s v="Décembre"/>
    <n v="2017"/>
    <s v="Fautrier"/>
    <s v="Patrice"/>
    <n v="71"/>
    <x v="2"/>
    <s v="Homme"/>
    <d v="1946-03-29T00:00:00"/>
    <d v="2017-11-13T00:00:00"/>
    <d v="2017-12-14T00:00:00"/>
    <n v="31"/>
    <s v="Onco"/>
    <x v="6"/>
    <s v="ORL"/>
    <n v="174"/>
    <s v="NC"/>
    <n v="72"/>
    <n v="70"/>
    <n v="24"/>
    <s v="renseigné"/>
    <s v="entre 18,5 et 25"/>
    <n v="3"/>
    <s v="entre 1 et 5"/>
    <n v="-2"/>
    <s v="NC"/>
    <s v="NC"/>
    <s v="gain"/>
    <s v="NC"/>
    <n v="3"/>
    <n v="-3"/>
    <s v="renseigné"/>
    <s v="non renseigné"/>
    <s v="renseigné"/>
    <n v="19"/>
    <x v="1"/>
    <s v="NC"/>
    <s v="NC"/>
    <s v="NC"/>
    <s v="NC"/>
    <d v="2018-06-26T00:00:00"/>
    <d v="2018-05-30T00:00:00"/>
    <n v="0"/>
    <n v="0"/>
    <s v="NC"/>
    <s v="NON"/>
    <s v="NC"/>
    <s v="DSE43"/>
    <s v="OUI"/>
    <s v="OUI"/>
    <s v="OUI"/>
    <s v="NC"/>
    <s v="OUI"/>
    <s v="OUI"/>
    <s v="Parenteral"/>
    <s v="NC"/>
    <s v="OUI"/>
    <s v="NON"/>
    <s v="NC"/>
    <s v="NC"/>
    <s v="NC"/>
    <s v="NC"/>
    <s v="OUI"/>
    <s v="NC"/>
    <s v="on"/>
    <s v="NC"/>
    <s v="NC"/>
    <s v="NON"/>
    <s v="OUI"/>
    <x v="1"/>
    <s v="OUI"/>
    <d v="2017-11-21T00:00:00"/>
    <s v="staph epi"/>
    <s v="juste avant hospit , avait olimel"/>
    <m/>
    <m/>
    <s v="OUI"/>
    <m/>
    <m/>
    <m/>
    <m/>
    <m/>
    <s v="pas de pds de ref_x000a_jamais vu de diet av cette hospit"/>
    <s v="pas adapt doses, mais carrement 2 perikabiven/jr"/>
    <x v="0"/>
    <d v="2017-11-15T00:00:00"/>
    <s v="OUI"/>
    <d v="2018-06-20T00:00:00"/>
    <n v="217"/>
  </r>
  <r>
    <n v="146"/>
    <x v="0"/>
    <s v="201712"/>
    <s v="Décembre"/>
    <n v="2017"/>
    <s v="Fecy"/>
    <s v="frederic"/>
    <n v="54"/>
    <x v="2"/>
    <s v="Homme"/>
    <d v="1963-08-07T00:00:00"/>
    <d v="2017-12-06T00:00:00"/>
    <d v="2017-12-21T00:00:00"/>
    <n v="15"/>
    <s v="Onco"/>
    <x v="1"/>
    <s v="colon"/>
    <n v="183"/>
    <n v="61"/>
    <n v="51"/>
    <n v="49"/>
    <n v="15"/>
    <s v="renseigné"/>
    <s v="&lt;18,5"/>
    <n v="2"/>
    <s v="entre 1 et 5"/>
    <n v="-2"/>
    <n v="-10"/>
    <n v="16"/>
    <s v="gain"/>
    <s v="gain"/>
    <n v="4"/>
    <n v="-4"/>
    <s v="renseigné"/>
    <s v="renseigné"/>
    <s v="non renseigné"/>
    <s v="NC"/>
    <x v="1"/>
    <s v="NC"/>
    <s v="NC"/>
    <s v="NC"/>
    <s v="NC"/>
    <d v="2018-03-03T00:00:00"/>
    <d v="2018-02-27T00:00:00"/>
    <n v="3"/>
    <n v="2"/>
    <s v="m1"/>
    <s v="NC"/>
    <s v="NC"/>
    <s v="DSE43"/>
    <s v="OUI"/>
    <s v="NON"/>
    <s v="OUI"/>
    <s v="OUI"/>
    <s v="OUI"/>
    <s v="OUI"/>
    <s v="Parenteral"/>
    <s v="N7"/>
    <s v="NC"/>
    <s v="NON"/>
    <s v="NON"/>
    <s v="NC"/>
    <s v="NC"/>
    <s v="NC"/>
    <s v="NC"/>
    <s v="NC"/>
    <s v="on"/>
    <s v="NC"/>
    <s v="NC"/>
    <s v="NON"/>
    <s v="OUI"/>
    <x v="1"/>
    <s v="NON"/>
    <s v="NC"/>
    <s v="NC"/>
    <s v="NC"/>
    <m/>
    <m/>
    <m/>
    <m/>
    <m/>
    <m/>
    <m/>
    <m/>
    <s v="NC"/>
    <s v="car occlusion dig"/>
    <x v="1"/>
    <m/>
    <m/>
    <m/>
    <s v=""/>
  </r>
  <r>
    <n v="69"/>
    <x v="2"/>
    <s v="201612"/>
    <s v="Décembre"/>
    <n v="2016"/>
    <s v="Ferrero"/>
    <s v="Bernard"/>
    <n v="62"/>
    <x v="2"/>
    <s v="Homme"/>
    <d v="1954-09-07T00:00:00"/>
    <d v="2017-12-07T00:00:00"/>
    <d v="2017-12-15T00:00:00"/>
    <n v="8"/>
    <s v="Onco"/>
    <x v="1"/>
    <s v="CHC"/>
    <n v="170"/>
    <n v="65"/>
    <n v="70"/>
    <n v="72"/>
    <n v="24"/>
    <s v="renseigné"/>
    <s v="entre 18,5 et 25"/>
    <n v="2"/>
    <s v="entre 1 et 5"/>
    <n v="2"/>
    <n v="5"/>
    <n v="-8"/>
    <s v="perte"/>
    <s v="perte"/>
    <n v="-3"/>
    <n v="3"/>
    <s v="renseigné"/>
    <s v="renseigné"/>
    <s v="renseigné"/>
    <n v="13"/>
    <x v="1"/>
    <s v="NC"/>
    <n v="0"/>
    <n v="0"/>
    <n v="0"/>
    <d v="2017-01-01T00:00:00"/>
    <s v="NC"/>
    <n v="0"/>
    <n v="3"/>
    <s v="NC"/>
    <s v="NC"/>
    <s v="NC"/>
    <s v="NC"/>
    <s v="OUI"/>
    <s v="NON"/>
    <s v="NON"/>
    <s v="NC"/>
    <s v="NC"/>
    <s v="OUI"/>
    <s v="Parenteral"/>
    <s v="N7"/>
    <s v="OUI"/>
    <s v="NC"/>
    <s v="NC"/>
    <s v="NC"/>
    <s v="NC"/>
    <s v="NC"/>
    <s v="NC"/>
    <s v="NC"/>
    <s v="NC"/>
    <d v="2016-11-01T00:00:00"/>
    <n v="0"/>
    <s v="OUI"/>
    <s v="NON"/>
    <x v="0"/>
    <s v="OUI"/>
    <d v="2016-12-16T00:00:00"/>
    <s v="staph epi"/>
    <s v="olimel/staph epi"/>
    <m/>
    <m/>
    <s v="OUI"/>
    <m/>
    <m/>
    <m/>
    <m/>
    <m/>
    <s v="notion inf PAC/NPE a staph epi"/>
    <s v="OMI _x000a_Bdle dose cernevit/nutryelt_x000a_perikabiven 4jrs_x000a_olimel 2 jrs , plus hydrat pa glucidion"/>
    <x v="0"/>
    <m/>
    <s v="PDV"/>
    <m/>
    <s v=""/>
  </r>
  <r>
    <n v="121"/>
    <x v="3"/>
    <s v="201806"/>
    <s v="Juin"/>
    <n v="2018"/>
    <s v="Fourmillier"/>
    <s v="Josette"/>
    <n v="66"/>
    <x v="2"/>
    <s v="Femme"/>
    <d v="1950-09-06T00:00:00"/>
    <d v="2018-06-06T00:00:00"/>
    <d v="2018-06-13T00:00:00"/>
    <n v="7"/>
    <s v="Onco"/>
    <x v="0"/>
    <s v="ovaire"/>
    <n v="162"/>
    <n v="70"/>
    <n v="69"/>
    <s v="NC"/>
    <n v="26"/>
    <s v="non renseigné"/>
    <s v="NC"/>
    <n v="1"/>
    <s v="entre 1 et 5"/>
    <s v="NC"/>
    <n v="-1"/>
    <n v="1"/>
    <s v="NC"/>
    <s v="gain"/>
    <s v="NC"/>
    <s v="NC"/>
    <s v="non renseigné"/>
    <s v="renseigné"/>
    <s v="renseigné"/>
    <n v="25"/>
    <x v="2"/>
    <s v="NC"/>
    <n v="83"/>
    <s v="NC"/>
    <s v="NC"/>
    <s v="NC"/>
    <s v="NC"/>
    <n v="0"/>
    <n v="0"/>
    <s v="NC"/>
    <s v="NON"/>
    <s v="NC"/>
    <s v="NC"/>
    <s v="NC"/>
    <s v="OUI"/>
    <s v="NON"/>
    <s v="NC"/>
    <s v="NON"/>
    <s v="NON"/>
    <s v="SNA"/>
    <s v="NC"/>
    <s v="NC"/>
    <s v="NC"/>
    <s v="NC"/>
    <s v="NC"/>
    <s v="NC"/>
    <s v="NC"/>
    <s v="NON"/>
    <s v="NC"/>
    <s v="NC"/>
    <d v="2018-04-01T00:00:00"/>
    <s v="NC"/>
    <s v="NON"/>
    <s v="OUI"/>
    <x v="1"/>
    <s v="NON"/>
    <s v="NC"/>
    <s v="NC"/>
    <s v="NC"/>
    <m/>
    <m/>
    <m/>
    <m/>
    <m/>
    <m/>
    <m/>
    <m/>
    <s v="NC"/>
    <s v="n'aime pas les CNO"/>
    <x v="1"/>
    <m/>
    <m/>
    <m/>
    <s v=""/>
  </r>
  <r>
    <n v="147"/>
    <x v="0"/>
    <s v="201712"/>
    <s v="Décembre"/>
    <n v="2017"/>
    <s v="Francheschini "/>
    <s v="germaine"/>
    <n v="74"/>
    <x v="2"/>
    <s v="Femme"/>
    <d v="1943-05-07T00:00:00"/>
    <d v="2017-12-06T00:00:00"/>
    <d v="2017-12-21T00:00:00"/>
    <n v="15"/>
    <s v="Onco"/>
    <x v="0"/>
    <s v="sein"/>
    <n v="160"/>
    <n v="44"/>
    <n v="40"/>
    <n v="42"/>
    <n v="16"/>
    <s v="renseigné"/>
    <s v="&lt;18,5"/>
    <n v="2"/>
    <s v="entre 1 et 5"/>
    <n v="2"/>
    <n v="-4"/>
    <n v="9"/>
    <s v="perte"/>
    <s v="gain"/>
    <n v="-5"/>
    <n v="5"/>
    <s v="renseigné"/>
    <s v="renseigné"/>
    <s v="non renseigné"/>
    <s v="NC"/>
    <x v="1"/>
    <s v="NC"/>
    <s v="NC"/>
    <s v="NC"/>
    <s v="NC"/>
    <d v="2018-08-20T00:00:00"/>
    <d v="2018-04-18T00:00:00"/>
    <n v="1"/>
    <n v="2"/>
    <s v="m7"/>
    <s v="NON"/>
    <s v="NC"/>
    <s v="NC"/>
    <s v="OUI"/>
    <s v="OUI"/>
    <s v="OUI"/>
    <s v="OUI"/>
    <s v="NC"/>
    <s v="OUI"/>
    <s v="Parenteral"/>
    <s v="N7"/>
    <s v="NC"/>
    <s v="NC"/>
    <s v="NC"/>
    <s v="NC"/>
    <s v="NC"/>
    <s v="NC"/>
    <s v="NON"/>
    <s v="NC"/>
    <s v="NC"/>
    <s v="NC"/>
    <s v="NC"/>
    <s v="NON"/>
    <s v="OUI"/>
    <x v="1"/>
    <s v="OUI"/>
    <d v="2017-12-04T00:00:00"/>
    <s v="klebsielle"/>
    <s v="olimel/ klebsielle avait NP ala maison"/>
    <m/>
    <m/>
    <m/>
    <m/>
    <m/>
    <s v="OUI"/>
    <m/>
    <m/>
    <s v="NC"/>
    <s v="NSP"/>
    <x v="0"/>
    <d v="2017-12-04T00:00:00"/>
    <s v="OUI"/>
    <d v="2018-08-20T00:00:00"/>
    <n v="259"/>
  </r>
  <r>
    <n v="11"/>
    <x v="1"/>
    <s v="201706"/>
    <s v="Juin"/>
    <n v="2017"/>
    <s v="Gachelin"/>
    <s v="Nicole"/>
    <n v="81"/>
    <x v="1"/>
    <s v="Femme"/>
    <d v="1935-03-03T00:00:00"/>
    <d v="2017-05-30T00:00:00"/>
    <d v="2017-06-09T00:00:00"/>
    <n v="10"/>
    <s v="Onco"/>
    <x v="1"/>
    <s v="pancreas"/>
    <s v="NC"/>
    <s v="NC"/>
    <s v="NC"/>
    <s v="NC"/>
    <s v="NC"/>
    <s v="non renseigné"/>
    <s v="NC"/>
    <n v="0"/>
    <n v="0"/>
    <s v="NC"/>
    <s v="NC"/>
    <s v="NC"/>
    <s v="NC"/>
    <s v="NC"/>
    <s v="NC"/>
    <s v="NC"/>
    <s v="non renseigné"/>
    <s v="non renseigné"/>
    <s v="non renseigné"/>
    <s v="NC"/>
    <x v="3"/>
    <s v="NC"/>
    <n v="0"/>
    <n v="0"/>
    <n v="0"/>
    <d v="2017-07-05T00:00:00"/>
    <d v="2017-06-12T00:00:00"/>
    <n v="0"/>
    <n v="0"/>
    <s v="NC"/>
    <s v="NC"/>
    <s v="NC"/>
    <s v="NC"/>
    <s v="NC"/>
    <s v="NON"/>
    <s v="NC"/>
    <s v="NC"/>
    <s v="NC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-5kg en 1 mois d'apres CR urgences_x000a_Kcer pancreas, jamais vu de diet depuis son entrÃ©e ds la maladie"/>
    <s v="NC"/>
    <x v="1"/>
    <m/>
    <m/>
    <m/>
    <s v=""/>
  </r>
  <r>
    <n v="95"/>
    <x v="3"/>
    <s v="201806"/>
    <s v="Juin"/>
    <n v="2018"/>
    <s v="Gaignier"/>
    <s v="Jean marc"/>
    <n v="66"/>
    <x v="2"/>
    <s v="Homme"/>
    <d v="1951-10-29T00:00:00"/>
    <d v="2018-05-24T00:00:00"/>
    <d v="2018-06-13T00:00:00"/>
    <n v="20"/>
    <s v="Onco"/>
    <x v="6"/>
    <s v="ORL"/>
    <n v="181"/>
    <n v="97"/>
    <n v="86"/>
    <n v="89"/>
    <n v="26"/>
    <s v="renseigné"/>
    <s v="entre 25 et 30"/>
    <n v="2"/>
    <s v="entre 1 et 5"/>
    <n v="3"/>
    <n v="-11"/>
    <n v="11"/>
    <s v="perte"/>
    <s v="gain"/>
    <n v="-3"/>
    <n v="3"/>
    <s v="renseigné"/>
    <s v="renseigné"/>
    <s v="renseigné"/>
    <n v="26"/>
    <x v="2"/>
    <s v="NC"/>
    <n v="11"/>
    <n v="0.87"/>
    <n v="0.65"/>
    <d v="2018-06-23T00:00:00"/>
    <d v="2018-05-26T00:00:00"/>
    <n v="2"/>
    <n v="2"/>
    <s v="m6"/>
    <s v="OUI"/>
    <s v="OUI"/>
    <s v="DME44.1"/>
    <s v="OUI"/>
    <s v="OUI"/>
    <s v="OUI"/>
    <s v="OUI"/>
    <s v="OUI"/>
    <s v="OUI"/>
    <s v="enterale"/>
    <s v="sng"/>
    <s v="NC"/>
    <s v="NC"/>
    <s v="NON"/>
    <s v="NC"/>
    <s v="NC"/>
    <s v="NC"/>
    <s v="NON"/>
    <s v="NC"/>
    <s v="NC"/>
    <d v="2018-03-01T00:00:00"/>
    <s v="NC"/>
    <s v="NON"/>
    <s v="OUI"/>
    <x v="1"/>
    <s v="NON"/>
    <s v="NC"/>
    <s v="NC"/>
    <s v="NC"/>
    <m/>
    <m/>
    <m/>
    <m/>
    <m/>
    <m/>
    <m/>
    <m/>
    <s v="Pds stable, mais prise + 3kg durant hospit_x000a_a vu Dr.Millin_x000a__x000a_Pas de SRI_x000a_"/>
    <s v="SNG puis GPE"/>
    <x v="1"/>
    <m/>
    <m/>
    <m/>
    <s v=""/>
  </r>
  <r>
    <n v="45"/>
    <x v="2"/>
    <s v="201612"/>
    <s v="Décembre"/>
    <n v="2016"/>
    <s v="Giannasi"/>
    <s v="Celine"/>
    <n v="45"/>
    <x v="0"/>
    <s v="Femme"/>
    <d v="1971-04-15T00:00:00"/>
    <d v="2016-11-30T00:00:00"/>
    <d v="2016-12-05T00:00:00"/>
    <n v="5"/>
    <s v="Onco"/>
    <x v="0"/>
    <s v="sein"/>
    <n v="159"/>
    <n v="56"/>
    <n v="55"/>
    <n v="54"/>
    <n v="22"/>
    <s v="renseigné"/>
    <s v="entre 18,5 et 25"/>
    <n v="2"/>
    <s v="entre 1 et 5"/>
    <n v="-1"/>
    <n v="-1"/>
    <n v="2"/>
    <s v="gain"/>
    <s v="gain"/>
    <n v="2"/>
    <n v="-2"/>
    <s v="renseigné"/>
    <s v="renseigné"/>
    <s v="non renseigné"/>
    <s v="NC"/>
    <x v="0"/>
    <s v="NC"/>
    <n v="0"/>
    <n v="0"/>
    <n v="0"/>
    <d v="2017-03-24T00:00:00"/>
    <d v="2017-03-03T00:00:00"/>
    <n v="0"/>
    <n v="0"/>
    <s v="NC"/>
    <s v="NC"/>
    <s v="NC"/>
    <s v="NC"/>
    <s v="OUI"/>
    <s v="OUI"/>
    <s v="NON"/>
    <s v="NC"/>
    <s v="NC"/>
    <s v="NON"/>
    <s v="Parenteral"/>
    <s v="NC"/>
    <s v="NC"/>
    <s v="NC"/>
    <s v="NC"/>
    <s v="NC"/>
    <s v="NC"/>
    <s v="NC"/>
    <s v="NON"/>
    <s v="NC"/>
    <s v="NC"/>
    <d v="2016-10-01T00:00:00"/>
    <n v="0"/>
    <s v="NON"/>
    <s v="OUI"/>
    <x v="1"/>
    <s v="NON"/>
    <s v="NC"/>
    <m/>
    <s v="inf en mars 2017 a staph epi/ NP deces dans les suites"/>
    <m/>
    <m/>
    <m/>
    <m/>
    <m/>
    <m/>
    <m/>
    <m/>
    <s v="NC"/>
    <s v="NC"/>
    <x v="1"/>
    <m/>
    <m/>
    <m/>
    <s v=""/>
  </r>
  <r>
    <n v="117"/>
    <x v="3"/>
    <s v="201806"/>
    <s v="Juin"/>
    <n v="2018"/>
    <s v="Gomez"/>
    <s v="helene"/>
    <n v="53"/>
    <x v="2"/>
    <s v="Femme"/>
    <d v="1965-04-14T00:00:00"/>
    <d v="2018-06-07T00:00:00"/>
    <d v="2018-06-09T00:00:00"/>
    <n v="2"/>
    <s v="Hemato"/>
    <x v="3"/>
    <s v="lymphome"/>
    <n v="166"/>
    <n v="72"/>
    <n v="70"/>
    <s v="NC"/>
    <n v="25"/>
    <s v="renseigné"/>
    <s v="entre 25 et 30"/>
    <n v="1"/>
    <s v="entre 1 et 5"/>
    <s v="NC"/>
    <n v="-2"/>
    <n v="3"/>
    <s v="NC"/>
    <s v="gain"/>
    <s v="NC"/>
    <s v="NC"/>
    <s v="non renseigné"/>
    <s v="renseigné"/>
    <s v="renseigné"/>
    <n v="37"/>
    <x v="0"/>
    <s v="NC"/>
    <n v="3"/>
    <s v="NC"/>
    <s v="NC"/>
    <d v="2018-09-19T00:00:00"/>
    <s v="NC"/>
    <n v="0"/>
    <n v="0"/>
    <s v="NC"/>
    <s v="NON"/>
    <s v="NC"/>
    <s v="NC"/>
    <s v="NON"/>
    <s v="OUI"/>
    <s v="OUI"/>
    <s v="NC"/>
    <s v="NON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NC"/>
    <s v="NC"/>
    <x v="1"/>
    <m/>
    <m/>
    <m/>
    <s v=""/>
  </r>
  <r>
    <n v="46"/>
    <x v="2"/>
    <s v="201612"/>
    <s v="Décembre"/>
    <n v="2016"/>
    <s v="Goulas"/>
    <s v="Ginette"/>
    <n v="71"/>
    <x v="2"/>
    <s v="Femme"/>
    <d v="1945-10-09T00:00:00"/>
    <d v="2016-11-14T00:00:00"/>
    <d v="2017-01-04T00:00:00"/>
    <n v="51"/>
    <s v="Onco"/>
    <x v="0"/>
    <s v="ovaire"/>
    <n v="166"/>
    <n v="78"/>
    <n v="70"/>
    <s v="NC"/>
    <n v="25"/>
    <s v="renseigné"/>
    <s v="entre 25 et 30"/>
    <n v="1"/>
    <s v="entre 1 et 5"/>
    <s v="NC"/>
    <n v="-8"/>
    <n v="10"/>
    <s v="NC"/>
    <s v="gain"/>
    <s v="NC"/>
    <s v="NC"/>
    <s v="non renseigné"/>
    <s v="renseigné"/>
    <s v="non renseigné"/>
    <s v="NC"/>
    <x v="3"/>
    <s v="NC"/>
    <n v="0"/>
    <n v="0"/>
    <n v="0"/>
    <d v="2017-01-04T00:00:00"/>
    <d v="2016-12-21T00:00:00"/>
    <n v="0"/>
    <n v="0"/>
    <s v="NC"/>
    <s v="NC"/>
    <s v="NC"/>
    <s v="NC"/>
    <s v="OUI"/>
    <s v="NON"/>
    <s v="NON"/>
    <s v="NC"/>
    <s v="NC"/>
    <s v="NON"/>
    <s v="Parenteral"/>
    <s v="N7"/>
    <s v="NC"/>
    <s v="NC"/>
    <s v="NC"/>
    <s v="NC"/>
    <s v="NC"/>
    <s v="NC"/>
    <s v="NON"/>
    <s v="NC"/>
    <s v="NC"/>
    <d v="2016-08-01T00:00:00"/>
    <n v="0"/>
    <s v="NON"/>
    <s v="OUI"/>
    <x v="1"/>
    <s v="OUI"/>
    <d v="2017-01-03T00:00:00"/>
    <s v="stpah epi/E.Coli"/>
    <s v="sous olimel juste avant hospit , staph epi + e.coli"/>
    <m/>
    <s v="OUI"/>
    <s v="OUI"/>
    <m/>
    <m/>
    <m/>
    <m/>
    <m/>
    <s v="50 jrs d'olimel sans vitamines, qui ont ete mis av l'hydrat_x000a_DC par inf de PAC_x000a_Tableau anasarque pdt hospit"/>
    <s v="NC"/>
    <x v="0"/>
    <d v="2017-01-03T00:00:00"/>
    <s v="OUI"/>
    <d v="2017-01-04T00:00:00"/>
    <n v="1"/>
  </r>
  <r>
    <n v="32"/>
    <x v="1"/>
    <s v="201706"/>
    <s v="Juin"/>
    <n v="2017"/>
    <s v="Gracia"/>
    <s v="Danielle"/>
    <n v="76"/>
    <x v="1"/>
    <s v="Femme"/>
    <d v="1939-07-12T00:00:00"/>
    <d v="2017-06-08T00:00:00"/>
    <d v="2017-06-13T00:00:00"/>
    <n v="5"/>
    <s v="Onco"/>
    <x v="1"/>
    <s v="pancreas"/>
    <n v="165"/>
    <n v="50"/>
    <n v="43"/>
    <s v="NC"/>
    <n v="16"/>
    <s v="renseigné"/>
    <s v="&lt;18,5"/>
    <n v="1"/>
    <s v="entre 1 et 5"/>
    <s v="NC"/>
    <n v="-7"/>
    <n v="14"/>
    <s v="NC"/>
    <s v="gain"/>
    <s v="NC"/>
    <s v="NC"/>
    <s v="non renseigné"/>
    <s v="renseigné"/>
    <s v="non renseigné"/>
    <s v="NC"/>
    <x v="1"/>
    <s v="NC"/>
    <n v="0"/>
    <n v="0"/>
    <n v="0"/>
    <d v="2018-03-08T00:00:00"/>
    <d v="2018-03-08T00:00:00"/>
    <n v="0"/>
    <n v="0"/>
    <s v="NC"/>
    <s v="NC"/>
    <s v="NC"/>
    <s v="NC"/>
    <s v="NON"/>
    <s v="NON"/>
    <s v="NON"/>
    <s v="NC"/>
    <s v="NC"/>
    <s v="NON"/>
    <s v="SNA"/>
    <s v="NC"/>
    <s v="NC"/>
    <s v="NC"/>
    <s v="NC"/>
    <s v="NC"/>
    <s v="NC"/>
    <s v="NC"/>
    <s v="OUI"/>
    <s v="NC"/>
    <s v="NC"/>
    <s v="NC"/>
    <s v="NC"/>
    <s v="NON"/>
    <s v="OUI"/>
    <x v="1"/>
    <s v="NON"/>
    <s v="NC"/>
    <s v="NC"/>
    <s v="NC"/>
    <m/>
    <m/>
    <m/>
    <m/>
    <m/>
    <m/>
    <m/>
    <m/>
    <s v="50 en dec 2016"/>
    <s v="NC"/>
    <x v="1"/>
    <m/>
    <m/>
    <m/>
    <s v=""/>
  </r>
  <r>
    <n v="70"/>
    <x v="2"/>
    <s v="201612"/>
    <s v="Décembre"/>
    <n v="2016"/>
    <s v="Gracia"/>
    <s v="Danielle"/>
    <n v="77"/>
    <x v="1"/>
    <s v="Femme"/>
    <d v="1939-07-12T00:00:00"/>
    <d v="2016-12-07T00:00:00"/>
    <d v="2016-12-13T00:00:00"/>
    <n v="6"/>
    <s v="Onco"/>
    <x v="1"/>
    <s v="pancreas"/>
    <n v="165"/>
    <s v="NC"/>
    <n v="48"/>
    <n v="51"/>
    <n v="18"/>
    <s v="renseigné"/>
    <s v="&lt;18,5"/>
    <n v="2"/>
    <s v="entre 1 et 5"/>
    <n v="3"/>
    <s v="NC"/>
    <s v="NC"/>
    <s v="perte"/>
    <s v="NC"/>
    <n v="-6"/>
    <n v="6"/>
    <s v="renseigné"/>
    <s v="non renseigné"/>
    <s v="non renseigné"/>
    <s v="NC"/>
    <x v="2"/>
    <s v="NC"/>
    <n v="53"/>
    <n v="0"/>
    <n v="0"/>
    <d v="2018-03-08T00:00:00"/>
    <s v="NC"/>
    <n v="0"/>
    <n v="0"/>
    <s v="NC"/>
    <s v="NC"/>
    <s v="NC"/>
    <s v="NC"/>
    <s v="NON"/>
    <s v="NON"/>
    <s v="NON"/>
    <s v="NC"/>
    <s v="NC"/>
    <s v="NON"/>
    <s v="SNA"/>
    <s v="NC"/>
    <s v="NC"/>
    <s v="NC"/>
    <s v="NC"/>
    <s v="NC"/>
    <s v="NC"/>
    <s v="NC"/>
    <s v="OUI"/>
    <s v="NC"/>
    <s v="NC"/>
    <s v="NC"/>
    <n v="0"/>
    <s v="NON"/>
    <s v="OUI"/>
    <x v="1"/>
    <s v="NON"/>
    <s v="NC"/>
    <s v="NC"/>
    <s v="NC"/>
    <m/>
    <m/>
    <m/>
    <m/>
    <m/>
    <m/>
    <m/>
    <m/>
    <s v="NC"/>
    <s v="NC"/>
    <x v="1"/>
    <m/>
    <m/>
    <m/>
    <s v=""/>
  </r>
  <r>
    <n v="96"/>
    <x v="3"/>
    <s v="201806"/>
    <s v="Juin"/>
    <n v="2018"/>
    <s v="Guadagnoli"/>
    <s v="evelyne"/>
    <n v="64"/>
    <x v="2"/>
    <s v="Femme"/>
    <d v="1954-11-06T00:00:00"/>
    <d v="2018-05-26T00:00:00"/>
    <d v="2018-06-06T00:00:00"/>
    <n v="11"/>
    <s v="Onco"/>
    <x v="0"/>
    <s v="sein"/>
    <n v="164"/>
    <n v="62"/>
    <n v="61"/>
    <s v="NC"/>
    <n v="23"/>
    <s v="non renseigné"/>
    <s v="NC"/>
    <n v="1"/>
    <s v="entre 1 et 5"/>
    <s v="NC"/>
    <n v="-1"/>
    <n v="2"/>
    <s v="NC"/>
    <s v="gain"/>
    <s v="NC"/>
    <s v="NC"/>
    <s v="non renseigné"/>
    <s v="renseigné"/>
    <s v="renseigné"/>
    <n v="38"/>
    <x v="0"/>
    <s v="NC"/>
    <n v="8"/>
    <n v="1.05"/>
    <n v="0.94"/>
    <d v="2018-08-03T00:00:00"/>
    <d v="2018-05-07T00:00:00"/>
    <n v="2"/>
    <n v="0"/>
    <s v="NC"/>
    <s v="OUI"/>
    <s v="NC"/>
    <s v="NON"/>
    <s v="NON"/>
    <s v="OUI"/>
    <s v="OUI"/>
    <s v="NC"/>
    <s v="NON"/>
    <s v="NON"/>
    <s v="SNA"/>
    <s v="NC"/>
    <s v="NC"/>
    <s v="NC"/>
    <s v="NC"/>
    <s v="NC"/>
    <s v="NC"/>
    <s v="NC"/>
    <s v="NON"/>
    <s v="NC"/>
    <s v="NC"/>
    <d v="2018-04-01T00:00:00"/>
    <s v="NC"/>
    <s v="NON"/>
    <s v="OUI"/>
    <x v="1"/>
    <s v="NON"/>
    <s v="NC"/>
    <s v="NC"/>
    <s v="NC"/>
    <m/>
    <m/>
    <m/>
    <m/>
    <m/>
    <m/>
    <m/>
    <m/>
    <s v="Pas de perte de pds"/>
    <s v="refus CNO"/>
    <x v="1"/>
    <m/>
    <m/>
    <m/>
    <s v=""/>
  </r>
  <r>
    <n v="12"/>
    <x v="1"/>
    <s v="201706"/>
    <s v="Juin"/>
    <n v="2017"/>
    <s v="Guenot"/>
    <s v="Roger"/>
    <n v="85"/>
    <x v="1"/>
    <s v="Homme"/>
    <d v="1930-12-24T00:00:00"/>
    <d v="2017-05-23T00:00:00"/>
    <d v="2017-06-17T00:00:00"/>
    <n v="25"/>
    <s v="Hemato"/>
    <x v="3"/>
    <s v="LAM"/>
    <n v="167"/>
    <s v="NC"/>
    <n v="104"/>
    <n v="104"/>
    <n v="37"/>
    <s v="non renseigné"/>
    <s v="NC"/>
    <n v="2"/>
    <s v="entre 1 et 5"/>
    <n v="0"/>
    <s v="NC"/>
    <s v="NC"/>
    <s v="perte"/>
    <s v="NC"/>
    <n v="0"/>
    <n v="0"/>
    <s v="renseigné"/>
    <s v="non renseigné"/>
    <s v="non renseigné"/>
    <s v="NC"/>
    <x v="3"/>
    <s v="NC"/>
    <n v="0"/>
    <n v="0"/>
    <n v="0"/>
    <d v="2018-06-17T00:00:00"/>
    <s v="NC"/>
    <n v="0"/>
    <n v="0"/>
    <s v="NC"/>
    <s v="NC"/>
    <s v="NC"/>
    <s v="NC"/>
    <s v="OUI"/>
    <s v="OUI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OUI"/>
    <s v="NON"/>
    <x v="0"/>
    <s v="NON"/>
    <s v="NC"/>
    <s v="NC"/>
    <s v="NC"/>
    <m/>
    <m/>
    <m/>
    <m/>
    <m/>
    <m/>
    <m/>
    <m/>
    <s v="NC"/>
    <s v="NC"/>
    <x v="1"/>
    <m/>
    <m/>
    <m/>
    <s v=""/>
  </r>
  <r>
    <n v="133"/>
    <x v="0"/>
    <s v="201712"/>
    <s v="Décembre"/>
    <n v="2017"/>
    <s v="Guilbert"/>
    <s v="chantal"/>
    <n v="68"/>
    <x v="2"/>
    <s v="Femme"/>
    <d v="1949-10-05T00:00:00"/>
    <d v="2017-12-03T00:00:00"/>
    <d v="2017-12-22T00:00:00"/>
    <n v="19"/>
    <s v="Onco"/>
    <x v="0"/>
    <s v="sein"/>
    <n v="157"/>
    <s v="NC"/>
    <n v="64"/>
    <n v="60"/>
    <n v="26"/>
    <s v="non renseigné"/>
    <s v="NC"/>
    <n v="3"/>
    <s v="entre 1 et 5"/>
    <n v="-4"/>
    <s v="NC"/>
    <s v="NC"/>
    <s v="gain"/>
    <s v="NC"/>
    <n v="6"/>
    <n v="-6"/>
    <s v="renseigné"/>
    <s v="non renseigné"/>
    <s v="non renseigné"/>
    <s v="NC"/>
    <x v="3"/>
    <s v="NC"/>
    <s v="NC"/>
    <s v="NC"/>
    <s v="NC"/>
    <d v="2018-08-01T00:00:00"/>
    <d v="2018-06-19T00:00:00"/>
    <n v="0"/>
    <n v="0"/>
    <s v="NC"/>
    <s v="NC"/>
    <s v="NC"/>
    <s v="NC"/>
    <s v="OUI"/>
    <s v="NON"/>
    <s v="OUI"/>
    <s v="NC"/>
    <s v="NC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NC"/>
    <s v="NC"/>
    <x v="1"/>
    <m/>
    <m/>
    <m/>
    <s v=""/>
  </r>
  <r>
    <n v="13"/>
    <x v="1"/>
    <s v="201706"/>
    <s v="Juin"/>
    <n v="2017"/>
    <s v="Guston"/>
    <s v="André"/>
    <n v="84"/>
    <x v="1"/>
    <s v="Homme"/>
    <d v="1931-07-25T00:00:00"/>
    <d v="2017-05-30T00:00:00"/>
    <d v="2017-06-18T00:00:00"/>
    <n v="19"/>
    <s v="Hemato"/>
    <x v="3"/>
    <s v="SMD"/>
    <n v="168"/>
    <n v="70"/>
    <n v="65"/>
    <n v="69"/>
    <n v="23"/>
    <s v="non renseigné"/>
    <s v="NC"/>
    <n v="3"/>
    <s v="entre 1 et 5"/>
    <n v="4"/>
    <n v="-5"/>
    <n v="7"/>
    <s v="perte"/>
    <s v="gain"/>
    <n v="-6"/>
    <n v="6"/>
    <s v="renseigné"/>
    <s v="renseigné"/>
    <s v="renseigné"/>
    <n v="29"/>
    <x v="1"/>
    <s v="NC"/>
    <n v="0"/>
    <n v="0"/>
    <n v="0"/>
    <d v="2017-08-05T00:00:00"/>
    <d v="2017-04-12T00:00:00"/>
    <n v="0"/>
    <n v="3"/>
    <s v="NC"/>
    <s v="NC"/>
    <s v="NC"/>
    <s v="NC"/>
    <s v="OUI"/>
    <s v="NON"/>
    <s v="OUI"/>
    <s v="OUI"/>
    <s v="NC"/>
    <s v="NON"/>
    <s v="SNA"/>
    <s v="NC"/>
    <s v="NC"/>
    <s v="NC"/>
    <s v="NC"/>
    <s v="NC"/>
    <s v="NC"/>
    <s v="NC"/>
    <s v="OUI"/>
    <s v="NC"/>
    <s v="NC"/>
    <s v="NC"/>
    <s v="NC"/>
    <s v="NON"/>
    <s v="OUI"/>
    <x v="1"/>
    <s v="OUI"/>
    <d v="2017-06-10T00:00:00"/>
    <s v="staph epi MR"/>
    <s v="NC"/>
    <m/>
    <m/>
    <s v="OUI"/>
    <m/>
    <m/>
    <m/>
    <m/>
    <m/>
    <s v="70kg en mai 2017"/>
    <s v="NC"/>
    <x v="0"/>
    <d v="2017-06-05T00:00:00"/>
    <s v="OUI"/>
    <d v="2017-08-05T00:00:00"/>
    <n v="61"/>
  </r>
  <r>
    <n v="47"/>
    <x v="2"/>
    <s v="201612"/>
    <s v="Décembre"/>
    <n v="2016"/>
    <s v="Hachani"/>
    <s v="Sabah"/>
    <n v="58"/>
    <x v="2"/>
    <s v="Femme"/>
    <d v="1958-03-05T00:00:00"/>
    <d v="2016-12-05T00:00:00"/>
    <d v="2016-12-16T00:00:00"/>
    <n v="11"/>
    <s v="Onco"/>
    <x v="0"/>
    <s v="sein"/>
    <n v="163"/>
    <n v="85"/>
    <s v="NC"/>
    <s v="NC"/>
    <s v="NC"/>
    <s v="renseigné"/>
    <s v="supérieur à 30"/>
    <n v="0"/>
    <n v="0"/>
    <s v="NC"/>
    <s v="NC"/>
    <s v="NC"/>
    <s v="NC"/>
    <s v="NC"/>
    <s v="NC"/>
    <s v="NC"/>
    <s v="non renseigné"/>
    <s v="non renseigné"/>
    <s v="non renseigné"/>
    <s v="NC"/>
    <x v="3"/>
    <s v="NC"/>
    <n v="0"/>
    <n v="0"/>
    <n v="0"/>
    <d v="2017-04-01T00:00:00"/>
    <d v="2016-05-30T00:00:00"/>
    <n v="0"/>
    <n v="0"/>
    <s v="NC"/>
    <s v="NC"/>
    <s v="NC"/>
    <s v="NC"/>
    <s v="OUI"/>
    <s v="NON"/>
    <s v="NON"/>
    <s v="NC"/>
    <s v="NC"/>
    <s v="NON"/>
    <s v="SNA"/>
    <s v="NC"/>
    <s v="NC"/>
    <s v="NC"/>
    <s v="NC"/>
    <s v="NC"/>
    <s v="NC"/>
    <s v="NC"/>
    <s v="NON"/>
    <s v="NC"/>
    <s v="NC"/>
    <d v="2016-05-01T00:00:00"/>
    <n v="0"/>
    <s v="OUI"/>
    <s v="NON"/>
    <x v="0"/>
    <s v="NON"/>
    <s v="NC"/>
    <s v="NC"/>
    <s v="NC"/>
    <m/>
    <m/>
    <m/>
    <m/>
    <m/>
    <m/>
    <m/>
    <m/>
    <s v="NC"/>
    <s v="NC"/>
    <x v="1"/>
    <m/>
    <m/>
    <m/>
    <s v=""/>
  </r>
  <r>
    <n v="71"/>
    <x v="2"/>
    <s v="201612"/>
    <s v="Décembre"/>
    <n v="2016"/>
    <s v="Hauville"/>
    <s v="Serge"/>
    <n v="69"/>
    <x v="2"/>
    <s v="Homme"/>
    <d v="1947-01-23T00:00:00"/>
    <d v="2016-12-05T00:00:00"/>
    <d v="2016-12-16T00:00:00"/>
    <n v="11"/>
    <s v="Hemato"/>
    <x v="3"/>
    <s v="LAM"/>
    <n v="180"/>
    <s v="NC"/>
    <n v="87"/>
    <s v="NC"/>
    <n v="27"/>
    <s v="renseigné"/>
    <s v="entre 25 et 30"/>
    <n v="1"/>
    <s v="entre 1 et 5"/>
    <s v="NC"/>
    <s v="NC"/>
    <s v="NC"/>
    <s v="NC"/>
    <s v="NC"/>
    <s v="NC"/>
    <s v="NC"/>
    <s v="non renseigné"/>
    <s v="non renseigné"/>
    <s v="non renseigné"/>
    <s v="NC"/>
    <x v="3"/>
    <s v="NC"/>
    <n v="0"/>
    <n v="0"/>
    <n v="0"/>
    <d v="2017-10-10T00:00:00"/>
    <d v="2017-01-09T00:00:00"/>
    <n v="0"/>
    <n v="0"/>
    <s v="NC"/>
    <s v="NC"/>
    <s v="NC"/>
    <s v="NC"/>
    <s v="OUI"/>
    <s v="NON"/>
    <s v="NON"/>
    <s v="NC"/>
    <s v="NC"/>
    <s v="NON"/>
    <s v="SNA"/>
    <s v="NC"/>
    <s v="NC"/>
    <s v="NC"/>
    <s v="NC"/>
    <s v="NC"/>
    <s v="NC"/>
    <s v="NC"/>
    <s v="NON"/>
    <s v="NC"/>
    <s v="NC"/>
    <s v="NC"/>
    <n v="0"/>
    <s v="OUI"/>
    <s v="NON"/>
    <x v="0"/>
    <s v="NON"/>
    <s v="NC"/>
    <s v="NC"/>
    <s v="NC"/>
    <m/>
    <m/>
    <m/>
    <m/>
    <m/>
    <m/>
    <m/>
    <m/>
    <s v="NC"/>
    <s v="NC"/>
    <x v="1"/>
    <m/>
    <m/>
    <m/>
    <s v=""/>
  </r>
  <r>
    <n v="98"/>
    <x v="3"/>
    <s v="201806"/>
    <s v="Juin"/>
    <n v="2018"/>
    <s v="Hermann"/>
    <s v="Marie claire"/>
    <n v="74"/>
    <x v="2"/>
    <s v="Femme"/>
    <d v="1943-10-14T00:00:00"/>
    <d v="2018-05-31T00:00:00"/>
    <d v="2018-06-06T00:00:00"/>
    <n v="6"/>
    <s v="Hemato"/>
    <x v="3"/>
    <s v="LLC"/>
    <n v="160"/>
    <s v="NC"/>
    <n v="114"/>
    <n v="114"/>
    <n v="45"/>
    <s v="non renseigné"/>
    <s v="NC"/>
    <n v="1"/>
    <s v="entre 1 et 5"/>
    <n v="0"/>
    <s v="NC"/>
    <s v="NC"/>
    <s v="perte"/>
    <s v="NC"/>
    <n v="0"/>
    <n v="0"/>
    <s v="renseigné"/>
    <s v="non renseigné"/>
    <s v="non renseigné"/>
    <s v="NC"/>
    <x v="3"/>
    <s v="NC"/>
    <s v="NC"/>
    <s v="NC"/>
    <s v="NC"/>
    <s v="NC"/>
    <d v="2018-08-07T00:00:00"/>
    <n v="0"/>
    <n v="0"/>
    <s v="NC"/>
    <s v="NC"/>
    <s v="NC"/>
    <s v="NC"/>
    <s v="NON"/>
    <s v="OUI"/>
    <s v="NON"/>
    <s v="NC"/>
    <s v="NC"/>
    <s v="NON"/>
    <s v="SNA"/>
    <s v="NC"/>
    <s v="NC"/>
    <s v="NC"/>
    <s v="NC"/>
    <s v="NC"/>
    <s v="NC"/>
    <s v="NC"/>
    <s v="OUI"/>
    <s v="NC"/>
    <s v="NC"/>
    <s v="NC"/>
    <s v="NC"/>
    <s v="NON"/>
    <s v="OUI"/>
    <x v="1"/>
    <s v="NON"/>
    <s v="NC"/>
    <s v="NC"/>
    <s v="NC"/>
    <m/>
    <m/>
    <m/>
    <m/>
    <m/>
    <m/>
    <m/>
    <m/>
    <s v="Aucun bilan fait"/>
    <s v="NC"/>
    <x v="1"/>
    <m/>
    <m/>
    <m/>
    <s v=""/>
  </r>
  <r>
    <n v="66"/>
    <x v="2"/>
    <s v="201612"/>
    <s v="Décembre"/>
    <n v="2016"/>
    <s v="Holier"/>
    <s v="Jean"/>
    <n v="58"/>
    <x v="2"/>
    <s v="Homme"/>
    <d v="1958-01-08T00:00:00"/>
    <d v="2016-12-06T00:00:00"/>
    <d v="2016-12-13T00:00:00"/>
    <n v="7"/>
    <s v="Onco"/>
    <x v="1"/>
    <s v="gastrique"/>
    <n v="170"/>
    <n v="60"/>
    <n v="56"/>
    <s v="NC"/>
    <n v="19"/>
    <s v="renseigné"/>
    <s v="entre 18,5 et 25"/>
    <n v="1"/>
    <s v="entre 1 et 5"/>
    <s v="NC"/>
    <n v="-4"/>
    <n v="7"/>
    <s v="NC"/>
    <s v="gain"/>
    <s v="NC"/>
    <s v="NC"/>
    <s v="non renseigné"/>
    <s v="renseigné"/>
    <s v="non renseigné"/>
    <s v="NC"/>
    <x v="3"/>
    <s v="NC"/>
    <n v="63"/>
    <s v="NON"/>
    <n v="0"/>
    <d v="2017-01-12T00:00:00"/>
    <d v="2017-01-12T00:00:00"/>
    <n v="0"/>
    <n v="0"/>
    <s v="m3"/>
    <s v="NC"/>
    <s v="NC"/>
    <s v="NC"/>
    <s v="OUI"/>
    <s v="NON"/>
    <s v="NON"/>
    <s v="NC"/>
    <s v="NC"/>
    <s v="NON"/>
    <s v="SNA"/>
    <s v="NC"/>
    <s v="NC"/>
    <s v="NC"/>
    <s v="NON"/>
    <s v="NON"/>
    <s v="NON"/>
    <s v="NON"/>
    <s v="NON"/>
    <s v="NC"/>
    <s v="NC"/>
    <d v="2016-09-01T00:00:00"/>
    <n v="0"/>
    <s v="NON"/>
    <s v="IV"/>
    <x v="1"/>
    <s v="NON"/>
    <s v="NC"/>
    <s v="NC"/>
    <s v="NC"/>
    <m/>
    <m/>
    <m/>
    <m/>
    <m/>
    <m/>
    <m/>
    <m/>
    <s v="NC"/>
    <s v="NC"/>
    <x v="1"/>
    <m/>
    <m/>
    <m/>
    <s v=""/>
  </r>
  <r>
    <n v="14"/>
    <x v="1"/>
    <s v="201706"/>
    <s v="Juin"/>
    <n v="2017"/>
    <s v="Hraiba"/>
    <s v="Ali"/>
    <n v="75"/>
    <x v="1"/>
    <s v="Homme"/>
    <d v="1940-12-31T00:00:00"/>
    <d v="2017-05-16T00:00:00"/>
    <d v="2017-06-14T00:00:00"/>
    <n v="29"/>
    <s v="Onco"/>
    <x v="4"/>
    <s v="vessie"/>
    <n v="175"/>
    <n v="98"/>
    <n v="86"/>
    <s v="NC"/>
    <n v="28"/>
    <s v="renseigné"/>
    <s v="entre 25 et 30"/>
    <n v="1"/>
    <s v="entre 1 et 5"/>
    <s v="NC"/>
    <n v="-12"/>
    <n v="12"/>
    <s v="NC"/>
    <s v="gain"/>
    <s v="NC"/>
    <s v="NC"/>
    <s v="non renseigné"/>
    <s v="renseigné"/>
    <s v="renseigné"/>
    <n v="23"/>
    <x v="1"/>
    <s v="NC"/>
    <n v="11"/>
    <n v="0"/>
    <n v="0"/>
    <d v="2017-06-14T00:00:00"/>
    <d v="2017-06-12T00:00:00"/>
    <n v="0"/>
    <n v="0"/>
    <s v="NC"/>
    <s v="NC"/>
    <s v="NC"/>
    <s v="NC"/>
    <s v="OUI"/>
    <s v="NON"/>
    <s v="NON"/>
    <s v="NC"/>
    <s v="NC"/>
    <s v="NON"/>
    <s v="SNA"/>
    <s v="NC"/>
    <s v="NC"/>
    <s v="NC"/>
    <s v="NC"/>
    <s v="NC"/>
    <s v="NC"/>
    <s v="NC"/>
    <s v="OUI"/>
    <s v="NC"/>
    <s v="NC"/>
    <s v="NC"/>
    <s v="NC"/>
    <s v="NON"/>
    <s v="OUI"/>
    <x v="1"/>
    <s v="NON"/>
    <s v="NC"/>
    <s v="NC"/>
    <s v="NC"/>
    <m/>
    <m/>
    <m/>
    <m/>
    <m/>
    <m/>
    <m/>
    <m/>
    <s v="98 en mars 2017_x000a_albu C =27"/>
    <s v="NC"/>
    <x v="1"/>
    <m/>
    <m/>
    <m/>
    <s v=""/>
  </r>
  <r>
    <n v="134"/>
    <x v="0"/>
    <s v="201712"/>
    <s v="Décembre"/>
    <n v="2017"/>
    <s v="Hugon maille 12/07"/>
    <s v="arnaud"/>
    <n v="39"/>
    <x v="0"/>
    <s v="Femme"/>
    <d v="1978-04-24T00:00:00"/>
    <d v="2017-12-04T00:00:00"/>
    <d v="2017-12-13T00:00:00"/>
    <n v="9"/>
    <s v="Onco"/>
    <x v="4"/>
    <s v="renal"/>
    <n v="178"/>
    <s v="NC"/>
    <n v="88"/>
    <n v="81"/>
    <n v="28"/>
    <s v="renseigné"/>
    <s v="entre 25 et 30"/>
    <n v="3"/>
    <s v="entre 1 et 5"/>
    <n v="-7"/>
    <s v="NC"/>
    <s v="NC"/>
    <s v="gain"/>
    <s v="NC"/>
    <n v="8"/>
    <n v="-8"/>
    <s v="renseigné"/>
    <s v="non renseigné"/>
    <s v="renseigné"/>
    <n v="28"/>
    <x v="2"/>
    <s v="NC"/>
    <s v="NC"/>
    <s v="NC"/>
    <s v="NC"/>
    <d v="2018-10-20T00:00:00"/>
    <s v="NC"/>
    <n v="1"/>
    <n v="2"/>
    <s v="NC"/>
    <s v="NC"/>
    <s v="NC"/>
    <s v="DME44.1"/>
    <s v="OUI"/>
    <s v="OUI"/>
    <s v="OUI"/>
    <s v="NC"/>
    <s v="NC"/>
    <s v="OUI"/>
    <s v="SNA"/>
    <s v="NC"/>
    <s v="NC"/>
    <s v="NC"/>
    <s v="NC"/>
    <s v="NC"/>
    <s v="NC"/>
    <s v="NC"/>
    <s v="NON"/>
    <s v="NC"/>
    <s v="NC"/>
    <s v="NC"/>
    <s v="NC"/>
    <s v="OUI"/>
    <s v="NON"/>
    <x v="0"/>
    <s v="NON"/>
    <s v="NC"/>
    <s v="NC"/>
    <s v="NC"/>
    <m/>
    <m/>
    <m/>
    <m/>
    <m/>
    <m/>
    <m/>
    <m/>
    <s v="-7kg durant hospit_x000a_Pas d'OMI_x000a_DM passÃ© en Ds durant hospit"/>
    <s v="NSP"/>
    <x v="1"/>
    <m/>
    <m/>
    <m/>
    <s v=""/>
  </r>
  <r>
    <n v="29"/>
    <x v="1"/>
    <s v="201706"/>
    <s v="Juin"/>
    <n v="2017"/>
    <s v="Jackson"/>
    <s v="Bruno"/>
    <n v="55"/>
    <x v="2"/>
    <s v="Homme"/>
    <d v="1960-09-09T00:00:00"/>
    <d v="2017-06-07T00:00:00"/>
    <d v="2017-06-13T00:00:00"/>
    <n v="6"/>
    <s v="Onco"/>
    <x v="1"/>
    <s v="oesophage"/>
    <n v="177"/>
    <n v="46"/>
    <s v="NC"/>
    <s v="NC"/>
    <s v="NC"/>
    <s v="renseigné"/>
    <s v="supérieur à 30"/>
    <n v="0"/>
    <n v="0"/>
    <s v="NC"/>
    <s v="NC"/>
    <s v="NC"/>
    <s v="NC"/>
    <s v="NC"/>
    <s v="NC"/>
    <s v="NC"/>
    <s v="non renseigné"/>
    <s v="non renseigné"/>
    <s v="non renseigné"/>
    <s v="NC"/>
    <x v="3"/>
    <s v="NC"/>
    <n v="0"/>
    <n v="0"/>
    <n v="0"/>
    <d v="2017-06-13T00:00:00"/>
    <d v="2017-05-22T00:00:00"/>
    <n v="0"/>
    <n v="0"/>
    <s v="NC"/>
    <s v="NC"/>
    <s v="NC"/>
    <s v="NC"/>
    <s v="OUI"/>
    <s v="OUI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46kg en janv 2017_x000a_hospit ... FDV"/>
    <s v="NC"/>
    <x v="1"/>
    <m/>
    <m/>
    <m/>
    <s v=""/>
  </r>
  <r>
    <n v="15"/>
    <x v="1"/>
    <s v="201706"/>
    <s v="Juin"/>
    <n v="2017"/>
    <s v="Khajishvili"/>
    <s v="Tamar"/>
    <n v="37"/>
    <x v="0"/>
    <s v="Femme"/>
    <d v="1978-12-23T00:00:00"/>
    <d v="2017-03-03T00:00:00"/>
    <d v="2017-06-22T00:00:00"/>
    <n v="111"/>
    <s v="Onco"/>
    <x v="0"/>
    <s v="sein"/>
    <n v="163"/>
    <n v="58"/>
    <n v="56"/>
    <n v="52"/>
    <n v="21"/>
    <s v="renseigné"/>
    <s v="entre 18,5 et 25"/>
    <n v="10"/>
    <s v="entre 5 et 10"/>
    <n v="-4"/>
    <n v="-2"/>
    <n v="3"/>
    <s v="gain"/>
    <s v="gain"/>
    <n v="7"/>
    <n v="-7"/>
    <s v="renseigné"/>
    <s v="renseigné"/>
    <s v="renseigné"/>
    <n v="37"/>
    <x v="0"/>
    <s v="NC"/>
    <n v="0"/>
    <n v="0"/>
    <n v="0"/>
    <d v="2017-08-03T00:00:00"/>
    <d v="2017-06-21T00:00:00"/>
    <n v="0"/>
    <n v="3"/>
    <s v="NC"/>
    <s v="NC"/>
    <s v="NC"/>
    <s v="NC"/>
    <s v="OUI"/>
    <s v="NON"/>
    <s v="NON"/>
    <s v="NC"/>
    <s v="NC"/>
    <s v="OUI"/>
    <s v="SNA"/>
    <s v="NC"/>
    <s v="NC"/>
    <s v="NC"/>
    <s v="NC"/>
    <s v="NC"/>
    <s v="NC"/>
    <s v="NC"/>
    <s v="NC"/>
    <s v="NC"/>
    <s v="NC"/>
    <s v="NC"/>
    <s v="NC"/>
    <s v="OUI"/>
    <s v="NON"/>
    <x v="0"/>
    <s v="NON"/>
    <s v="NC"/>
    <s v="NC"/>
    <s v="NC"/>
    <m/>
    <m/>
    <m/>
    <m/>
    <m/>
    <m/>
    <m/>
    <m/>
    <s v="58 en dec 2016_x000a_jamais vu de diet_x000a_Albu de sortie a 20"/>
    <s v="NC"/>
    <x v="1"/>
    <m/>
    <m/>
    <m/>
    <s v=""/>
  </r>
  <r>
    <n v="119"/>
    <x v="3"/>
    <s v="201806"/>
    <s v="Juin"/>
    <n v="2018"/>
    <s v="Laborde "/>
    <s v="Laeticia"/>
    <n v="42"/>
    <x v="0"/>
    <s v="Femme"/>
    <d v="1976-08-09T00:00:00"/>
    <d v="2018-06-08T00:00:00"/>
    <d v="2018-06-29T00:00:00"/>
    <n v="21"/>
    <s v="Onco"/>
    <x v="1"/>
    <s v="colon"/>
    <n v="160"/>
    <n v="77"/>
    <n v="71"/>
    <n v="66"/>
    <n v="28"/>
    <s v="non renseigné"/>
    <s v="NC"/>
    <n v="3"/>
    <s v="entre 1 et 5"/>
    <n v="-5"/>
    <n v="-6"/>
    <n v="8"/>
    <s v="gain"/>
    <s v="gain"/>
    <n v="7"/>
    <n v="-7"/>
    <s v="renseigné"/>
    <s v="renseigné"/>
    <s v="renseigné"/>
    <n v="37"/>
    <x v="0"/>
    <s v="NC"/>
    <n v="30"/>
    <n v="0.72"/>
    <n v="0.63"/>
    <d v="2018-08-29T00:00:00"/>
    <s v="NC"/>
    <n v="1"/>
    <n v="0"/>
    <s v="NC"/>
    <s v="OUI"/>
    <s v="NC"/>
    <s v="NON"/>
    <s v="OUI"/>
    <s v="OUI"/>
    <s v="OUI"/>
    <s v="OUI"/>
    <s v="NC"/>
    <s v="NON"/>
    <s v="SNA"/>
    <s v="NC"/>
    <s v="NC"/>
    <s v="NC"/>
    <s v="NC"/>
    <s v="NC"/>
    <s v="NC"/>
    <s v="NC"/>
    <s v="NON"/>
    <s v="NC"/>
    <s v="NC"/>
    <d v="2018-05-01T00:00:00"/>
    <s v="NC"/>
    <s v="OUI"/>
    <s v="NON"/>
    <x v="0"/>
    <s v="NON"/>
    <s v="NC"/>
    <s v="NC"/>
    <s v="NC"/>
    <m/>
    <m/>
    <m/>
    <m/>
    <m/>
    <m/>
    <m/>
    <m/>
    <s v="a la fin hospit, la patiente passe en denutrition moderÃ©e"/>
    <s v="NC"/>
    <x v="1"/>
    <m/>
    <m/>
    <m/>
    <s v=""/>
  </r>
  <r>
    <n v="99"/>
    <x v="3"/>
    <s v="201806"/>
    <s v="Juin"/>
    <n v="2018"/>
    <s v="Laboux"/>
    <s v="jeanine"/>
    <n v="82"/>
    <x v="1"/>
    <s v="Femme"/>
    <d v="1935-08-07T00:00:00"/>
    <d v="2018-05-31T00:00:00"/>
    <d v="2018-06-07T00:00:00"/>
    <n v="7"/>
    <s v="Onco"/>
    <x v="0"/>
    <s v="sein"/>
    <n v="160"/>
    <n v="87"/>
    <s v="NC"/>
    <s v="NC"/>
    <s v="NC"/>
    <s v="renseigné"/>
    <s v="supérieur à 30"/>
    <n v="0"/>
    <n v="0"/>
    <s v="NC"/>
    <s v="NC"/>
    <s v="NC"/>
    <s v="NC"/>
    <s v="NC"/>
    <s v="NC"/>
    <s v="NC"/>
    <s v="non renseigné"/>
    <s v="non renseigné"/>
    <s v="renseigné"/>
    <n v="22"/>
    <x v="1"/>
    <s v="NC"/>
    <n v="78"/>
    <n v="0.63"/>
    <n v="0.76"/>
    <d v="2018-08-07T00:00:00"/>
    <d v="2018-05-25T00:00:00"/>
    <n v="0"/>
    <n v="0"/>
    <s v="NC"/>
    <s v="OUI"/>
    <s v="NON"/>
    <s v="DSE43"/>
    <s v="OUI"/>
    <s v="NON"/>
    <s v="NON"/>
    <s v="NC"/>
    <s v="NON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EntrÃ©e sur Meta cere.. pas de poids.. entrÃ©e en SP"/>
    <s v="car en SP"/>
    <x v="1"/>
    <m/>
    <m/>
    <m/>
    <s v=""/>
  </r>
  <r>
    <n v="100"/>
    <x v="3"/>
    <s v="201806"/>
    <s v="Juin"/>
    <n v="2018"/>
    <s v="Larcheveque"/>
    <s v="andré"/>
    <n v="91"/>
    <x v="1"/>
    <s v="Homme"/>
    <d v="1927-12-28T00:00:00"/>
    <d v="2018-05-07T00:00:00"/>
    <d v="2018-06-11T00:00:00"/>
    <n v="35"/>
    <s v="Hemato"/>
    <x v="3"/>
    <s v="LAM"/>
    <n v="175"/>
    <n v="89"/>
    <n v="78"/>
    <s v="NC"/>
    <n v="25"/>
    <s v="renseigné"/>
    <s v="entre 25 et 30"/>
    <n v="1"/>
    <s v="entre 1 et 5"/>
    <s v="NC"/>
    <n v="-11"/>
    <n v="12"/>
    <s v="NC"/>
    <s v="gain"/>
    <s v="NC"/>
    <s v="NC"/>
    <s v="non renseigné"/>
    <s v="renseigné"/>
    <s v="renseigné"/>
    <n v="20"/>
    <x v="1"/>
    <s v="NC"/>
    <n v="100"/>
    <s v="OUI"/>
    <n v="0.62"/>
    <d v="2018-07-12T00:00:00"/>
    <d v="2018-06-19T00:00:00"/>
    <n v="2"/>
    <n v="2"/>
    <s v="m6"/>
    <s v="OUI"/>
    <s v="OUI"/>
    <s v="DME44.1"/>
    <s v="OUI"/>
    <s v="NON"/>
    <s v="OUI"/>
    <s v="OUI"/>
    <s v="OUI"/>
    <s v="OUI"/>
    <s v="SNA"/>
    <s v="NC"/>
    <s v="NC"/>
    <s v="NC"/>
    <s v="NC"/>
    <s v="OUI"/>
    <s v="OUI"/>
    <s v="OUI"/>
    <s v="NON"/>
    <s v="NC"/>
    <s v="NC"/>
    <d v="2018-03-01T00:00:00"/>
    <s v="NC"/>
    <s v="NON"/>
    <s v="OUI"/>
    <x v="1"/>
    <s v="OUI"/>
    <d v="2018-07-03T00:00:00"/>
    <s v="PYO+Staph epi"/>
    <s v="NC"/>
    <s v="OUI"/>
    <m/>
    <s v="OUI"/>
    <m/>
    <m/>
    <m/>
    <m/>
    <m/>
    <s v="NC"/>
    <s v="NON "/>
    <x v="0"/>
    <d v="2018-07-03T00:00:00"/>
    <s v="OUI"/>
    <d v="2018-07-12T00:00:00"/>
    <n v="9"/>
  </r>
  <r>
    <n v="49"/>
    <x v="2"/>
    <s v="201612"/>
    <s v="Décembre"/>
    <n v="2016"/>
    <s v="Le meur"/>
    <s v="Francette"/>
    <n v="82"/>
    <x v="1"/>
    <s v="Femme"/>
    <d v="1933-12-20T00:00:00"/>
    <d v="2016-12-05T00:00:00"/>
    <d v="2016-12-07T00:00:00"/>
    <n v="1"/>
    <s v="Hemato"/>
    <x v="3"/>
    <s v="lymphome"/>
    <n v="163"/>
    <n v="53"/>
    <n v="51"/>
    <s v="NC"/>
    <n v="19"/>
    <s v="renseigné"/>
    <s v="entre 18,5 et 25"/>
    <n v="1"/>
    <s v="entre 1 et 5"/>
    <s v="NC"/>
    <n v="-2"/>
    <n v="4"/>
    <s v="NC"/>
    <s v="gain"/>
    <s v="NC"/>
    <s v="NC"/>
    <s v="non renseigné"/>
    <s v="renseigné"/>
    <s v="non renseigné"/>
    <s v="NC"/>
    <x v="2"/>
    <s v="NC"/>
    <n v="0"/>
    <n v="0"/>
    <n v="0"/>
    <d v="2017-03-14T00:00:00"/>
    <d v="2017-02-10T00:00:00"/>
    <n v="0"/>
    <n v="0"/>
    <s v="NC"/>
    <s v="NC"/>
    <s v="NC"/>
    <s v="NC"/>
    <s v="NC"/>
    <s v="NON"/>
    <s v="NON"/>
    <s v="NC"/>
    <s v="NC"/>
    <s v="NON"/>
    <s v="SNA"/>
    <s v="NC"/>
    <s v="NC"/>
    <s v="NC"/>
    <s v="NC"/>
    <s v="NC"/>
    <s v="NC"/>
    <s v="NC"/>
    <s v="NON"/>
    <s v="NC"/>
    <s v="NC"/>
    <d v="2016-11-01T00:00:00"/>
    <n v="0"/>
    <s v="NON"/>
    <s v="OUI"/>
    <x v="1"/>
    <s v="OUI"/>
    <d v="2017-01-30T00:00:00"/>
    <s v="PNEUMOCOQUE"/>
    <s v="NC"/>
    <m/>
    <m/>
    <m/>
    <m/>
    <m/>
    <m/>
    <m/>
    <s v="OUI"/>
    <s v="le lendemain de son arrivÃ©e=&gt; hemmoR massive"/>
    <s v="NC"/>
    <x v="0"/>
    <d v="2017-01-31T00:00:00"/>
    <s v="OUI"/>
    <d v="2017-03-14T00:00:00"/>
    <n v="42"/>
  </r>
  <r>
    <n v="101"/>
    <x v="3"/>
    <s v="201806"/>
    <s v="Juin"/>
    <n v="2018"/>
    <s v="Ledoux"/>
    <s v="Beatrice"/>
    <n v="51"/>
    <x v="2"/>
    <s v="Femme"/>
    <d v="1967-01-06T00:00:00"/>
    <d v="2018-06-01T00:00:00"/>
    <d v="2018-06-05T00:00:00"/>
    <n v="4"/>
    <s v="Onco"/>
    <x v="0"/>
    <s v="sein"/>
    <n v="160"/>
    <n v="64"/>
    <n v="64"/>
    <n v="64"/>
    <n v="25"/>
    <s v="renseigné"/>
    <s v="entre 25 et 30"/>
    <n v="2"/>
    <s v="entre 1 et 5"/>
    <n v="0"/>
    <n v="0"/>
    <n v="0"/>
    <s v="perte"/>
    <s v="perte"/>
    <n v="0"/>
    <n v="0"/>
    <s v="renseigné"/>
    <s v="renseigné"/>
    <s v="renseigné"/>
    <n v="40"/>
    <x v="0"/>
    <s v="NC"/>
    <n v="4"/>
    <s v="NON"/>
    <s v="NC"/>
    <s v="NC"/>
    <d v="2018-09-19T00:00:00"/>
    <n v="0"/>
    <n v="0"/>
    <s v="NC"/>
    <s v="NON"/>
    <s v="NON"/>
    <s v="NC"/>
    <s v="NON"/>
    <s v="OUI"/>
    <s v="NON"/>
    <s v="NC"/>
    <s v="NC"/>
    <s v="NON"/>
    <s v="SNA"/>
    <s v="NC"/>
    <s v="NC"/>
    <s v="NC"/>
    <s v="NON"/>
    <s v="NON"/>
    <s v="NON"/>
    <s v="NON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Vu au plan annonce par DIET, "/>
    <s v="NC"/>
    <x v="1"/>
    <m/>
    <m/>
    <m/>
    <s v=""/>
  </r>
  <r>
    <n v="50"/>
    <x v="2"/>
    <s v="201612"/>
    <s v="Décembre"/>
    <n v="2016"/>
    <s v="Letellier"/>
    <s v="Philippe"/>
    <n v="76"/>
    <x v="1"/>
    <s v="Homme"/>
    <d v="1940-05-29T00:00:00"/>
    <d v="2016-12-01T00:00:00"/>
    <d v="2016-12-18T00:00:00"/>
    <n v="17"/>
    <s v="Onco"/>
    <x v="6"/>
    <s v="ORL"/>
    <n v="173"/>
    <n v="60"/>
    <n v="61"/>
    <s v="NC"/>
    <n v="20"/>
    <s v="renseigné"/>
    <s v="entre 18,5 et 25"/>
    <n v="1"/>
    <s v="entre 1 et 5"/>
    <s v="NC"/>
    <n v="1"/>
    <n v="-2"/>
    <s v="NC"/>
    <s v="perte"/>
    <s v="NC"/>
    <s v="NC"/>
    <s v="non renseigné"/>
    <s v="renseigné"/>
    <s v="non renseigné"/>
    <s v="NC"/>
    <x v="2"/>
    <s v="NC"/>
    <n v="0"/>
    <n v="0"/>
    <n v="0"/>
    <d v="2018-12-18T00:00:00"/>
    <d v="2016-11-23T00:00:00"/>
    <n v="0"/>
    <n v="0"/>
    <s v="m3"/>
    <s v="NC"/>
    <s v="NC"/>
    <s v="NC"/>
    <s v="OUI"/>
    <s v="NON"/>
    <s v="NON"/>
    <s v="NC"/>
    <s v="NC"/>
    <s v="NON"/>
    <s v="enterale"/>
    <s v="GPE"/>
    <s v="NC"/>
    <s v="NC"/>
    <s v="NC"/>
    <s v="NC"/>
    <s v="NC"/>
    <s v="NC"/>
    <s v="NON"/>
    <s v="NC"/>
    <s v="NC"/>
    <d v="2016-09-01T00:00:00"/>
    <n v="0"/>
    <s v="NON"/>
    <s v="OUI"/>
    <x v="1"/>
    <s v="OUI"/>
    <d v="2016-12-03T00:00:00"/>
    <s v="staph hominis"/>
    <s v="NC"/>
    <m/>
    <m/>
    <m/>
    <s v="OUI"/>
    <m/>
    <m/>
    <m/>
    <m/>
    <s v="inf PAC durant sejour"/>
    <s v="2 poches par jour, jusqu'a sa mort"/>
    <x v="0"/>
    <d v="2016-12-03T00:00:00"/>
    <s v="OUI"/>
    <d v="2016-12-18T00:00:00"/>
    <n v="15"/>
  </r>
  <r>
    <n v="51"/>
    <x v="2"/>
    <s v="201612"/>
    <s v="Décembre"/>
    <n v="2016"/>
    <s v="LLobregat"/>
    <s v="Jean francois"/>
    <n v="63"/>
    <x v="2"/>
    <s v="Homme"/>
    <d v="1953-09-20T00:00:00"/>
    <d v="2016-11-04T00:00:00"/>
    <d v="2016-12-06T00:00:00"/>
    <n v="32"/>
    <s v="Onco"/>
    <x v="6"/>
    <s v="ORL"/>
    <s v="NC"/>
    <s v="NC"/>
    <s v="NC"/>
    <s v="NC"/>
    <s v="NC"/>
    <s v="renseigné"/>
    <s v="supérieur à 30"/>
    <n v="0"/>
    <n v="0"/>
    <s v="NC"/>
    <s v="NC"/>
    <s v="NC"/>
    <s v="NC"/>
    <s v="NC"/>
    <s v="NC"/>
    <s v="NC"/>
    <s v="non renseigné"/>
    <s v="non renseigné"/>
    <s v="non renseigné"/>
    <s v="NC"/>
    <x v="3"/>
    <s v="NC"/>
    <n v="0"/>
    <n v="0"/>
    <n v="0"/>
    <d v="2017-01-26T00:00:00"/>
    <d v="2016-10-03T00:00:00"/>
    <n v="1"/>
    <n v="0"/>
    <s v="NC"/>
    <s v="NC"/>
    <s v="NC"/>
    <s v="NC"/>
    <s v="OUI"/>
    <s v="NON"/>
    <s v="OUI"/>
    <s v="NC"/>
    <s v="OUI"/>
    <s v="NON"/>
    <s v="enterale"/>
    <s v="GPE"/>
    <s v="NC"/>
    <s v="NC"/>
    <s v="NC"/>
    <s v="NC"/>
    <s v="NC"/>
    <s v="NC"/>
    <s v="NON"/>
    <s v="NC"/>
    <s v="NC"/>
    <s v="NC"/>
    <n v="0"/>
    <s v="NON"/>
    <s v="OUI"/>
    <x v="1"/>
    <s v="NON"/>
    <s v="NC"/>
    <s v="NC"/>
    <s v="NC"/>
    <m/>
    <m/>
    <m/>
    <m/>
    <m/>
    <m/>
    <m/>
    <m/>
    <s v="NC"/>
    <s v="2/jrs a vu Dr.Millin durant sejour"/>
    <x v="1"/>
    <m/>
    <m/>
    <m/>
    <s v=""/>
  </r>
  <r>
    <n v="102"/>
    <x v="3"/>
    <s v="201806"/>
    <s v="Juin"/>
    <n v="2018"/>
    <s v="Lombardo"/>
    <s v="thierry"/>
    <n v="58"/>
    <x v="2"/>
    <s v="Homme"/>
    <d v="1960-01-27T00:00:00"/>
    <d v="2018-05-27T00:00:00"/>
    <d v="2018-06-07T00:00:00"/>
    <n v="11"/>
    <s v="Hemato"/>
    <x v="3"/>
    <s v="LA"/>
    <n v="165"/>
    <n v="60"/>
    <s v="NC"/>
    <s v="NC"/>
    <s v="NC"/>
    <s v="renseigné"/>
    <s v="supérieur à 30"/>
    <n v="0"/>
    <n v="0"/>
    <s v="NC"/>
    <s v="NC"/>
    <s v="NC"/>
    <s v="NC"/>
    <s v="NC"/>
    <s v="NC"/>
    <s v="NC"/>
    <s v="non renseigné"/>
    <s v="non renseigné"/>
    <s v="non renseigné"/>
    <s v="NC"/>
    <x v="3"/>
    <s v="NC"/>
    <s v="NC"/>
    <s v="NC"/>
    <s v="NC"/>
    <d v="2018-06-20T00:00:00"/>
    <d v="2018-06-06T00:00:00"/>
    <n v="0"/>
    <n v="0"/>
    <s v="NC"/>
    <s v="NC"/>
    <s v="NC"/>
    <s v="NC"/>
    <s v="OUI"/>
    <s v="OUI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.....Aplasie febrile"/>
    <s v="NC"/>
    <x v="1"/>
    <m/>
    <m/>
    <m/>
    <s v=""/>
  </r>
  <r>
    <n v="135"/>
    <x v="0"/>
    <s v="201712"/>
    <s v="Décembre"/>
    <n v="2017"/>
    <s v="maes"/>
    <s v="brigitte"/>
    <n v="74"/>
    <x v="2"/>
    <s v="Femme"/>
    <d v="1943-09-10T00:00:00"/>
    <d v="2017-12-01T00:00:00"/>
    <d v="2017-12-14T00:00:00"/>
    <n v="13"/>
    <s v="Onco"/>
    <x v="0"/>
    <s v="uterus"/>
    <n v="155"/>
    <s v="NC"/>
    <n v="100"/>
    <s v="NC"/>
    <n v="42"/>
    <s v="non renseigné"/>
    <s v="NC"/>
    <n v="1"/>
    <s v="entre 1 et 5"/>
    <s v="NC"/>
    <s v="NC"/>
    <s v="NC"/>
    <s v="NC"/>
    <s v="NC"/>
    <s v="NC"/>
    <s v="NC"/>
    <s v="non renseigné"/>
    <s v="non renseigné"/>
    <s v="renseigné"/>
    <n v="20"/>
    <x v="1"/>
    <s v="NC"/>
    <s v="NC"/>
    <s v="NC"/>
    <s v="NC"/>
    <d v="2017-12-14T00:00:00"/>
    <s v="NC"/>
    <n v="0"/>
    <n v="0"/>
    <s v="NC"/>
    <s v="NC"/>
    <s v="NC"/>
    <s v="NC"/>
    <s v="OUI"/>
    <s v="OUI"/>
    <s v="NON"/>
    <s v="NC"/>
    <s v="NON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OUI"/>
    <d v="2018-11-27T00:00:00"/>
    <s v="staph epi"/>
    <s v="NC"/>
    <m/>
    <m/>
    <s v="OUI"/>
    <m/>
    <m/>
    <m/>
    <m/>
    <m/>
    <s v="pds declaratif car vn'a jamais ou etre pesÃ©e"/>
    <s v="AEG rapide puis DC"/>
    <x v="0"/>
    <d v="2017-11-27T00:00:00"/>
    <s v="OUI"/>
    <d v="2017-12-14T00:00:00"/>
    <n v="17"/>
  </r>
  <r>
    <n v="103"/>
    <x v="3"/>
    <s v="201806"/>
    <s v="Juin"/>
    <n v="2018"/>
    <s v="Magetti"/>
    <s v="Josette"/>
    <n v="87"/>
    <x v="1"/>
    <s v="Femme"/>
    <d v="1931-02-20T00:00:00"/>
    <d v="2018-05-19T00:00:00"/>
    <d v="2018-06-04T00:00:00"/>
    <n v="16"/>
    <s v="Onco"/>
    <x v="1"/>
    <s v="pancreas"/>
    <s v="NC"/>
    <s v="NC"/>
    <n v="39"/>
    <n v="33"/>
    <s v="NC"/>
    <s v="non renseigné"/>
    <s v="NC"/>
    <n v="1"/>
    <s v="entre 1 et 5"/>
    <n v="-6"/>
    <s v="NC"/>
    <s v="NC"/>
    <s v="gain"/>
    <s v="NC"/>
    <n v="15"/>
    <n v="-15"/>
    <s v="renseigné"/>
    <s v="non renseigné"/>
    <s v="non renseigné"/>
    <s v="NC"/>
    <x v="3"/>
    <s v="NC"/>
    <s v="NC"/>
    <s v="NC"/>
    <s v="NC"/>
    <d v="2018-07-30T00:00:00"/>
    <s v="NC"/>
    <n v="0"/>
    <n v="0"/>
    <s v="NC"/>
    <s v="NC"/>
    <s v="NC"/>
    <s v="NC"/>
    <s v="OUI"/>
    <s v="OUI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NON"/>
    <s v="NON"/>
    <x v="2"/>
    <s v="NON"/>
    <s v="NC"/>
    <s v="NC"/>
    <s v="NC"/>
    <m/>
    <m/>
    <m/>
    <m/>
    <m/>
    <m/>
    <m/>
    <m/>
    <s v="PAL exclu"/>
    <s v="NC"/>
    <x v="1"/>
    <m/>
    <m/>
    <m/>
    <s v=""/>
  </r>
  <r>
    <n v="104"/>
    <x v="3"/>
    <s v="201806"/>
    <s v="Juin"/>
    <n v="2018"/>
    <s v="Marro"/>
    <s v="carole"/>
    <n v="53"/>
    <x v="2"/>
    <s v="Femme"/>
    <d v="1964-08-23T00:00:00"/>
    <d v="2018-05-27T00:00:00"/>
    <d v="2018-06-07T00:00:00"/>
    <n v="11"/>
    <s v="Onco"/>
    <x v="1"/>
    <s v="colon"/>
    <n v="163"/>
    <n v="48"/>
    <n v="50"/>
    <n v="48"/>
    <n v="19"/>
    <s v="renseigné"/>
    <s v="entre 18,5 et 25"/>
    <n v="2"/>
    <s v="entre 1 et 5"/>
    <n v="-2"/>
    <n v="2"/>
    <n v="-4"/>
    <s v="gain"/>
    <s v="perte"/>
    <n v="4"/>
    <n v="-4"/>
    <s v="renseigné"/>
    <s v="renseigné"/>
    <s v="renseigné"/>
    <n v="21"/>
    <x v="2"/>
    <s v="NC"/>
    <s v="NC"/>
    <s v="NC"/>
    <s v="NC"/>
    <d v="2018-06-07T00:00:00"/>
    <d v="2018-03-21T00:00:00"/>
    <n v="0"/>
    <n v="0"/>
    <s v="NC"/>
    <s v="NC"/>
    <s v="NC"/>
    <s v="NC"/>
    <s v="OUI"/>
    <s v="OUI"/>
    <s v="NON"/>
    <s v="NC"/>
    <s v="NON"/>
    <s v="NON"/>
    <s v="SNA"/>
    <s v="NC"/>
    <s v="NC"/>
    <s v="NC"/>
    <s v="NC"/>
    <s v="NC"/>
    <s v="NC"/>
    <s v="NC"/>
    <s v="NON"/>
    <s v="NC"/>
    <s v="NC"/>
    <d v="2018-05-01T00:00:00"/>
    <s v="NC"/>
    <s v="NON"/>
    <s v="OUI"/>
    <x v="1"/>
    <s v="OUI"/>
    <d v="2018-05-04T00:00:00"/>
    <s v="STAPH DORE"/>
    <s v="NC"/>
    <m/>
    <m/>
    <m/>
    <m/>
    <s v="OUI"/>
    <m/>
    <m/>
    <m/>
    <s v="NC"/>
    <s v="avait encore olimel 10 jrs avt sa mort_x000a_ET avait eu inf de PAC"/>
    <x v="0"/>
    <d v="2018-05-04T00:00:00"/>
    <s v="OUI"/>
    <d v="2018-06-07T00:00:00"/>
    <n v="34"/>
  </r>
  <r>
    <n v="105"/>
    <x v="3"/>
    <s v="201806"/>
    <s v="Juin"/>
    <n v="2018"/>
    <s v="Martin"/>
    <s v="evelyne"/>
    <n v="61"/>
    <x v="2"/>
    <s v="Femme"/>
    <d v="1956-10-17T00:00:00"/>
    <d v="2018-05-28T00:00:00"/>
    <d v="2018-06-19T00:00:00"/>
    <n v="22"/>
    <s v="Onco"/>
    <x v="1"/>
    <s v="pancreas"/>
    <n v="171"/>
    <n v="66"/>
    <n v="57"/>
    <n v="58"/>
    <n v="19"/>
    <s v="renseigné"/>
    <s v="entre 18,5 et 25"/>
    <n v="3"/>
    <s v="entre 1 et 5"/>
    <n v="1"/>
    <n v="-9"/>
    <n v="14"/>
    <s v="perte"/>
    <s v="gain"/>
    <n v="-2"/>
    <n v="2"/>
    <s v="renseigné"/>
    <s v="renseigné"/>
    <s v="renseigné"/>
    <n v="30"/>
    <x v="2"/>
    <s v="NC"/>
    <n v="14"/>
    <s v="OUI"/>
    <n v="1.1200000000000001"/>
    <s v="NC"/>
    <s v="NC"/>
    <n v="1"/>
    <n v="0"/>
    <s v="m6"/>
    <s v="OUI"/>
    <s v="OUI"/>
    <s v="DME44.1"/>
    <s v="NC"/>
    <s v="NON"/>
    <s v="NON"/>
    <s v="OUI"/>
    <s v="OUI"/>
    <s v="NON"/>
    <s v="Parenteral"/>
    <s v="N7"/>
    <s v="NC"/>
    <s v="NON"/>
    <s v="OUI"/>
    <s v="OUI"/>
    <s v="OUI"/>
    <s v="OUI"/>
    <s v="NC"/>
    <s v="NC"/>
    <s v="on"/>
    <d v="2018-04-01T00:00:00"/>
    <s v="NC"/>
    <s v="NON"/>
    <s v="OUI"/>
    <x v="1"/>
    <s v="OUI"/>
    <d v="2018-06-10T00:00:00"/>
    <s v="PYO"/>
    <s v="NC"/>
    <s v="OUI"/>
    <m/>
    <m/>
    <m/>
    <m/>
    <m/>
    <m/>
    <m/>
    <s v="ENLEVER DEBUT DIET..N'A PAS VU DIET"/>
    <s v="en sd occlusif majeur"/>
    <x v="0"/>
    <d v="2018-06-10T00:00:00"/>
    <s v="OUI"/>
    <d v="2018-11-11T00:00:00"/>
    <n v="154"/>
  </r>
  <r>
    <n v="153"/>
    <x v="3"/>
    <s v="201806"/>
    <s v="Juin"/>
    <n v="2018"/>
    <s v="Massardo"/>
    <s v="suzanne"/>
    <n v="77"/>
    <x v="1"/>
    <s v="Femme"/>
    <d v="1940-11-01T00:00:00"/>
    <d v="2018-06-04T00:00:00"/>
    <d v="2018-06-13T00:00:00"/>
    <n v="9"/>
    <s v="Onco"/>
    <x v="6"/>
    <s v="ORL"/>
    <n v="166"/>
    <n v="61"/>
    <n v="57"/>
    <s v="NC"/>
    <n v="21"/>
    <s v="renseigné"/>
    <s v="entre 18,5 et 25"/>
    <n v="1"/>
    <s v="entre 1 et 5"/>
    <s v="NC"/>
    <n v="-4"/>
    <n v="7"/>
    <s v="NC"/>
    <s v="gain"/>
    <s v="NC"/>
    <s v="NC"/>
    <s v="non renseigné"/>
    <s v="renseigné"/>
    <s v="non renseigné"/>
    <s v="NC"/>
    <x v="2"/>
    <s v="NC"/>
    <s v="NC"/>
    <n v="0.83"/>
    <n v="0.56999999999999995"/>
    <s v="NC"/>
    <d v="2018-05-23T00:00:00"/>
    <n v="0"/>
    <n v="2"/>
    <s v="NC"/>
    <s v="OUI"/>
    <s v="NON"/>
    <s v="NC"/>
    <s v="NON"/>
    <s v="NON"/>
    <s v="NON"/>
    <s v="NC"/>
    <s v="OUI"/>
    <s v="OUI"/>
    <s v="enterale"/>
    <s v="GPE"/>
    <s v="NC"/>
    <s v="NC"/>
    <s v="NC"/>
    <s v="NC"/>
    <s v="NC"/>
    <s v="NC"/>
    <s v="OUI"/>
    <s v="NC"/>
    <s v="NC"/>
    <s v="NC"/>
    <s v="NC"/>
    <s v="NON"/>
    <s v="OUI"/>
    <x v="1"/>
    <s v="NON"/>
    <s v="NC"/>
    <s v="NC"/>
    <s v="NC"/>
    <m/>
    <m/>
    <m/>
    <m/>
    <m/>
    <m/>
    <m/>
    <m/>
    <s v="NC"/>
    <s v="avait deja GPE, car radio/chimio"/>
    <x v="1"/>
    <m/>
    <m/>
    <m/>
    <s v=""/>
  </r>
  <r>
    <n v="52"/>
    <x v="2"/>
    <s v="201612"/>
    <s v="Décembre"/>
    <n v="2016"/>
    <s v="Medjadji"/>
    <s v="Mohamed"/>
    <n v="73"/>
    <x v="2"/>
    <s v="Homme"/>
    <d v="1943-01-13T00:00:00"/>
    <d v="2016-11-29T00:00:00"/>
    <d v="2016-12-07T00:00:00"/>
    <n v="8"/>
    <s v="Onco"/>
    <x v="1"/>
    <s v="colon"/>
    <n v="170"/>
    <n v="54"/>
    <n v="54"/>
    <s v="NC"/>
    <n v="19"/>
    <s v="renseigné"/>
    <s v="entre 18,5 et 25"/>
    <n v="1"/>
    <s v="entre 1 et 5"/>
    <s v="NC"/>
    <n v="0"/>
    <n v="0"/>
    <s v="NC"/>
    <s v="perte"/>
    <s v="NC"/>
    <s v="NC"/>
    <s v="non renseigné"/>
    <s v="renseigné"/>
    <s v="non renseigné"/>
    <s v="NC"/>
    <x v="2"/>
    <s v="NC"/>
    <n v="80"/>
    <n v="0"/>
    <n v="0"/>
    <d v="2017-05-17T00:00:00"/>
    <d v="2015-02-16T00:00:00"/>
    <n v="0"/>
    <n v="0"/>
    <s v="NC"/>
    <s v="NC"/>
    <s v="NC"/>
    <s v="NC"/>
    <s v="OUI"/>
    <s v="OUI"/>
    <s v="NON"/>
    <s v="NC"/>
    <s v="OUI"/>
    <s v="NON"/>
    <s v="enterale"/>
    <s v="GPE"/>
    <s v="NC"/>
    <s v="NC"/>
    <s v="NC"/>
    <s v="NC"/>
    <s v="NC"/>
    <s v="NC"/>
    <s v="NON"/>
    <s v="NC"/>
    <s v="NC"/>
    <d v="2016-04-01T00:00:00"/>
    <n v="0"/>
    <s v="SP"/>
    <s v="SP"/>
    <x v="2"/>
    <s v="NON"/>
    <s v="NC"/>
    <s v="NC"/>
    <s v="NC"/>
    <m/>
    <m/>
    <m/>
    <m/>
    <m/>
    <m/>
    <m/>
    <m/>
    <s v="Pas de nutrition enterale car entrÃ© pr sd sub occlusif_x000a_APres derniere cure chimio=&gt; radioth pis arret "/>
    <s v="NC"/>
    <x v="1"/>
    <m/>
    <m/>
    <m/>
    <s v=""/>
  </r>
  <r>
    <n v="136"/>
    <x v="0"/>
    <s v="201712"/>
    <s v="Décembre"/>
    <n v="2017"/>
    <s v="Merazga"/>
    <s v="aicha"/>
    <n v="68"/>
    <x v="2"/>
    <s v="Femme"/>
    <d v="1948-12-10T00:00:00"/>
    <d v="2017-11-27T00:00:00"/>
    <d v="2017-12-13T00:00:00"/>
    <n v="16"/>
    <s v="Onco"/>
    <x v="0"/>
    <s v="ovaire"/>
    <n v="164"/>
    <n v="74"/>
    <n v="65"/>
    <s v="NC"/>
    <n v="24"/>
    <s v="renseigné"/>
    <s v="entre 18,5 et 25"/>
    <n v="1"/>
    <s v="entre 1 et 5"/>
    <s v="NC"/>
    <n v="-9"/>
    <n v="12"/>
    <s v="NC"/>
    <s v="gain"/>
    <s v="NC"/>
    <s v="NC"/>
    <s v="non renseigné"/>
    <s v="renseigné"/>
    <s v="renseigné"/>
    <n v="31"/>
    <x v="0"/>
    <s v="NC"/>
    <s v="NC"/>
    <s v="NC"/>
    <s v="NC"/>
    <d v="2017-12-13T00:00:00"/>
    <d v="2018-10-25T00:00:00"/>
    <n v="0"/>
    <n v="0"/>
    <s v="NC"/>
    <s v="NON"/>
    <s v="NC"/>
    <s v="NC"/>
    <s v="OUI"/>
    <s v="NON"/>
    <s v="NON"/>
    <s v="NC"/>
    <s v="NC"/>
    <s v="NON"/>
    <s v="SNA"/>
    <s v="NC"/>
    <s v="NC"/>
    <s v="NC"/>
    <s v="NC"/>
    <s v="NC"/>
    <s v="NC"/>
    <s v="NC"/>
    <s v="NC"/>
    <s v="NC"/>
    <s v="NC"/>
    <s v="NC"/>
    <s v="NC"/>
    <s v="NON"/>
    <s v="OUI"/>
    <x v="1"/>
    <s v="NON"/>
    <s v="NC"/>
    <s v="NC"/>
    <s v="NC"/>
    <m/>
    <m/>
    <m/>
    <m/>
    <m/>
    <m/>
    <m/>
    <m/>
    <s v="NC"/>
    <s v="DC de son occlusion, est rapidement DCD_x000a_rentrÃ©e en SP"/>
    <x v="1"/>
    <m/>
    <m/>
    <m/>
    <s v=""/>
  </r>
  <r>
    <n v="137"/>
    <x v="0"/>
    <s v="201712"/>
    <s v="Décembre"/>
    <n v="2017"/>
    <s v="Mercuri"/>
    <s v="andrée"/>
    <n v="70"/>
    <x v="2"/>
    <s v="Femme"/>
    <d v="1947-03-03T00:00:00"/>
    <d v="2017-11-03T00:00:00"/>
    <d v="2017-12-04T00:00:00"/>
    <n v="31"/>
    <s v="Hemato"/>
    <x v="3"/>
    <s v="lymphome"/>
    <n v="165"/>
    <n v="80"/>
    <n v="80"/>
    <s v="NC"/>
    <n v="29"/>
    <s v="renseigné"/>
    <s v="entre 25 et 30"/>
    <n v="1"/>
    <s v="entre 1 et 5"/>
    <s v="NC"/>
    <n v="0"/>
    <n v="0"/>
    <s v="NC"/>
    <s v="perte"/>
    <s v="NC"/>
    <s v="NC"/>
    <s v="non renseigné"/>
    <s v="renseigné"/>
    <s v="renseigné"/>
    <n v="28"/>
    <x v="1"/>
    <s v="NC"/>
    <n v="119"/>
    <s v="NC"/>
    <s v="NC"/>
    <d v="2018-04-24T00:00:00"/>
    <d v="2018-04-14T00:00:00"/>
    <n v="0"/>
    <n v="0"/>
    <s v="m1"/>
    <s v="NC"/>
    <s v="NC"/>
    <s v="NC"/>
    <s v="OUI"/>
    <s v="OUI"/>
    <s v="NON"/>
    <s v="NC"/>
    <s v="NC"/>
    <s v="NON"/>
    <s v="SNA"/>
    <s v="NC"/>
    <s v="NC"/>
    <s v="NC"/>
    <s v="NC"/>
    <s v="NC"/>
    <s v="NC"/>
    <s v="NC"/>
    <s v="OUI"/>
    <s v="NC"/>
    <s v="NC"/>
    <s v="NC"/>
    <s v="NC"/>
    <s v="NON"/>
    <s v="OUI"/>
    <x v="1"/>
    <s v="OUI"/>
    <d v="2017-11-16T00:00:00"/>
    <s v="staph epi"/>
    <s v="NC"/>
    <m/>
    <m/>
    <s v="OUI"/>
    <m/>
    <m/>
    <m/>
    <m/>
    <m/>
    <s v="inf pas S.epi"/>
    <s v="NC"/>
    <x v="0"/>
    <d v="2017-11-25T00:00:00"/>
    <s v="OUI"/>
    <d v="2018-04-22T00:00:00"/>
    <n v="148"/>
  </r>
  <r>
    <n v="106"/>
    <x v="3"/>
    <s v="201806"/>
    <s v="Juin"/>
    <n v="2018"/>
    <s v="Mersch "/>
    <s v="Jeanne"/>
    <n v="77"/>
    <x v="1"/>
    <s v="Femme"/>
    <d v="1940-12-01T00:00:00"/>
    <d v="2018-05-18T00:00:00"/>
    <d v="2018-06-11T00:00:00"/>
    <n v="24"/>
    <s v="Hemato"/>
    <x v="3"/>
    <s v="lymphome"/>
    <n v="165"/>
    <s v="NC"/>
    <n v="72"/>
    <n v="68"/>
    <n v="26"/>
    <s v="renseigné"/>
    <s v="entre 25 et 30"/>
    <n v="3"/>
    <s v="entre 1 et 5"/>
    <n v="-4"/>
    <s v="NC"/>
    <s v="NC"/>
    <s v="gain"/>
    <s v="NC"/>
    <n v="6"/>
    <n v="-6"/>
    <s v="renseigné"/>
    <s v="non renseigné"/>
    <s v="renseigné"/>
    <n v="27"/>
    <x v="1"/>
    <s v="NC"/>
    <n v="29"/>
    <s v="NC"/>
    <s v="NC"/>
    <d v="2018-07-06T00:00:00"/>
    <d v="2018-06-28T00:00:00"/>
    <n v="1"/>
    <n v="0"/>
    <s v="NC"/>
    <s v="NON"/>
    <s v="NC"/>
    <s v="NON"/>
    <s v="OUI"/>
    <s v="OUI"/>
    <s v="OUI"/>
    <s v="OUI"/>
    <s v="NON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-4kg durant hospit"/>
    <s v="NC"/>
    <x v="1"/>
    <m/>
    <m/>
    <m/>
    <s v=""/>
  </r>
  <r>
    <n v="107"/>
    <x v="3"/>
    <s v="201806"/>
    <s v="Juin"/>
    <n v="2018"/>
    <s v="montigny"/>
    <s v="frederic"/>
    <n v="55"/>
    <x v="2"/>
    <s v="Homme"/>
    <d v="1962-10-19T00:00:00"/>
    <d v="2018-06-03T00:00:00"/>
    <d v="2018-06-06T00:00:00"/>
    <n v="3"/>
    <s v="Hemato"/>
    <x v="3"/>
    <s v="thrombocytemie essentielle"/>
    <n v="184"/>
    <s v="NC"/>
    <n v="79"/>
    <s v="NC"/>
    <n v="23"/>
    <s v="renseigné"/>
    <s v="entre 18,5 et 25"/>
    <n v="1"/>
    <s v="entre 1 et 5"/>
    <s v="NC"/>
    <s v="NC"/>
    <s v="NC"/>
    <s v="NC"/>
    <s v="NC"/>
    <s v="NC"/>
    <s v="NC"/>
    <s v="non renseigné"/>
    <s v="non renseigné"/>
    <s v="non renseigné"/>
    <s v="NC"/>
    <x v="3"/>
    <s v="NC"/>
    <s v="NC"/>
    <s v="NC"/>
    <s v="NC"/>
    <d v="2018-07-04T00:00:00"/>
    <s v="NC"/>
    <n v="0"/>
    <n v="0"/>
    <s v="NC"/>
    <s v="NC"/>
    <s v="NC"/>
    <s v="NC"/>
    <s v="NON"/>
    <s v="NON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OUI"/>
    <s v="NON"/>
    <x v="0"/>
    <s v="NON"/>
    <s v="NC"/>
    <s v="NC"/>
    <s v="NC"/>
    <m/>
    <m/>
    <m/>
    <m/>
    <m/>
    <m/>
    <m/>
    <m/>
    <s v="NC"/>
    <s v="NC"/>
    <x v="1"/>
    <m/>
    <m/>
    <m/>
    <s v=""/>
  </r>
  <r>
    <n v="16"/>
    <x v="1"/>
    <s v="201706"/>
    <s v="Juin"/>
    <n v="2017"/>
    <s v="Morel"/>
    <s v="Serge"/>
    <n v="73"/>
    <x v="2"/>
    <s v="Homme"/>
    <d v="1943-01-19T00:00:00"/>
    <d v="2017-05-21T00:00:00"/>
    <d v="2017-06-09T00:00:00"/>
    <n v="19"/>
    <s v="Hemato"/>
    <x v="3"/>
    <s v="LAM"/>
    <s v="NC"/>
    <s v="NC"/>
    <n v="60"/>
    <n v="60"/>
    <s v="NC"/>
    <s v="renseigné"/>
    <s v="supérieur à 30"/>
    <n v="2"/>
    <s v="entre 1 et 5"/>
    <n v="0"/>
    <s v="NC"/>
    <s v="NC"/>
    <s v="perte"/>
    <s v="NC"/>
    <n v="0"/>
    <n v="0"/>
    <s v="renseigné"/>
    <s v="non renseigné"/>
    <s v="renseigné"/>
    <n v="25"/>
    <x v="1"/>
    <s v="NC"/>
    <n v="0"/>
    <n v="0"/>
    <n v="0"/>
    <d v="2017-08-18T00:00:00"/>
    <s v="NC"/>
    <n v="0"/>
    <n v="0"/>
    <s v="NC"/>
    <s v="NC"/>
    <s v="NC"/>
    <s v="NC"/>
    <s v="NC"/>
    <s v="NON"/>
    <s v="NON"/>
    <s v="NC"/>
    <s v="NC"/>
    <s v="NON"/>
    <s v="SNA"/>
    <s v="NC"/>
    <s v="NC"/>
    <s v="NC"/>
    <s v="NC"/>
    <s v="NC"/>
    <s v="NC"/>
    <s v="NC"/>
    <s v="NC"/>
    <s v="NC"/>
    <s v="NC"/>
    <s v="NC"/>
    <s v="NC"/>
    <s v="SP"/>
    <s v="SP"/>
    <x v="2"/>
    <s v="NON"/>
    <s v="NC"/>
    <s v="NC"/>
    <s v="NC"/>
    <m/>
    <m/>
    <m/>
    <m/>
    <m/>
    <m/>
    <m/>
    <m/>
    <s v="Patient dement , PEC PAL"/>
    <s v="NC"/>
    <x v="1"/>
    <m/>
    <m/>
    <m/>
    <s v=""/>
  </r>
  <r>
    <n v="67"/>
    <x v="2"/>
    <s v="201612"/>
    <s v="Décembre"/>
    <n v="2016"/>
    <s v="Nadjarian"/>
    <s v="Raphael"/>
    <n v="49"/>
    <x v="0"/>
    <s v="Homme"/>
    <d v="1967-03-20T00:00:00"/>
    <d v="2016-12-06T00:00:00"/>
    <d v="2016-12-08T00:00:00"/>
    <n v="2"/>
    <s v="Hemato"/>
    <x v="3"/>
    <s v="LMC"/>
    <s v="NC"/>
    <s v="NC"/>
    <s v="NC"/>
    <s v="NC"/>
    <s v="NC"/>
    <s v="renseigné"/>
    <s v="supérieur à 30"/>
    <n v="0"/>
    <n v="0"/>
    <s v="NC"/>
    <s v="NC"/>
    <s v="NC"/>
    <s v="NC"/>
    <s v="NC"/>
    <s v="NC"/>
    <s v="NC"/>
    <s v="non renseigné"/>
    <s v="non renseigné"/>
    <s v="non renseigné"/>
    <s v="NC"/>
    <x v="3"/>
    <s v="NC"/>
    <n v="0"/>
    <s v="NON"/>
    <n v="0"/>
    <d v="2018-05-14T00:00:00"/>
    <s v="NC"/>
    <n v="0"/>
    <n v="0"/>
    <s v="NC"/>
    <s v="NC"/>
    <s v="NC"/>
    <s v="NC"/>
    <s v="NON"/>
    <s v="NON"/>
    <s v="NON"/>
    <s v="NC"/>
    <s v="NC"/>
    <s v="NON"/>
    <s v="SNA"/>
    <s v="NC"/>
    <s v="NC"/>
    <s v="NC"/>
    <s v="NON"/>
    <s v="NON"/>
    <s v="NON"/>
    <s v="NON"/>
    <s v="NON"/>
    <s v="NC"/>
    <s v="NC"/>
    <s v="NC"/>
    <n v="0"/>
    <s v="OUI"/>
    <s v="NON"/>
    <x v="0"/>
    <s v="NON"/>
    <s v="NC"/>
    <s v="NC"/>
    <s v="NC"/>
    <m/>
    <m/>
    <m/>
    <m/>
    <m/>
    <m/>
    <m/>
    <m/>
    <s v="NC"/>
    <s v="NC"/>
    <x v="1"/>
    <m/>
    <m/>
    <m/>
    <s v=""/>
  </r>
  <r>
    <n v="72"/>
    <x v="2"/>
    <s v="201612"/>
    <s v="Décembre"/>
    <n v="2016"/>
    <s v="Naitza"/>
    <s v="Sauveur"/>
    <n v="77"/>
    <x v="1"/>
    <s v="Homme"/>
    <d v="1939-03-05T00:00:00"/>
    <d v="2016-12-08T00:00:00"/>
    <d v="2016-12-20T00:00:00"/>
    <n v="12"/>
    <s v="Hemato"/>
    <x v="3"/>
    <s v="LAM"/>
    <n v="165"/>
    <n v="62"/>
    <n v="64"/>
    <n v="62"/>
    <n v="24"/>
    <s v="renseigné"/>
    <s v="entre 18,5 et 25"/>
    <n v="3"/>
    <s v="entre 1 et 5"/>
    <n v="-2"/>
    <n v="2"/>
    <n v="-3"/>
    <s v="gain"/>
    <s v="perte"/>
    <n v="3"/>
    <n v="-3"/>
    <s v="renseigné"/>
    <s v="renseigné"/>
    <s v="non renseigné"/>
    <s v="NC"/>
    <x v="3"/>
    <s v="NC"/>
    <n v="0"/>
    <n v="0"/>
    <n v="0"/>
    <d v="2017-03-07T00:00:00"/>
    <d v="2017-03-06T00:00:00"/>
    <n v="0"/>
    <n v="0"/>
    <s v="NC"/>
    <s v="NC"/>
    <s v="NC"/>
    <s v="NC"/>
    <s v="OUI"/>
    <s v="NON"/>
    <s v="NON"/>
    <s v="NC"/>
    <s v="NC"/>
    <s v="NON"/>
    <s v="SNA"/>
    <s v="NC"/>
    <s v="NC"/>
    <s v="NC"/>
    <s v="NC"/>
    <s v="NC"/>
    <s v="NC"/>
    <s v="NC"/>
    <s v="NON"/>
    <s v="NC"/>
    <s v="NC"/>
    <d v="2016-11-01T00:00:00"/>
    <n v="0"/>
    <s v="NON"/>
    <s v="OUI"/>
    <x v="1"/>
    <s v="NON"/>
    <s v="NC"/>
    <s v="NC"/>
    <s v="NC"/>
    <m/>
    <m/>
    <m/>
    <m/>
    <m/>
    <m/>
    <m/>
    <m/>
    <s v="NC"/>
    <s v="NC"/>
    <x v="1"/>
    <m/>
    <m/>
    <m/>
    <s v=""/>
  </r>
  <r>
    <n v="115"/>
    <x v="3"/>
    <s v="201806"/>
    <s v="Juin"/>
    <n v="2018"/>
    <s v="Nardi"/>
    <s v="Daniel"/>
    <n v="71"/>
    <x v="2"/>
    <s v="Homme"/>
    <d v="1946-11-03T00:00:00"/>
    <d v="2018-06-06T00:00:00"/>
    <d v="2018-06-15T00:00:00"/>
    <n v="9"/>
    <s v="Hemato"/>
    <x v="3"/>
    <s v="lymphome"/>
    <n v="175"/>
    <n v="86"/>
    <n v="84"/>
    <n v="85"/>
    <n v="27"/>
    <s v="non renseigné"/>
    <s v="NC"/>
    <n v="2"/>
    <s v="entre 1 et 5"/>
    <n v="1"/>
    <n v="-2"/>
    <n v="2"/>
    <s v="perte"/>
    <s v="gain"/>
    <n v="-1"/>
    <n v="1"/>
    <s v="renseigné"/>
    <s v="renseigné"/>
    <s v="renseigné"/>
    <n v="32"/>
    <x v="2"/>
    <s v="NC"/>
    <n v="14"/>
    <n v="1.06"/>
    <n v="0.8"/>
    <d v="2018-07-11T00:00:00"/>
    <s v="NC"/>
    <n v="0"/>
    <n v="0"/>
    <s v="NC"/>
    <s v="OUI"/>
    <s v="NON"/>
    <s v="NC"/>
    <s v="OUI"/>
    <s v="OUI"/>
    <s v="NON"/>
    <s v="NC"/>
    <s v="NON"/>
    <s v="NON"/>
    <s v="SNA"/>
    <s v="NC"/>
    <s v="NC"/>
    <s v="NC"/>
    <s v="NC"/>
    <s v="NC"/>
    <s v="NC"/>
    <s v="NC"/>
    <s v="OUI"/>
    <s v="NC"/>
    <s v="NC"/>
    <d v="2017-12-01T00:00:00"/>
    <s v="NC"/>
    <s v="NON"/>
    <s v="OUI"/>
    <x v="1"/>
    <s v="NON"/>
    <s v="NC"/>
    <s v="NC"/>
    <s v="NC"/>
    <m/>
    <m/>
    <m/>
    <m/>
    <m/>
    <m/>
    <m/>
    <m/>
    <s v="NC"/>
    <s v="NC"/>
    <x v="1"/>
    <m/>
    <m/>
    <m/>
    <s v=""/>
  </r>
  <r>
    <n v="108"/>
    <x v="3"/>
    <s v="201806"/>
    <s v="Juin"/>
    <n v="2018"/>
    <s v="Paciny"/>
    <s v="Antoine"/>
    <n v="68"/>
    <x v="2"/>
    <s v="Homme"/>
    <d v="1949-08-10T00:00:00"/>
    <d v="2018-05-30T00:00:00"/>
    <d v="2018-06-13T00:00:00"/>
    <n v="14"/>
    <s v="Hemato"/>
    <x v="3"/>
    <s v="lymphome"/>
    <n v="170"/>
    <n v="68"/>
    <n v="59"/>
    <s v="NC"/>
    <n v="20"/>
    <s v="renseigné"/>
    <s v="entre 18,5 et 25"/>
    <n v="1"/>
    <s v="entre 1 et 5"/>
    <s v="NC"/>
    <n v="-9"/>
    <n v="13"/>
    <s v="NC"/>
    <s v="gain"/>
    <s v="NC"/>
    <s v="NC"/>
    <s v="non renseigné"/>
    <s v="renseigné"/>
    <s v="renseigné"/>
    <n v="34"/>
    <x v="2"/>
    <s v="NC"/>
    <n v="30"/>
    <n v="0.86"/>
    <n v="0.77"/>
    <d v="2018-08-17T00:00:00"/>
    <s v="NC"/>
    <n v="0"/>
    <n v="2"/>
    <s v="m6"/>
    <s v="OUI"/>
    <s v="NON"/>
    <s v="NON"/>
    <s v="OUI"/>
    <s v="OUI"/>
    <s v="NON"/>
    <s v="NC"/>
    <s v="NON"/>
    <s v="OUI"/>
    <s v="SNA"/>
    <s v="NC"/>
    <s v="NC"/>
    <s v="NC"/>
    <s v="NC"/>
    <s v="NC"/>
    <s v="NC"/>
    <s v="NC"/>
    <s v="NON"/>
    <s v="NC"/>
    <s v="NC"/>
    <d v="2017-12-01T00:00:00"/>
    <s v="NC"/>
    <s v="OUI"/>
    <s v="NON"/>
    <x v="0"/>
    <s v="NON"/>
    <s v="NC"/>
    <s v="NC"/>
    <s v="NC"/>
    <m/>
    <m/>
    <m/>
    <m/>
    <m/>
    <m/>
    <m/>
    <m/>
    <s v="NC"/>
    <s v="NC"/>
    <x v="1"/>
    <m/>
    <m/>
    <m/>
    <s v=""/>
  </r>
  <r>
    <n v="109"/>
    <x v="3"/>
    <s v="201806"/>
    <s v="Juin"/>
    <n v="2018"/>
    <s v="Paris"/>
    <s v="andrÃ©"/>
    <n v="72"/>
    <x v="2"/>
    <s v="Homme"/>
    <d v="1946-01-22T00:00:00"/>
    <d v="2018-05-20T00:00:00"/>
    <d v="2018-06-07T00:00:00"/>
    <n v="18"/>
    <s v="Onco"/>
    <x v="2"/>
    <s v="TNE"/>
    <n v="166"/>
    <n v="93"/>
    <n v="78"/>
    <n v="79"/>
    <n v="28"/>
    <s v="renseigné"/>
    <s v="entre 25 et 30"/>
    <n v="6"/>
    <s v="entre 5 et 10"/>
    <n v="1"/>
    <n v="-15"/>
    <n v="16"/>
    <s v="perte"/>
    <s v="gain"/>
    <n v="-1"/>
    <n v="1"/>
    <s v="renseigné"/>
    <s v="renseigné"/>
    <s v="renseigné"/>
    <n v="17"/>
    <x v="1"/>
    <s v="NC"/>
    <n v="131"/>
    <s v="OUI"/>
    <n v="1.01"/>
    <d v="2018-05-28T00:00:00"/>
    <d v="2018-04-28T00:00:00"/>
    <n v="1"/>
    <n v="2"/>
    <s v="m6"/>
    <s v="OUI"/>
    <s v="OUI"/>
    <s v="NC"/>
    <s v="OUI"/>
    <s v="OUI"/>
    <s v="OUI"/>
    <s v="NC"/>
    <s v="OUI"/>
    <s v="OUI"/>
    <s v="enterale"/>
    <s v="sng"/>
    <s v="NC"/>
    <s v="OUI"/>
    <s v="OUI"/>
    <s v="OUI"/>
    <s v="OUI"/>
    <s v="OUI"/>
    <s v="OUI"/>
    <s v="NC"/>
    <s v="NC"/>
    <d v="2018-03-01T00:00:00"/>
    <s v="NC"/>
    <s v="NON"/>
    <s v="OUI"/>
    <x v="1"/>
    <s v="NON"/>
    <s v="NC"/>
    <s v="NC"/>
    <s v="NC"/>
    <m/>
    <m/>
    <m/>
    <m/>
    <m/>
    <m/>
    <m/>
    <m/>
    <s v="NC"/>
    <s v="NC"/>
    <x v="1"/>
    <m/>
    <m/>
    <m/>
    <s v=""/>
  </r>
  <r>
    <n v="26"/>
    <x v="1"/>
    <s v="201706"/>
    <s v="Juin"/>
    <n v="2017"/>
    <s v="Peffredo 0617"/>
    <s v="Eric"/>
    <n v="58"/>
    <x v="2"/>
    <s v="Homme"/>
    <d v="1957-06-14T00:00:00"/>
    <d v="2017-06-02T00:00:00"/>
    <d v="2017-06-08T00:00:00"/>
    <n v="6"/>
    <s v="Onco"/>
    <x v="1"/>
    <s v="cholangiocarcinome"/>
    <n v="173"/>
    <n v="75"/>
    <n v="68"/>
    <n v="70"/>
    <n v="23"/>
    <s v="renseigné"/>
    <s v="entre 18,5 et 25"/>
    <n v="2"/>
    <s v="entre 1 et 5"/>
    <n v="2"/>
    <n v="-7"/>
    <n v="9"/>
    <s v="perte"/>
    <s v="gain"/>
    <n v="-3"/>
    <n v="3"/>
    <s v="renseigné"/>
    <s v="renseigné"/>
    <s v="renseigné"/>
    <n v="25"/>
    <x v="2"/>
    <s v="NC"/>
    <n v="0"/>
    <n v="0"/>
    <n v="0"/>
    <d v="2017-12-05T00:00:00"/>
    <d v="2017-11-15T00:00:00"/>
    <n v="0"/>
    <n v="0"/>
    <s v="NC"/>
    <s v="NC"/>
    <s v="NC"/>
    <s v="NC"/>
    <s v="OUI"/>
    <s v="NON"/>
    <s v="NC"/>
    <s v="NC"/>
    <s v="NC"/>
    <s v="NON"/>
    <s v="SNA"/>
    <s v="NC"/>
    <s v="NC"/>
    <s v="NC"/>
    <s v="NC"/>
    <s v="NC"/>
    <s v="NC"/>
    <s v="NC"/>
    <s v="OUI"/>
    <s v="NC"/>
    <s v="NC"/>
    <s v="NC"/>
    <s v="NC"/>
    <s v="NON"/>
    <s v="OUI"/>
    <x v="1"/>
    <s v="NON"/>
    <s v="NC"/>
    <s v="NC"/>
    <s v="NC"/>
    <m/>
    <m/>
    <m/>
    <m/>
    <m/>
    <m/>
    <m/>
    <m/>
    <d v="2017-03-01T00:00:00"/>
    <s v="NC"/>
    <x v="1"/>
    <m/>
    <m/>
    <m/>
    <s v=""/>
  </r>
  <r>
    <n v="138"/>
    <x v="0"/>
    <s v="201712"/>
    <s v="Décembre"/>
    <n v="2017"/>
    <s v="Peffredo1217"/>
    <s v="eric"/>
    <n v="60"/>
    <x v="2"/>
    <s v="Homme"/>
    <d v="1957-06-14T00:00:00"/>
    <d v="2017-11-16T00:00:00"/>
    <d v="2017-12-05T00:00:00"/>
    <n v="19"/>
    <s v="Onco"/>
    <x v="1"/>
    <s v="cholangiocarcinome"/>
    <n v="173"/>
    <n v="75"/>
    <n v="70"/>
    <s v="NC"/>
    <n v="23"/>
    <s v="renseigné"/>
    <s v="entre 18,5 et 25"/>
    <n v="1"/>
    <s v="entre 1 et 5"/>
    <s v="NC"/>
    <n v="-5"/>
    <n v="7"/>
    <s v="NC"/>
    <s v="gain"/>
    <s v="NC"/>
    <s v="NC"/>
    <s v="non renseigné"/>
    <s v="renseigné"/>
    <s v="renseigné"/>
    <n v="20"/>
    <x v="1"/>
    <s v="NC"/>
    <s v="NC"/>
    <s v="NC"/>
    <s v="NC"/>
    <d v="2018-12-05T00:00:00"/>
    <s v="NC"/>
    <n v="0"/>
    <n v="0"/>
    <s v="m7"/>
    <s v="NC"/>
    <s v="NC"/>
    <s v="DSE43"/>
    <s v="OUI"/>
    <s v="NON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NC"/>
    <s v="NC"/>
    <x v="1"/>
    <m/>
    <m/>
    <m/>
    <s v=""/>
  </r>
  <r>
    <n v="30"/>
    <x v="1"/>
    <s v="201706"/>
    <s v="Juin"/>
    <n v="2017"/>
    <s v="Pelazza"/>
    <s v="Claude"/>
    <n v="81"/>
    <x v="1"/>
    <s v="Femme"/>
    <d v="1934-07-18T00:00:00"/>
    <d v="2017-06-07T00:00:00"/>
    <d v="2017-06-14T00:00:00"/>
    <n v="7"/>
    <s v="Onco"/>
    <x v="0"/>
    <s v="sein"/>
    <n v="165"/>
    <n v="55"/>
    <n v="58"/>
    <n v="56"/>
    <n v="21"/>
    <s v="renseigné"/>
    <s v="entre 18,5 et 25"/>
    <n v="2"/>
    <s v="entre 1 et 5"/>
    <n v="-2"/>
    <n v="3"/>
    <n v="-5"/>
    <s v="gain"/>
    <s v="perte"/>
    <n v="3"/>
    <n v="-3"/>
    <s v="renseigné"/>
    <s v="renseigné"/>
    <s v="non renseigné"/>
    <s v="NC"/>
    <x v="3"/>
    <s v="NC"/>
    <n v="0"/>
    <n v="0"/>
    <n v="0"/>
    <d v="2017-09-29T00:00:00"/>
    <d v="2017-06-29T00:00:00"/>
    <n v="0"/>
    <n v="0"/>
    <s v="NC"/>
    <s v="NC"/>
    <s v="NC"/>
    <s v="NC"/>
    <s v="OUI"/>
    <s v="OUI"/>
    <s v="NC"/>
    <s v="NC"/>
    <s v="NC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OUI"/>
    <d v="2017-06-10T00:00:00"/>
    <s v="ENTERROCOCUS FEAC"/>
    <s v="NC"/>
    <m/>
    <m/>
    <m/>
    <m/>
    <m/>
    <m/>
    <s v="OUI"/>
    <m/>
    <s v="55 en mars 2017"/>
    <s v="NC"/>
    <x v="0"/>
    <d v="2017-06-10T00:00:00"/>
    <s v="OUI"/>
    <d v="2017-09-29T00:00:00"/>
    <n v="111"/>
  </r>
  <r>
    <n v="53"/>
    <x v="2"/>
    <s v="201612"/>
    <s v="Décembre"/>
    <n v="2016"/>
    <s v="Pelicot"/>
    <s v="Philippe"/>
    <n v="58"/>
    <x v="2"/>
    <s v="Homme"/>
    <d v="1958-05-15T00:00:00"/>
    <d v="2016-11-30T00:00:00"/>
    <d v="2016-12-05T00:00:00"/>
    <n v="5"/>
    <s v="Onco"/>
    <x v="1"/>
    <s v="pancreas"/>
    <n v="178"/>
    <n v="86"/>
    <n v="76"/>
    <n v="75"/>
    <n v="24"/>
    <s v="renseigné"/>
    <s v="entre 18,5 et 25"/>
    <n v="2"/>
    <s v="entre 1 et 5"/>
    <n v="-1"/>
    <n v="-10"/>
    <n v="12"/>
    <s v="gain"/>
    <s v="gain"/>
    <n v="1"/>
    <n v="-1"/>
    <s v="renseigné"/>
    <s v="renseigné"/>
    <s v="renseigné"/>
    <n v="33"/>
    <x v="2"/>
    <s v="NC"/>
    <n v="0"/>
    <n v="0"/>
    <n v="0"/>
    <d v="2018-09-11T00:00:00"/>
    <s v="NC"/>
    <n v="0"/>
    <n v="0"/>
    <s v="NC"/>
    <s v="NC"/>
    <s v="NC"/>
    <s v="NC"/>
    <s v="NON"/>
    <s v="NON"/>
    <s v="NON"/>
    <s v="NC"/>
    <s v="NC"/>
    <s v="NON"/>
    <s v="SNA"/>
    <s v="NC"/>
    <s v="NC"/>
    <s v="NC"/>
    <s v="NC"/>
    <s v="NC"/>
    <s v="NC"/>
    <s v="NC"/>
    <s v="NON"/>
    <s v="NC"/>
    <s v="NC"/>
    <d v="2016-06-01T00:00:00"/>
    <n v="0"/>
    <s v="NON"/>
    <s v="OUI"/>
    <x v="1"/>
    <s v="NON"/>
    <s v="NC"/>
    <s v="NC"/>
    <s v="NC"/>
    <m/>
    <m/>
    <m/>
    <m/>
    <m/>
    <m/>
    <m/>
    <m/>
    <s v="NC"/>
    <s v="NC"/>
    <x v="1"/>
    <m/>
    <m/>
    <m/>
    <s v=""/>
  </r>
  <r>
    <n v="56"/>
    <x v="2"/>
    <s v="201612"/>
    <s v="Décembre"/>
    <n v="2016"/>
    <s v="Peyraud"/>
    <s v="Marie catherine"/>
    <n v="71"/>
    <x v="2"/>
    <s v="Femme"/>
    <d v="1945-06-18T00:00:00"/>
    <d v="2016-11-28T00:00:00"/>
    <d v="2016-12-11T00:00:00"/>
    <n v="13"/>
    <s v="Hemato"/>
    <x v="3"/>
    <s v="myelome"/>
    <s v="NC"/>
    <s v="NC"/>
    <s v="NC"/>
    <s v="NC"/>
    <s v="NC"/>
    <s v="renseigné"/>
    <s v="supérieur à 30"/>
    <n v="0"/>
    <n v="0"/>
    <s v="NC"/>
    <s v="NC"/>
    <s v="NC"/>
    <s v="NC"/>
    <s v="NC"/>
    <s v="NC"/>
    <s v="NC"/>
    <s v="non renseigné"/>
    <s v="non renseigné"/>
    <s v="non renseigné"/>
    <s v="NC"/>
    <x v="3"/>
    <s v="NC"/>
    <n v="0"/>
    <n v="0"/>
    <n v="0"/>
    <d v="2016-12-11T00:00:00"/>
    <d v="2016-12-01T00:00:00"/>
    <n v="0"/>
    <n v="0"/>
    <s v="m6"/>
    <s v="NC"/>
    <s v="NC"/>
    <s v="NC"/>
    <s v="OUI"/>
    <s v="NON"/>
    <s v="NON"/>
    <s v="NC"/>
    <s v="NC"/>
    <s v="NON"/>
    <s v="Parenteral"/>
    <s v="N7"/>
    <s v="NC"/>
    <s v="NON"/>
    <s v="NON"/>
    <s v="NON"/>
    <s v="NON"/>
    <s v="NON"/>
    <s v="NC"/>
    <s v="NC"/>
    <s v="NC"/>
    <d v="2016-06-01T00:00:00"/>
    <n v="0"/>
    <s v="NON"/>
    <s v="OUI"/>
    <x v="1"/>
    <s v="NON"/>
    <s v="NC"/>
    <s v="NC"/>
    <s v="NC"/>
    <m/>
    <m/>
    <m/>
    <m/>
    <m/>
    <m/>
    <m/>
    <m/>
    <s v="NC"/>
    <s v="NC"/>
    <x v="1"/>
    <m/>
    <m/>
    <m/>
    <s v=""/>
  </r>
  <r>
    <n v="148"/>
    <x v="0"/>
    <s v="201712"/>
    <s v="Décembre"/>
    <n v="2017"/>
    <s v="Pierne"/>
    <s v="jean louis"/>
    <n v="52"/>
    <x v="2"/>
    <s v="Homme"/>
    <d v="1965-10-28T00:00:00"/>
    <d v="2017-12-07T00:00:00"/>
    <d v="2017-12-11T00:00:00"/>
    <n v="4"/>
    <s v="Hemato"/>
    <x v="3"/>
    <s v="SMD"/>
    <n v="172"/>
    <n v="80"/>
    <n v="80"/>
    <s v="NC"/>
    <n v="27"/>
    <s v="non renseigné"/>
    <s v="NC"/>
    <n v="1"/>
    <s v="entre 1 et 5"/>
    <s v="NC"/>
    <n v="0"/>
    <n v="0"/>
    <s v="NC"/>
    <s v="perte"/>
    <s v="NC"/>
    <s v="NC"/>
    <s v="non renseigné"/>
    <s v="renseigné"/>
    <s v="renseigné"/>
    <n v="43"/>
    <x v="0"/>
    <s v="NC"/>
    <s v="NC"/>
    <s v="NC"/>
    <s v="NC"/>
    <s v="NC"/>
    <d v="2018-08-08T00:00:00"/>
    <n v="0"/>
    <n v="0"/>
    <s v="NC"/>
    <s v="NC"/>
    <s v="NC"/>
    <s v="NC"/>
    <s v="NON"/>
    <s v="OUI"/>
    <s v="NON"/>
    <s v="NC"/>
    <s v="NC"/>
    <s v="NON"/>
    <s v="SNA"/>
    <s v="NC"/>
    <s v="NC"/>
    <s v="NC"/>
    <s v="NC"/>
    <s v="NC"/>
    <s v="NC"/>
    <s v="NC"/>
    <s v="OUI"/>
    <s v="NC"/>
    <s v="NC"/>
    <s v="NC"/>
    <s v="NC"/>
    <s v="NON"/>
    <s v="OUI"/>
    <x v="1"/>
    <s v="NON"/>
    <s v="NC"/>
    <s v="NC"/>
    <s v="NC"/>
    <m/>
    <m/>
    <m/>
    <m/>
    <m/>
    <m/>
    <m/>
    <m/>
    <s v="La SNG sera posÃ©e par SSr 3 mois plus tard"/>
    <s v="NSP"/>
    <x v="1"/>
    <m/>
    <m/>
    <m/>
    <s v=""/>
  </r>
  <r>
    <n v="17"/>
    <x v="1"/>
    <s v="201706"/>
    <s v="Juin"/>
    <n v="2017"/>
    <s v="Pimont"/>
    <s v="Maryvonne"/>
    <n v="65"/>
    <x v="2"/>
    <s v="Femme"/>
    <d v="1951-04-03T00:00:00"/>
    <d v="2017-06-01T00:00:00"/>
    <d v="2017-06-07T00:00:00"/>
    <n v="6"/>
    <s v="Onco"/>
    <x v="9"/>
    <s v="indeterminé"/>
    <n v="160"/>
    <s v="NC"/>
    <n v="39"/>
    <s v="NC"/>
    <n v="15"/>
    <s v="renseigné"/>
    <s v="&lt;18,5"/>
    <n v="1"/>
    <s v="entre 1 et 5"/>
    <s v="NC"/>
    <s v="NC"/>
    <s v="NC"/>
    <s v="NC"/>
    <s v="NC"/>
    <s v="NC"/>
    <s v="NC"/>
    <s v="non renseigné"/>
    <s v="non renseigné"/>
    <s v="non renseigné"/>
    <s v="NC"/>
    <x v="1"/>
    <s v="NC"/>
    <n v="0"/>
    <n v="0"/>
    <n v="0"/>
    <d v="2017-06-12T00:00:00"/>
    <s v="NC"/>
    <n v="0"/>
    <n v="0"/>
    <s v="NC"/>
    <s v="NC"/>
    <s v="NC"/>
    <s v="NC"/>
    <s v="OUI"/>
    <s v="NON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DEC"/>
    <s v="DEC"/>
    <x v="3"/>
    <s v="NON"/>
    <s v="NC"/>
    <s v="NC"/>
    <s v="NC"/>
    <m/>
    <m/>
    <m/>
    <m/>
    <m/>
    <m/>
    <m/>
    <m/>
    <s v="NC"/>
    <s v="NC"/>
    <x v="1"/>
    <m/>
    <m/>
    <m/>
    <s v=""/>
  </r>
  <r>
    <n v="75"/>
    <x v="2"/>
    <s v="201612"/>
    <s v="Décembre"/>
    <n v="2016"/>
    <s v="Pittia"/>
    <s v="Huguette"/>
    <n v="83"/>
    <x v="1"/>
    <s v="Femme"/>
    <d v="1933-08-10T00:00:00"/>
    <d v="2016-12-09T00:00:00"/>
    <d v="2016-12-23T00:00:00"/>
    <n v="14"/>
    <s v="Onco"/>
    <x v="0"/>
    <s v="sein"/>
    <s v="NC"/>
    <s v="NC"/>
    <n v="53"/>
    <n v="50"/>
    <s v="NC"/>
    <s v="renseigné"/>
    <s v="supérieur à 30"/>
    <n v="2"/>
    <s v="entre 1 et 5"/>
    <n v="-3"/>
    <s v="NC"/>
    <s v="NC"/>
    <s v="gain"/>
    <s v="NC"/>
    <n v="6"/>
    <n v="-6"/>
    <s v="renseigné"/>
    <s v="non renseigné"/>
    <s v="renseigné"/>
    <n v="23"/>
    <x v="1"/>
    <s v="NC"/>
    <n v="65"/>
    <n v="0"/>
    <n v="0"/>
    <d v="2017-01-28T00:00:00"/>
    <d v="2017-01-23T00:00:00"/>
    <n v="2"/>
    <n v="0"/>
    <s v="NC"/>
    <s v="NC"/>
    <s v="NC"/>
    <s v="DSE43"/>
    <s v="OUI"/>
    <s v="NON"/>
    <s v="OUI"/>
    <s v="NC"/>
    <s v="NC"/>
    <s v="NON"/>
    <s v="SNA"/>
    <s v="NC"/>
    <s v="NC"/>
    <s v="NC"/>
    <s v="NC"/>
    <s v="NC"/>
    <s v="NC"/>
    <s v="NC"/>
    <s v="OUI"/>
    <s v="NC"/>
    <s v="NC"/>
    <s v="NC"/>
    <n v="0"/>
    <s v="NON"/>
    <s v="NON"/>
    <x v="1"/>
    <s v="OUI"/>
    <d v="2017-01-27T00:00:00"/>
    <s v="STAPH E"/>
    <s v="taille : 1,57 pds 53/ albu 25"/>
    <m/>
    <m/>
    <s v="OUI"/>
    <m/>
    <m/>
    <m/>
    <m/>
    <m/>
    <s v="NC"/>
    <s v="CNO preco par diet non prescris"/>
    <x v="0"/>
    <d v="2017-01-27T00:00:00"/>
    <s v="OUI"/>
    <d v="2017-02-02T00:00:00"/>
    <n v="6"/>
  </r>
  <r>
    <n v="110"/>
    <x v="3"/>
    <s v="201806"/>
    <s v="Juin"/>
    <n v="2018"/>
    <s v="Poucalow"/>
    <s v="Jean claude"/>
    <n v="66"/>
    <x v="2"/>
    <s v="Homme"/>
    <d v="1952-02-27T00:00:00"/>
    <d v="2018-05-31T00:00:00"/>
    <d v="2018-06-22T00:00:00"/>
    <n v="22"/>
    <s v="Onco"/>
    <x v="10"/>
    <s v="melanome"/>
    <n v="175"/>
    <n v="65.400000000000006"/>
    <s v="NC"/>
    <s v="NC"/>
    <s v="NC"/>
    <s v="renseigné"/>
    <s v="supérieur à 30"/>
    <n v="0"/>
    <n v="0"/>
    <s v="NC"/>
    <s v="NC"/>
    <s v="NC"/>
    <s v="NC"/>
    <s v="NC"/>
    <s v="NC"/>
    <s v="NC"/>
    <s v="non renseigné"/>
    <s v="non renseigné"/>
    <s v="renseigné"/>
    <n v="33"/>
    <x v="3"/>
    <s v="NC"/>
    <n v="0"/>
    <s v="NC"/>
    <s v="NC"/>
    <d v="2018-07-27T00:00:00"/>
    <s v="NC"/>
    <n v="0"/>
    <n v="0"/>
    <s v="NC"/>
    <s v="NON"/>
    <s v="NC"/>
    <s v="NC"/>
    <s v="OUI"/>
    <s v="OUI"/>
    <s v="NON"/>
    <s v="NC"/>
    <s v="NON"/>
    <s v="NON"/>
    <s v="SNA"/>
    <s v="NC"/>
    <s v="NC"/>
    <s v="NC"/>
    <s v="NC"/>
    <s v="NC"/>
    <s v="NC"/>
    <s v="NC"/>
    <s v="NON"/>
    <s v="NC"/>
    <s v="NC"/>
    <s v="NC"/>
    <s v="NC"/>
    <s v="SP"/>
    <s v="SP"/>
    <x v="2"/>
    <s v="NON"/>
    <s v="NC"/>
    <s v="NC"/>
    <s v="NC"/>
    <m/>
    <m/>
    <m/>
    <m/>
    <m/>
    <m/>
    <m/>
    <m/>
    <s v="n'a jamais pu se lever pr etre pesÃ©"/>
    <s v="NC"/>
    <x v="1"/>
    <m/>
    <m/>
    <m/>
    <s v=""/>
  </r>
  <r>
    <n v="114"/>
    <x v="3"/>
    <s v="201806"/>
    <s v="Juin"/>
    <n v="2018"/>
    <s v="Poudevigne"/>
    <s v="Josette"/>
    <n v="81"/>
    <x v="1"/>
    <s v="Femme"/>
    <d v="1937-03-19T00:00:00"/>
    <d v="2018-06-05T00:00:00"/>
    <d v="2018-06-18T00:00:00"/>
    <n v="13"/>
    <s v="Onco"/>
    <x v="1"/>
    <s v="colon"/>
    <n v="168"/>
    <n v="51"/>
    <n v="52"/>
    <n v="56"/>
    <n v="18"/>
    <s v="renseigné"/>
    <s v="&lt;18,5"/>
    <n v="2"/>
    <s v="entre 1 et 5"/>
    <n v="4"/>
    <n v="1"/>
    <n v="-2"/>
    <s v="perte"/>
    <s v="perte"/>
    <n v="-8"/>
    <n v="8"/>
    <s v="renseigné"/>
    <s v="renseigné"/>
    <s v="renseigné"/>
    <n v="25"/>
    <x v="1"/>
    <s v="NC"/>
    <n v="152"/>
    <n v="0.67"/>
    <n v="0.77"/>
    <d v="2017-08-09T00:00:00"/>
    <d v="2017-09-14T00:00:00"/>
    <n v="1"/>
    <n v="2"/>
    <s v="NC"/>
    <s v="OUI"/>
    <s v="NC"/>
    <s v="DSE43"/>
    <s v="OUI"/>
    <s v="OUI"/>
    <s v="OUI"/>
    <s v="NC"/>
    <s v="NON"/>
    <s v="OUI"/>
    <s v="SNA"/>
    <s v="NC"/>
    <s v="NC"/>
    <s v="NC"/>
    <s v="NC"/>
    <s v="NC"/>
    <s v="NC"/>
    <s v="NC"/>
    <s v="NON"/>
    <s v="NC"/>
    <s v="NC"/>
    <d v="2017-12-01T00:00:00"/>
    <s v="NC"/>
    <s v="SP"/>
    <s v="SP"/>
    <x v="2"/>
    <s v="NON"/>
    <s v="NC"/>
    <s v="NC"/>
    <s v="NC"/>
    <m/>
    <m/>
    <m/>
    <m/>
    <m/>
    <m/>
    <m/>
    <m/>
    <s v="NC"/>
    <s v="en SP"/>
    <x v="1"/>
    <m/>
    <m/>
    <m/>
    <s v=""/>
  </r>
  <r>
    <n v="111"/>
    <x v="3"/>
    <s v="201806"/>
    <s v="Juin"/>
    <n v="2018"/>
    <s v="Prat"/>
    <s v="Philippe"/>
    <n v="64"/>
    <x v="2"/>
    <s v="Femme"/>
    <d v="1953-11-30T00:00:00"/>
    <d v="2018-05-24T00:00:00"/>
    <d v="2018-06-18T00:00:00"/>
    <n v="25"/>
    <s v="Onco"/>
    <x v="6"/>
    <s v="ORL"/>
    <n v="172"/>
    <n v="72"/>
    <n v="61"/>
    <n v="57"/>
    <n v="21"/>
    <s v="renseigné"/>
    <s v="entre 18,5 et 25"/>
    <n v="4"/>
    <s v="entre 1 et 5"/>
    <n v="-4"/>
    <n v="-11"/>
    <n v="15"/>
    <s v="gain"/>
    <s v="gain"/>
    <n v="7"/>
    <n v="-7"/>
    <s v="renseigné"/>
    <s v="renseigné"/>
    <s v="renseigné"/>
    <n v="31"/>
    <x v="0"/>
    <s v="NC"/>
    <n v="19"/>
    <n v="1.27"/>
    <n v="0.73"/>
    <d v="2018-07-20T00:00:00"/>
    <d v="2018-07-10T00:00:00"/>
    <n v="1"/>
    <n v="2"/>
    <s v="NC"/>
    <s v="OUI"/>
    <s v="OUI"/>
    <s v="NC"/>
    <s v="OUI"/>
    <s v="OUI"/>
    <s v="OUI"/>
    <s v="OUI"/>
    <s v="OUI"/>
    <s v="OUI"/>
    <s v="SNA"/>
    <s v="NC"/>
    <s v="NC"/>
    <s v="NC"/>
    <s v="NC"/>
    <s v="NC"/>
    <s v="NC"/>
    <s v="NC"/>
    <s v="NON"/>
    <s v="NC"/>
    <s v="NC"/>
    <d v="2018-03-01T00:00:00"/>
    <s v="NC"/>
    <s v="NON"/>
    <s v="IV"/>
    <x v="1"/>
    <s v="NON"/>
    <s v="NC"/>
    <s v="NC"/>
    <s v="NC"/>
    <m/>
    <m/>
    <m/>
    <m/>
    <m/>
    <m/>
    <m/>
    <m/>
    <s v="NC"/>
    <s v="Vu tuleur ORL, SNG non possible, Olimel non proposÃ©"/>
    <x v="1"/>
    <m/>
    <m/>
    <m/>
    <s v=""/>
  </r>
  <r>
    <n v="55"/>
    <x v="2"/>
    <s v="201612"/>
    <s v="Décembre"/>
    <n v="2016"/>
    <s v="Pulicani"/>
    <s v="Danielle"/>
    <n v="71"/>
    <x v="2"/>
    <s v="Femme"/>
    <d v="1945-02-20T00:00:00"/>
    <d v="2016-11-29T00:00:00"/>
    <d v="2016-12-09T00:00:00"/>
    <n v="10"/>
    <s v="Hemato"/>
    <x v="3"/>
    <s v="myelome"/>
    <n v="172"/>
    <n v="55"/>
    <n v="50"/>
    <s v="NC"/>
    <n v="17"/>
    <s v="renseigné"/>
    <s v="&lt;18,5"/>
    <n v="3"/>
    <s v="entre 1 et 5"/>
    <s v="NC"/>
    <n v="-5"/>
    <n v="9"/>
    <s v="NC"/>
    <s v="gain"/>
    <s v="NC"/>
    <s v="NC"/>
    <s v="non renseigné"/>
    <s v="renseigné"/>
    <s v="non renseigné"/>
    <s v="NC"/>
    <x v="1"/>
    <s v="NC"/>
    <n v="0"/>
    <s v="NON"/>
    <n v="0"/>
    <d v="2018-07-12T00:00:00"/>
    <s v="NC"/>
    <n v="0"/>
    <n v="3"/>
    <s v="m1"/>
    <s v="NC"/>
    <s v="NC"/>
    <s v="NC"/>
    <s v="NON"/>
    <s v="OUI"/>
    <s v="NON"/>
    <s v="NC"/>
    <s v="NC"/>
    <s v="OUI"/>
    <s v="Parenteral"/>
    <s v="NC"/>
    <s v="OUI"/>
    <s v="NC"/>
    <s v="NON"/>
    <s v="NON"/>
    <s v="OUI"/>
    <s v="NON"/>
    <s v="NON"/>
    <s v="NC"/>
    <s v="NC"/>
    <d v="2016-11-01T00:00:00"/>
    <n v="0"/>
    <s v="OUI"/>
    <s v="NON"/>
    <x v="0"/>
    <s v="NON"/>
    <s v="NC"/>
    <s v="NC"/>
    <s v="NC"/>
    <m/>
    <m/>
    <m/>
    <m/>
    <m/>
    <m/>
    <m/>
    <m/>
    <s v="NC"/>
    <s v="NC"/>
    <x v="1"/>
    <m/>
    <m/>
    <m/>
    <s v=""/>
  </r>
  <r>
    <n v="112"/>
    <x v="3"/>
    <s v="201806"/>
    <s v="Juin"/>
    <n v="2018"/>
    <s v="Quartier"/>
    <s v="Jean"/>
    <n v="68"/>
    <x v="2"/>
    <s v="Homme"/>
    <d v="1950-08-29T00:00:00"/>
    <d v="2018-06-04T00:00:00"/>
    <d v="2018-06-08T00:00:00"/>
    <n v="4"/>
    <s v="Hemato"/>
    <x v="3"/>
    <s v="lymphome"/>
    <n v="175"/>
    <n v="75"/>
    <n v="72"/>
    <s v="NC"/>
    <n v="24"/>
    <s v="renseigné"/>
    <s v="entre 18,5 et 25"/>
    <n v="1"/>
    <s v="entre 1 et 5"/>
    <s v="NC"/>
    <n v="-3"/>
    <n v="4"/>
    <s v="NC"/>
    <s v="gain"/>
    <s v="NC"/>
    <s v="NC"/>
    <s v="non renseigné"/>
    <s v="renseigné"/>
    <s v="non renseigné"/>
    <s v="NC"/>
    <x v="3"/>
    <s v="NC"/>
    <s v="NC"/>
    <s v="NON"/>
    <s v="NC"/>
    <s v="NC"/>
    <s v="NC"/>
    <n v="0"/>
    <n v="0"/>
    <s v="m6"/>
    <s v="NC"/>
    <s v="NC"/>
    <s v="NON"/>
    <s v="NC"/>
    <s v="NON"/>
    <s v="NON"/>
    <s v="NC"/>
    <s v="NON"/>
    <s v="NON"/>
    <s v="Parenteral"/>
    <s v="NC"/>
    <s v="OUI"/>
    <s v="NC"/>
    <s v="NON"/>
    <s v="NON"/>
    <s v="NON"/>
    <s v="NON"/>
    <s v="NON"/>
    <s v="NC"/>
    <s v="NC"/>
    <d v="2018-01-01T00:00:00"/>
    <s v="NC"/>
    <s v="NON"/>
    <s v="OUI"/>
    <x v="1"/>
    <s v="OUI"/>
    <d v="2018-06-06T00:00:00"/>
    <s v="STAPH E"/>
    <s v="NC"/>
    <m/>
    <m/>
    <s v="OUI"/>
    <m/>
    <m/>
    <m/>
    <m/>
    <m/>
    <s v="inf pac a staph epi"/>
    <s v="ap changement de PAC, reprise olimel"/>
    <x v="0"/>
    <m/>
    <s v="NON"/>
    <m/>
    <s v=""/>
  </r>
  <r>
    <n v="73"/>
    <x v="2"/>
    <s v="201612"/>
    <s v="Décembre"/>
    <n v="2016"/>
    <s v="Ramorino"/>
    <s v="Jean"/>
    <n v="70"/>
    <x v="2"/>
    <s v="Homme"/>
    <d v="1946-11-08T00:00:00"/>
    <d v="2016-12-08T00:00:00"/>
    <d v="2016-12-15T00:00:00"/>
    <n v="7"/>
    <s v="Onco"/>
    <x v="6"/>
    <s v="ORL"/>
    <n v="173"/>
    <n v="68"/>
    <n v="64"/>
    <s v="NC"/>
    <n v="21"/>
    <s v="renseigné"/>
    <s v="entre 18,5 et 25"/>
    <n v="1"/>
    <s v="entre 1 et 5"/>
    <s v="NC"/>
    <n v="-4"/>
    <n v="6"/>
    <s v="NC"/>
    <s v="gain"/>
    <s v="NC"/>
    <s v="NC"/>
    <s v="non renseigné"/>
    <s v="renseigné"/>
    <s v="non renseigné"/>
    <s v="NC"/>
    <x v="2"/>
    <s v="NC"/>
    <n v="87"/>
    <n v="0"/>
    <n v="0"/>
    <s v="NC"/>
    <d v="2016-12-14T00:00:00"/>
    <n v="0"/>
    <n v="0"/>
    <s v="m6"/>
    <s v="NC"/>
    <s v="NC"/>
    <s v="NC"/>
    <s v="NON"/>
    <s v="NON"/>
    <s v="NON"/>
    <s v="NC"/>
    <s v="OUI"/>
    <s v="NON"/>
    <s v="Parenteral"/>
    <s v="N7"/>
    <s v="NC"/>
    <s v="NC"/>
    <s v="NC"/>
    <s v="NC"/>
    <s v="NC"/>
    <s v="NC"/>
    <s v="NON"/>
    <s v="NC"/>
    <s v="NC"/>
    <d v="2016-06-18T00:00:00"/>
    <n v="0"/>
    <s v="NON"/>
    <s v="OUI"/>
    <x v="1"/>
    <s v="OUI"/>
    <d v="2016-12-13T00:00:00"/>
    <s v="STAPH E"/>
    <s v="OLIMEL SANS VIT"/>
    <m/>
    <m/>
    <s v="OUI"/>
    <m/>
    <m/>
    <m/>
    <m/>
    <m/>
    <s v="inf PAc a staph epi_x000a_10  jrs apres sortie, voit Dr.Millin, pr pose GPE_x000a_Etait depuis 8mois ss NPE"/>
    <s v="sans vitamines"/>
    <x v="0"/>
    <d v="2016-12-13T00:00:00"/>
    <s v="OUI"/>
    <d v="2018-01-15T00:00:00"/>
    <n v="398"/>
  </r>
  <r>
    <n v="35"/>
    <x v="1"/>
    <s v="201706"/>
    <s v="Juin"/>
    <n v="2017"/>
    <s v="Randriaaaaaaaa"/>
    <s v="Germain"/>
    <n v="79"/>
    <x v="1"/>
    <s v="Homme"/>
    <d v="1937-04-10T00:00:00"/>
    <d v="2017-06-09T00:00:00"/>
    <d v="2017-06-12T00:00:00"/>
    <n v="3"/>
    <s v="Hemato"/>
    <x v="3"/>
    <s v="SMD"/>
    <s v="NC"/>
    <s v="NC"/>
    <s v="NC"/>
    <s v="NC"/>
    <s v="NC"/>
    <s v="renseigné"/>
    <s v="supérieur à 30"/>
    <n v="0"/>
    <n v="0"/>
    <s v="NC"/>
    <s v="NC"/>
    <s v="NC"/>
    <s v="NC"/>
    <s v="NC"/>
    <s v="NC"/>
    <s v="NC"/>
    <s v="non renseigné"/>
    <s v="non renseigné"/>
    <s v="non renseigné"/>
    <s v="NC"/>
    <x v="3"/>
    <s v="NC"/>
    <n v="0"/>
    <n v="0"/>
    <n v="0"/>
    <d v="2018-06-12T00:00:00"/>
    <s v="NC"/>
    <n v="0"/>
    <n v="0"/>
    <s v="NC"/>
    <s v="NC"/>
    <s v="NC"/>
    <s v="NC"/>
    <s v="NON"/>
    <s v="NON"/>
    <s v="NC"/>
    <s v="NC"/>
    <s v="NC"/>
    <s v="NON"/>
    <s v="SNA"/>
    <s v="NC"/>
    <s v="NC"/>
    <s v="NC"/>
    <s v="NC"/>
    <s v="NC"/>
    <s v="NC"/>
    <s v="NC"/>
    <s v="NC"/>
    <s v="NC"/>
    <s v="NC"/>
    <s v="NC"/>
    <s v="NC"/>
    <s v="NON"/>
    <s v="NON"/>
    <x v="2"/>
    <s v="NON"/>
    <s v="NC"/>
    <s v="NC"/>
    <s v="NC"/>
    <m/>
    <m/>
    <m/>
    <m/>
    <m/>
    <m/>
    <m/>
    <m/>
    <s v="NC"/>
    <s v="NC"/>
    <x v="1"/>
    <m/>
    <m/>
    <m/>
    <s v=""/>
  </r>
  <r>
    <n v="120"/>
    <x v="3"/>
    <s v="201806"/>
    <s v="Juin"/>
    <n v="2018"/>
    <s v="Renaud"/>
    <s v="Marie agnes"/>
    <n v="63"/>
    <x v="2"/>
    <s v="Femme"/>
    <d v="1954-08-11T00:00:00"/>
    <d v="2018-06-08T00:00:00"/>
    <d v="2018-06-14T00:00:00"/>
    <n v="6"/>
    <s v="Onco"/>
    <x v="0"/>
    <s v="sein"/>
    <n v="159"/>
    <s v="NC"/>
    <n v="54"/>
    <s v="NC"/>
    <n v="21"/>
    <s v="renseigné"/>
    <s v="entre 18,5 et 25"/>
    <n v="1"/>
    <s v="entre 1 et 5"/>
    <s v="NC"/>
    <s v="NC"/>
    <s v="NC"/>
    <s v="NC"/>
    <s v="NC"/>
    <s v="NC"/>
    <s v="NC"/>
    <s v="non renseigné"/>
    <s v="non renseigné"/>
    <s v="renseigné"/>
    <n v="23"/>
    <x v="2"/>
    <s v="NC"/>
    <n v="7"/>
    <s v="NC"/>
    <s v="NC"/>
    <d v="2018-09-14T00:00:00"/>
    <d v="2018-09-14T00:00:00"/>
    <n v="1"/>
    <n v="2"/>
    <s v="NC"/>
    <s v="NC"/>
    <s v="NC"/>
    <s v="DME44.1"/>
    <s v="NON"/>
    <s v="OUI"/>
    <s v="OUI"/>
    <s v="OUI"/>
    <s v="NC"/>
    <s v="OUI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n'a pu etre revu pr rÃ© eval ingesta car RAD.. non revue en HDJ"/>
    <s v="NC"/>
    <x v="1"/>
    <m/>
    <m/>
    <m/>
    <s v=""/>
  </r>
  <r>
    <n v="57"/>
    <x v="2"/>
    <s v="201612"/>
    <s v="Décembre"/>
    <n v="2016"/>
    <s v="Reyes durand"/>
    <s v="Noemi"/>
    <n v="75"/>
    <x v="1"/>
    <s v="Femme"/>
    <d v="1941-04-13T00:00:00"/>
    <d v="2016-11-27T00:00:00"/>
    <d v="2016-12-31T00:00:00"/>
    <n v="34"/>
    <s v="Onco"/>
    <x v="1"/>
    <s v="colon"/>
    <n v="151"/>
    <n v="43"/>
    <n v="42"/>
    <n v="44"/>
    <n v="18"/>
    <s v="renseigné"/>
    <s v="&lt;18,5"/>
    <n v="4"/>
    <s v="entre 1 et 5"/>
    <n v="2"/>
    <n v="-1"/>
    <n v="2"/>
    <s v="perte"/>
    <s v="gain"/>
    <n v="-5"/>
    <n v="5"/>
    <s v="renseigné"/>
    <s v="renseigné"/>
    <s v="non renseigné"/>
    <s v="NC"/>
    <x v="2"/>
    <s v="NC"/>
    <n v="0"/>
    <s v="NON"/>
    <n v="0"/>
    <s v="NC"/>
    <d v="2016-12-17T00:00:00"/>
    <n v="0"/>
    <n v="0"/>
    <s v="m1"/>
    <s v="NC"/>
    <s v="NC"/>
    <s v="NC"/>
    <s v="OUI"/>
    <s v="NON"/>
    <s v="NON"/>
    <s v="NC"/>
    <s v="NC"/>
    <s v="NON"/>
    <s v="Parenteral"/>
    <s v="N7"/>
    <s v="OUI"/>
    <s v="NON"/>
    <s v="NON"/>
    <s v="NON"/>
    <s v="NON"/>
    <s v="NON"/>
    <s v="NON"/>
    <s v="NC"/>
    <s v="NC"/>
    <d v="2016-11-01T00:00:00"/>
    <n v="0"/>
    <s v="NON"/>
    <s v="OUI"/>
    <x v="1"/>
    <s v="OUI"/>
    <d v="2016-12-06T00:00:00"/>
    <s v="staph epi"/>
    <s v="PARENTERALE"/>
    <m/>
    <m/>
    <s v="OUI"/>
    <m/>
    <m/>
    <m/>
    <m/>
    <m/>
    <s v="inf pas a staph epi. mise en place vanco puis reprise olimel"/>
    <s v="pas de vit, arret  5jrs avant sa mort.olimel 3jrs, puis relai perikabiven 11jrs, puis de nouveau olimel 6jrs, arret "/>
    <x v="0"/>
    <d v="2016-12-06T00:00:00"/>
    <s v="OUI"/>
    <d v="2016-12-31T00:00:00"/>
    <n v="25"/>
  </r>
  <r>
    <n v="149"/>
    <x v="0"/>
    <s v="201712"/>
    <s v="Décembre"/>
    <n v="2017"/>
    <s v="Riviere"/>
    <s v="lucette"/>
    <n v="74"/>
    <x v="2"/>
    <s v="Femme"/>
    <d v="1943-01-24T00:00:00"/>
    <d v="2017-12-07T00:00:00"/>
    <d v="2017-12-09T00:00:00"/>
    <n v="2"/>
    <s v="Onco"/>
    <x v="0"/>
    <s v="sein"/>
    <n v="160"/>
    <n v="84"/>
    <n v="76"/>
    <s v="NC"/>
    <n v="30"/>
    <s v="renseigné"/>
    <s v="supérieur à 30"/>
    <n v="1"/>
    <s v="entre 1 et 5"/>
    <s v="NC"/>
    <n v="-8"/>
    <n v="10"/>
    <s v="NC"/>
    <s v="gain"/>
    <s v="NC"/>
    <s v="NC"/>
    <s v="non renseigné"/>
    <s v="renseigné"/>
    <s v="non renseigné"/>
    <s v="NC"/>
    <x v="3"/>
    <s v="NC"/>
    <s v="NC"/>
    <s v="NC"/>
    <s v="NC"/>
    <d v="2018-10-04T00:00:00"/>
    <d v="2018-10-04T00:00:00"/>
    <n v="0"/>
    <n v="0"/>
    <s v="m3"/>
    <s v="NC"/>
    <s v="NC"/>
    <s v="NC"/>
    <s v="NON"/>
    <s v="OUI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NC"/>
    <s v="NSP"/>
    <x v="1"/>
    <m/>
    <m/>
    <m/>
    <s v=""/>
  </r>
  <r>
    <n v="139"/>
    <x v="0"/>
    <s v="201712"/>
    <s v="Décembre"/>
    <n v="2017"/>
    <s v="Rocard"/>
    <s v="Maryse"/>
    <n v="72"/>
    <x v="2"/>
    <s v="Femme"/>
    <d v="1945-08-05T00:00:00"/>
    <d v="2017-11-15T00:00:00"/>
    <d v="2017-12-13T00:00:00"/>
    <n v="28"/>
    <s v="Onco"/>
    <x v="0"/>
    <s v="sein"/>
    <n v="167"/>
    <n v="63"/>
    <n v="58"/>
    <n v="55"/>
    <n v="21"/>
    <s v="renseigné"/>
    <s v="entre 18,5 et 25"/>
    <n v="3"/>
    <s v="entre 1 et 5"/>
    <n v="-3"/>
    <n v="-5"/>
    <n v="8"/>
    <s v="gain"/>
    <s v="gain"/>
    <n v="5"/>
    <n v="-5"/>
    <s v="renseigné"/>
    <s v="renseigné"/>
    <s v="renseigné"/>
    <n v="32"/>
    <x v="2"/>
    <s v="NC"/>
    <n v="81"/>
    <s v="NC"/>
    <s v="NC"/>
    <d v="2018-02-19T00:00:00"/>
    <s v="NC"/>
    <n v="2"/>
    <n v="0"/>
    <s v="m3"/>
    <s v="NON"/>
    <s v="NC"/>
    <s v="DME44.1"/>
    <s v="OUI"/>
    <s v="OUI"/>
    <s v="OUI"/>
    <s v="OUI"/>
    <s v="OUI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NC"/>
    <s v="NON proposÃ©e"/>
    <x v="1"/>
    <m/>
    <m/>
    <m/>
    <s v=""/>
  </r>
  <r>
    <n v="150"/>
    <x v="2"/>
    <s v="201612"/>
    <s v="Décembre"/>
    <n v="2016"/>
    <s v="roger"/>
    <s v="andré"/>
    <n v="77"/>
    <x v="1"/>
    <s v="Homme"/>
    <d v="1939-03-20T00:00:00"/>
    <d v="2016-11-29T00:00:00"/>
    <d v="2016-12-12T00:00:00"/>
    <n v="13"/>
    <s v="Onco"/>
    <x v="1"/>
    <s v="pancreas"/>
    <n v="157"/>
    <n v="47"/>
    <n v="49"/>
    <n v="50"/>
    <n v="20"/>
    <s v="renseigné"/>
    <s v="entre 18,5 et 25"/>
    <n v="3"/>
    <s v="entre 1 et 5"/>
    <n v="1"/>
    <n v="2"/>
    <n v="-4"/>
    <s v="perte"/>
    <s v="perte"/>
    <n v="-2"/>
    <n v="2"/>
    <s v="renseigné"/>
    <s v="renseigné"/>
    <s v="non renseigné"/>
    <s v="NC"/>
    <x v="3"/>
    <s v="NC"/>
    <s v="NC"/>
    <s v="NC"/>
    <s v="NC"/>
    <s v="NC"/>
    <s v="NC"/>
    <n v="0"/>
    <n v="0"/>
    <s v="NC"/>
    <s v="NON"/>
    <s v="NC"/>
    <s v="NC"/>
    <s v="OUI"/>
    <s v="NON"/>
    <s v="NON"/>
    <s v="NC"/>
    <s v="nsp"/>
    <s v="NON"/>
    <s v="SNA"/>
    <s v="NC"/>
    <s v="NC"/>
    <s v="NC"/>
    <s v="NC"/>
    <s v="NC"/>
    <s v="NC"/>
    <s v="NC"/>
    <s v="OUI"/>
    <s v="NC"/>
    <s v="NC"/>
    <s v="NC"/>
    <s v="NC"/>
    <s v="NON"/>
    <s v="OUI"/>
    <x v="1"/>
    <s v="OUI"/>
    <d v="2016-12-16T00:00:00"/>
    <s v="staph epi"/>
    <s v="PAS DE NUTRITION"/>
    <m/>
    <m/>
    <s v="OUI"/>
    <m/>
    <m/>
    <m/>
    <m/>
    <m/>
    <s v="NC"/>
    <s v="NC"/>
    <x v="0"/>
    <m/>
    <s v="PDV"/>
    <m/>
    <s v=""/>
  </r>
  <r>
    <n v="140"/>
    <x v="0"/>
    <s v="201712"/>
    <s v="Décembre"/>
    <n v="2017"/>
    <s v="Roman"/>
    <s v="danielle"/>
    <n v="67"/>
    <x v="2"/>
    <s v="Femme"/>
    <d v="1950-01-15T00:00:00"/>
    <d v="2017-11-22T00:00:00"/>
    <d v="2017-12-11T00:00:00"/>
    <n v="19"/>
    <s v="Onco"/>
    <x v="6"/>
    <s v="ORL"/>
    <n v="153"/>
    <n v="56"/>
    <n v="53"/>
    <n v="55"/>
    <n v="23"/>
    <s v="non renseigné"/>
    <s v="NC"/>
    <n v="2"/>
    <s v="entre 1 et 5"/>
    <n v="2"/>
    <n v="-3"/>
    <n v="5"/>
    <s v="perte"/>
    <s v="gain"/>
    <n v="-4"/>
    <n v="4"/>
    <s v="renseigné"/>
    <s v="renseigné"/>
    <s v="renseigné"/>
    <n v="24"/>
    <x v="2"/>
    <s v="NC"/>
    <n v="105"/>
    <s v="NC"/>
    <s v="NC"/>
    <s v="NC"/>
    <s v="NC"/>
    <n v="3"/>
    <n v="0"/>
    <s v="m1"/>
    <s v="NON"/>
    <s v="NC"/>
    <s v="NC"/>
    <s v="NC"/>
    <s v="NON"/>
    <s v="OUI"/>
    <s v="OUI"/>
    <s v="OUI"/>
    <s v="NON"/>
    <s v="Parenteral"/>
    <s v="N7"/>
    <s v="OUI"/>
    <s v="NC"/>
    <s v="NC"/>
    <s v="NON"/>
    <s v="NON"/>
    <s v="NC"/>
    <s v="NON"/>
    <s v="NC"/>
    <s v="on"/>
    <s v="NC"/>
    <s v="NC"/>
    <s v="NON"/>
    <s v="OUI"/>
    <x v="1"/>
    <s v="OUI"/>
    <d v="2017-11-22T00:00:00"/>
    <s v="staph epi"/>
    <s v="NP CAR PRB GPE/ RADIO CHIMIO"/>
    <m/>
    <m/>
    <s v="OUI"/>
    <m/>
    <m/>
    <m/>
    <m/>
    <m/>
    <s v="NC"/>
    <s v="A eu un prob avec sa GPe, dc obligÃ©e d e passer en parenterale le teps de fiare le pt sur sa GPE_x000a_periK durant TTT ,PAC"/>
    <x v="0"/>
    <m/>
    <s v="NON"/>
    <m/>
    <s v=""/>
  </r>
  <r>
    <n v="141"/>
    <x v="0"/>
    <s v="201712"/>
    <s v="Décembre"/>
    <n v="2017"/>
    <s v="Rouge "/>
    <s v="christiane"/>
    <n v="61"/>
    <x v="2"/>
    <s v="Femme"/>
    <d v="1956-05-10T00:00:00"/>
    <d v="2017-11-30T00:00:00"/>
    <d v="2017-12-08T00:00:00"/>
    <n v="8"/>
    <s v="Onco"/>
    <x v="0"/>
    <s v="ovaire"/>
    <n v="158"/>
    <n v="88"/>
    <n v="83"/>
    <n v="69"/>
    <n v="33"/>
    <s v="renseigné"/>
    <s v="supérieur à 30"/>
    <n v="3"/>
    <s v="entre 1 et 5"/>
    <n v="-14"/>
    <n v="-5"/>
    <n v="6"/>
    <s v="gain"/>
    <s v="gain"/>
    <n v="17"/>
    <n v="-17"/>
    <s v="renseigné"/>
    <s v="renseigné"/>
    <s v="renseigné"/>
    <n v="27"/>
    <x v="2"/>
    <s v="NC"/>
    <s v="NC"/>
    <s v="OUI"/>
    <n v="0.56000000000000005"/>
    <d v="2018-09-27T00:00:00"/>
    <s v="NC"/>
    <n v="2"/>
    <n v="2"/>
    <s v="m1"/>
    <s v="OUI"/>
    <s v="OUI"/>
    <s v="DME44.1"/>
    <s v="NON"/>
    <s v="OUI"/>
    <s v="OUI"/>
    <s v="OUI"/>
    <s v="NON"/>
    <s v="OUI"/>
    <s v="SNA"/>
    <s v="NC"/>
    <s v="NC"/>
    <s v="NC"/>
    <s v="OUI"/>
    <s v="OUI"/>
    <s v="OUI"/>
    <s v="OUI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Perte majeure de pds durant hospit_x000a_obese denutrie"/>
    <s v="NC"/>
    <x v="1"/>
    <m/>
    <m/>
    <m/>
    <s v=""/>
  </r>
  <r>
    <n v="151"/>
    <x v="1"/>
    <s v="201706"/>
    <s v="Juin"/>
    <n v="2017"/>
    <s v="sanchez"/>
    <s v="marie"/>
    <n v="74"/>
    <x v="2"/>
    <s v="Femme"/>
    <d v="1943-05-21T00:00:00"/>
    <d v="2017-05-04T00:00:00"/>
    <d v="2017-06-28T00:00:00"/>
    <n v="55"/>
    <s v="Onco"/>
    <x v="0"/>
    <s v="sein"/>
    <n v="160"/>
    <s v="NC"/>
    <n v="49"/>
    <n v="47"/>
    <n v="19"/>
    <s v="renseigné"/>
    <s v="entre 18,5 et 25"/>
    <n v="8"/>
    <s v="entre 5 et 10"/>
    <n v="-2"/>
    <s v="NC"/>
    <s v="NC"/>
    <s v="gain"/>
    <s v="NC"/>
    <n v="4"/>
    <n v="-4"/>
    <s v="renseigné"/>
    <s v="non renseigné"/>
    <s v="renseigné"/>
    <n v="26"/>
    <x v="1"/>
    <s v="NC"/>
    <s v="NC"/>
    <s v="NC"/>
    <s v="NC"/>
    <d v="2018-10-10T00:00:00"/>
    <d v="2017-06-14T00:00:00"/>
    <n v="2"/>
    <n v="2"/>
    <s v="NC"/>
    <s v="NON"/>
    <s v="NC"/>
    <s v="DSE43"/>
    <s v="NON"/>
    <s v="OUI"/>
    <s v="OUI"/>
    <s v="NC"/>
    <s v="NON"/>
    <s v="OUI"/>
    <s v="Parenteral"/>
    <s v="N7"/>
    <s v="NC"/>
    <s v="NON"/>
    <s v="NON"/>
    <s v="NC"/>
    <s v="NC"/>
    <s v="NC"/>
    <s v="NON"/>
    <s v="NC"/>
    <s v="on"/>
    <s v="NC"/>
    <s v="NC"/>
    <s v="NON"/>
    <s v="OUI"/>
    <x v="1"/>
    <s v="OUI"/>
    <d v="2017-06-09T00:00:00"/>
    <s v="STAPH E"/>
    <s v="OLIMEL"/>
    <m/>
    <m/>
    <s v="OUI"/>
    <m/>
    <m/>
    <m/>
    <m/>
    <m/>
    <s v="Gros probleme de prise de pds durant hospit, avec poids montÃ© a 64Kg,  car olimel+ hydrat diurne"/>
    <s v="olipmel pdt 37 jrs , puis relai perikabiven/ inf PAC_x000a_1 cslt diet preconisant arret NPE"/>
    <x v="0"/>
    <m/>
    <s v="NON"/>
    <m/>
    <s v=""/>
  </r>
  <r>
    <n v="19"/>
    <x v="1"/>
    <s v="201706"/>
    <s v="Juin"/>
    <n v="2017"/>
    <s v="Sanna"/>
    <s v="Philippe"/>
    <n v="61"/>
    <x v="2"/>
    <s v="Homme"/>
    <d v="1954-09-19T00:00:00"/>
    <d v="2017-05-31T00:00:00"/>
    <d v="2017-06-22T00:00:00"/>
    <n v="22"/>
    <s v="Onco"/>
    <x v="6"/>
    <s v="ORL"/>
    <n v="180"/>
    <n v="70"/>
    <n v="70"/>
    <n v="72"/>
    <n v="22"/>
    <s v="renseigné"/>
    <s v="entre 18,5 et 25"/>
    <n v="5"/>
    <s v="entre 5 et 10"/>
    <n v="2"/>
    <n v="0"/>
    <n v="0"/>
    <s v="perte"/>
    <s v="perte"/>
    <n v="-3"/>
    <n v="3"/>
    <s v="renseigné"/>
    <s v="renseigné"/>
    <s v="non renseigné"/>
    <s v="NC"/>
    <x v="3"/>
    <s v="NC"/>
    <n v="21"/>
    <n v="0"/>
    <s v="0.75"/>
    <d v="2017-08-13T00:00:00"/>
    <d v="2017-07-10T00:00:00"/>
    <n v="0"/>
    <n v="0"/>
    <s v="NC"/>
    <s v="NC"/>
    <s v="NC"/>
    <s v="NC"/>
    <s v="NON"/>
    <s v="NON"/>
    <s v="NON"/>
    <s v="NC"/>
    <s v="NC"/>
    <s v="NON"/>
    <s v="enterale"/>
    <s v="GPE"/>
    <s v="NC"/>
    <s v="NON"/>
    <s v="NC"/>
    <s v="NC"/>
    <s v="NC"/>
    <s v="NC"/>
    <s v="NON"/>
    <s v="NC"/>
    <s v="NC"/>
    <s v="NC"/>
    <s v="NC"/>
    <s v="NON"/>
    <s v="OUI"/>
    <x v="1"/>
    <s v="OUI"/>
    <d v="2017-06-10T00:00:00"/>
    <s v="STAPH E"/>
    <s v="PAS DE NUTRITION"/>
    <m/>
    <m/>
    <s v="OUI"/>
    <m/>
    <m/>
    <m/>
    <m/>
    <m/>
    <s v="GPE posÃ©e en avril 2017, ap cslt med nutritionniste_x000a_jaais vu diet durant hospit_x000a_durant hospit: inf PAC_x000a_74kg en mars 2017"/>
    <s v="pas adapt car pt avit il ce protocole a domicile avec prestataire"/>
    <x v="0"/>
    <m/>
    <s v="NON"/>
    <m/>
    <s v=""/>
  </r>
  <r>
    <n v="58"/>
    <x v="2"/>
    <s v="201612"/>
    <s v="Décembre"/>
    <n v="2016"/>
    <s v="Santiago"/>
    <s v="Louise"/>
    <n v="77"/>
    <x v="1"/>
    <s v="Femme"/>
    <d v="1932-02-12T00:00:00"/>
    <d v="2016-11-25T00:00:00"/>
    <d v="2016-12-08T00:00:00"/>
    <n v="13"/>
    <s v="Hemato"/>
    <x v="3"/>
    <s v="lymphome"/>
    <n v="160"/>
    <n v="59"/>
    <n v="52"/>
    <s v="NC"/>
    <n v="20"/>
    <s v="renseigné"/>
    <s v="entre 18,5 et 25"/>
    <n v="1"/>
    <s v="entre 1 et 5"/>
    <s v="NC"/>
    <n v="-7"/>
    <n v="12"/>
    <s v="NC"/>
    <s v="gain"/>
    <s v="NC"/>
    <s v="NC"/>
    <s v="non renseigné"/>
    <s v="renseigné"/>
    <s v="renseigné"/>
    <n v="26"/>
    <x v="1"/>
    <s v="NC"/>
    <n v="284"/>
    <s v="NON"/>
    <n v="0"/>
    <d v="2018-09-12T00:00:00"/>
    <s v="NC"/>
    <n v="0"/>
    <n v="0"/>
    <s v="m3"/>
    <s v="NC"/>
    <s v="NC"/>
    <s v="NC"/>
    <s v="NON"/>
    <s v="NON"/>
    <s v="NON"/>
    <s v="NC"/>
    <s v="NC"/>
    <s v="NON"/>
    <s v="Parenteral"/>
    <s v="N7"/>
    <s v="OUI"/>
    <s v="OUI"/>
    <s v="NON"/>
    <s v="OUI"/>
    <s v="OUI"/>
    <s v="NON"/>
    <s v="NON"/>
    <s v="NC"/>
    <s v="on"/>
    <d v="2019-09-01T00:00:00"/>
    <n v="0"/>
    <s v="NON"/>
    <s v="OUI"/>
    <x v="1"/>
    <s v="OUI"/>
    <d v="2016-12-01T00:00:00"/>
    <s v="STAPH AUREUS"/>
    <s v="OLIMEL AV VIT"/>
    <m/>
    <m/>
    <m/>
    <m/>
    <s v="OUI"/>
    <m/>
    <m/>
    <m/>
    <s v="NC"/>
    <s v="inf pac, a stpah , relai periK, , ablation PAC_x000a_PeriK, stop 48h avant depart"/>
    <x v="0"/>
    <m/>
    <s v="NON"/>
    <m/>
    <s v=""/>
  </r>
  <r>
    <n v="60"/>
    <x v="2"/>
    <s v="201612"/>
    <s v="Décembre"/>
    <n v="2016"/>
    <s v="Savenkoff"/>
    <s v="Concetta"/>
    <n v="85"/>
    <x v="1"/>
    <s v="Femme"/>
    <d v="1931-11-06T00:00:00"/>
    <d v="2016-12-01T00:00:00"/>
    <d v="2016-12-12T00:00:00"/>
    <n v="11"/>
    <s v="Onco"/>
    <x v="0"/>
    <s v="ovaire"/>
    <s v="NC"/>
    <s v="NC"/>
    <n v="56"/>
    <n v="55"/>
    <s v="NC"/>
    <s v="renseigné"/>
    <s v="supérieur à 30"/>
    <n v="2"/>
    <s v="entre 1 et 5"/>
    <n v="-1"/>
    <s v="NC"/>
    <s v="NC"/>
    <s v="gain"/>
    <s v="NC"/>
    <n v="2"/>
    <n v="-2"/>
    <s v="renseigné"/>
    <s v="non renseigné"/>
    <s v="renseigné"/>
    <n v="26"/>
    <x v="1"/>
    <s v="NC"/>
    <n v="0"/>
    <s v="NON"/>
    <n v="0"/>
    <d v="2017-03-02T00:00:00"/>
    <d v="2016-05-12T00:00:00"/>
    <n v="0"/>
    <n v="2"/>
    <s v="NC"/>
    <s v="NC"/>
    <s v="NC"/>
    <s v="NC"/>
    <s v="OUI"/>
    <s v="NON"/>
    <s v="NON"/>
    <s v="NC"/>
    <s v="NC"/>
    <s v="OUI"/>
    <s v="SNA"/>
    <s v="NC"/>
    <s v="NC"/>
    <s v="NC"/>
    <s v="NON"/>
    <s v="NON"/>
    <s v="NON"/>
    <s v="NON"/>
    <s v="NON"/>
    <s v="NC"/>
    <s v="NC"/>
    <s v="NC"/>
    <n v="0"/>
    <s v="NON"/>
    <s v="OUI"/>
    <x v="1"/>
    <s v="NON"/>
    <s v="NC"/>
    <s v="NC"/>
    <s v="NC"/>
    <m/>
    <m/>
    <m/>
    <m/>
    <m/>
    <m/>
    <m/>
    <m/>
    <s v="NC"/>
    <s v="NC"/>
    <x v="1"/>
    <m/>
    <m/>
    <m/>
    <s v=""/>
  </r>
  <r>
    <n v="33"/>
    <x v="1"/>
    <s v="201706"/>
    <s v="Juin"/>
    <n v="2017"/>
    <s v="Scarangella"/>
    <s v="Marie"/>
    <n v="47"/>
    <x v="0"/>
    <s v="Femme"/>
    <d v="1968-06-21T00:00:00"/>
    <d v="2018-06-08T00:00:00"/>
    <d v="2018-06-12T00:00:00"/>
    <n v="4"/>
    <s v="Onco"/>
    <x v="10"/>
    <s v="melanome"/>
    <n v="165"/>
    <s v="NC"/>
    <n v="65"/>
    <s v="NC"/>
    <n v="24"/>
    <s v="renseigné"/>
    <s v="entre 18,5 et 25"/>
    <n v="1"/>
    <s v="entre 1 et 5"/>
    <s v="NC"/>
    <s v="NC"/>
    <s v="NC"/>
    <s v="NC"/>
    <s v="NC"/>
    <s v="NC"/>
    <s v="NC"/>
    <s v="non renseigné"/>
    <s v="non renseigné"/>
    <s v="non renseigné"/>
    <s v="NC"/>
    <x v="0"/>
    <s v="NC"/>
    <n v="0"/>
    <n v="0"/>
    <n v="0"/>
    <d v="2017-08-07T00:00:00"/>
    <d v="2017-08-07T00:00:00"/>
    <n v="0"/>
    <n v="0"/>
    <s v="NC"/>
    <s v="NC"/>
    <s v="NC"/>
    <s v="NC"/>
    <s v="NON"/>
    <s v="NON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MELANOME"/>
    <m/>
    <m/>
    <m/>
    <m/>
    <m/>
    <m/>
    <m/>
    <m/>
    <s v="entrÃ©e pr bilan de cephalÃ©es post innumotherapie"/>
    <s v="NC"/>
    <x v="1"/>
    <m/>
    <m/>
    <m/>
    <s v=""/>
  </r>
  <r>
    <n v="61"/>
    <x v="2"/>
    <s v="201612"/>
    <s v="Décembre"/>
    <n v="2016"/>
    <s v="Schiano "/>
    <s v="Michel"/>
    <n v="83"/>
    <x v="1"/>
    <s v="Homme"/>
    <d v="1933-09-23T00:00:00"/>
    <d v="2016-12-02T00:00:00"/>
    <d v="2016-12-09T00:00:00"/>
    <n v="7"/>
    <s v="Onco"/>
    <x v="6"/>
    <s v="ORL"/>
    <n v="169"/>
    <s v="NC"/>
    <n v="63"/>
    <s v="NC"/>
    <n v="22"/>
    <s v="non renseigné"/>
    <s v="NC"/>
    <n v="1"/>
    <s v="entre 1 et 5"/>
    <s v="NC"/>
    <s v="NC"/>
    <s v="NC"/>
    <s v="NC"/>
    <s v="NC"/>
    <s v="NC"/>
    <s v="NC"/>
    <s v="non renseigné"/>
    <s v="non renseigné"/>
    <s v="renseigné"/>
    <n v="24"/>
    <x v="1"/>
    <s v="NC"/>
    <n v="0"/>
    <s v="NON"/>
    <n v="0"/>
    <d v="2017-01-31T00:00:00"/>
    <d v="2016-12-14T00:00:00"/>
    <n v="0"/>
    <n v="0"/>
    <s v="NC"/>
    <s v="NC"/>
    <s v="NC"/>
    <s v="NC"/>
    <s v="OUI"/>
    <s v="OUI"/>
    <s v="NON"/>
    <s v="NC"/>
    <s v="NC"/>
    <s v="NON"/>
    <s v="SNA"/>
    <s v="NC"/>
    <s v="NC"/>
    <s v="NC"/>
    <s v="NON"/>
    <s v="NON"/>
    <s v="NON"/>
    <s v="NON"/>
    <s v="NON"/>
    <s v="NC"/>
    <s v="NC"/>
    <s v="NC"/>
    <n v="0"/>
    <s v="NON"/>
    <s v="OUI"/>
    <x v="1"/>
    <s v="NON"/>
    <s v="NC"/>
    <s v="NC"/>
    <s v="NC"/>
    <m/>
    <m/>
    <m/>
    <m/>
    <m/>
    <m/>
    <m/>
    <m/>
    <s v="etait sous parenterale a la maison, stop lors hospit"/>
    <s v="NC"/>
    <x v="1"/>
    <m/>
    <m/>
    <m/>
    <s v=""/>
  </r>
  <r>
    <n v="62"/>
    <x v="2"/>
    <s v="201612"/>
    <s v="Décembre"/>
    <n v="2016"/>
    <s v="Seigneur"/>
    <s v="Monique"/>
    <n v="83"/>
    <x v="1"/>
    <s v="Femme"/>
    <d v="1933-02-09T00:00:00"/>
    <d v="2016-11-04T00:00:00"/>
    <d v="2016-12-14T00:00:00"/>
    <n v="40"/>
    <s v="Onco"/>
    <x v="1"/>
    <s v="pancreas"/>
    <n v="165"/>
    <s v="NC"/>
    <n v="62"/>
    <n v="66"/>
    <n v="23"/>
    <s v="renseigné"/>
    <s v="entre 18,5 et 25"/>
    <n v="2"/>
    <s v="entre 1 et 5"/>
    <n v="4"/>
    <s v="NC"/>
    <s v="NC"/>
    <s v="perte"/>
    <s v="NC"/>
    <n v="-6"/>
    <n v="6"/>
    <s v="renseigné"/>
    <s v="non renseigné"/>
    <s v="non renseigné"/>
    <s v="NC"/>
    <x v="0"/>
    <s v="NC"/>
    <n v="108"/>
    <s v="NON"/>
    <n v="0"/>
    <d v="2016-12-14T00:00:00"/>
    <d v="2016-12-01T00:00:00"/>
    <n v="0"/>
    <n v="0"/>
    <s v="NC"/>
    <s v="NC"/>
    <s v="NC"/>
    <s v="NC"/>
    <s v="OUI"/>
    <s v="OUI"/>
    <s v="OUI"/>
    <s v="NC"/>
    <s v="NC"/>
    <s v="NON"/>
    <s v="Parenteral"/>
    <s v="N7"/>
    <s v="NC"/>
    <s v="NC"/>
    <s v="NON"/>
    <s v="NON"/>
    <s v="NON"/>
    <s v="NON"/>
    <s v="NON"/>
    <s v="NC"/>
    <s v="NC"/>
    <s v="NC"/>
    <n v="0"/>
    <s v="NON"/>
    <s v="OUI"/>
    <x v="1"/>
    <s v="OUI"/>
    <d v="2016-11-17T00:00:00"/>
    <s v="PYO"/>
    <s v="OLIMEL SANS VIT"/>
    <s v="OUI"/>
    <m/>
    <m/>
    <m/>
    <m/>
    <m/>
    <m/>
    <m/>
    <s v="NC"/>
    <s v="N7 sans vit , ni adaptation des doses pdt 3 jrs, en plus hyperhydratation"/>
    <x v="0"/>
    <d v="2016-11-17T00:00:00"/>
    <s v="OUI"/>
    <d v="2016-12-16T00:00:00"/>
    <n v="29"/>
  </r>
  <r>
    <n v="20"/>
    <x v="1"/>
    <s v="201706"/>
    <s v="Juin"/>
    <n v="2017"/>
    <s v="Seitier"/>
    <s v="Monique"/>
    <n v="81"/>
    <x v="1"/>
    <s v="Femme"/>
    <d v="1935-02-07T00:00:00"/>
    <d v="2017-05-29T00:00:00"/>
    <d v="2017-06-07T00:00:00"/>
    <n v="9"/>
    <s v="Onco"/>
    <x v="0"/>
    <s v="sein"/>
    <n v="170"/>
    <s v="NC"/>
    <s v="NC"/>
    <s v="NC"/>
    <s v="NC"/>
    <s v="renseigné"/>
    <s v="supérieur à 30"/>
    <n v="0"/>
    <n v="0"/>
    <s v="NC"/>
    <s v="NC"/>
    <s v="NC"/>
    <s v="NC"/>
    <s v="NC"/>
    <s v="NC"/>
    <s v="NC"/>
    <s v="non renseigné"/>
    <s v="non renseigné"/>
    <s v="renseigné"/>
    <n v="25"/>
    <x v="1"/>
    <s v="NC"/>
    <n v="0"/>
    <n v="0"/>
    <n v="0"/>
    <d v="2017-08-03T00:00:00"/>
    <d v="2017-05-15T00:00:00"/>
    <n v="0"/>
    <n v="3"/>
    <s v="NC"/>
    <s v="NC"/>
    <s v="NC"/>
    <s v="NC"/>
    <s v="OUI"/>
    <s v="NON"/>
    <s v="NON"/>
    <s v="NC"/>
    <s v="NC"/>
    <s v="OUI"/>
    <s v="SNA"/>
    <s v="NC"/>
    <s v="NC"/>
    <s v="NC"/>
    <s v="NC"/>
    <s v="NC"/>
    <s v="NC"/>
    <s v="NC"/>
    <s v="NON"/>
    <s v="NC"/>
    <s v="NC"/>
    <s v="NC"/>
    <s v="NC"/>
    <s v="OUI"/>
    <s v="NON"/>
    <x v="0"/>
    <s v="NON"/>
    <s v="NC"/>
    <s v="NC"/>
    <s v="NC"/>
    <m/>
    <m/>
    <m/>
    <m/>
    <m/>
    <m/>
    <m/>
    <m/>
    <s v="jamais de pds de tte sa PEC ni diet_x000a_albu faites le dernier jour de son hospit avant tf en USP"/>
    <s v="NC"/>
    <x v="1"/>
    <m/>
    <m/>
    <m/>
    <s v=""/>
  </r>
  <r>
    <n v="63"/>
    <x v="2"/>
    <s v="201612"/>
    <s v="Décembre"/>
    <n v="2016"/>
    <s v="Sieli"/>
    <s v="Patrick"/>
    <n v="63"/>
    <x v="2"/>
    <s v="Homme"/>
    <d v="1952-11-10T00:00:00"/>
    <d v="2016-12-03T00:00:00"/>
    <d v="2016-12-12T00:00:00"/>
    <n v="9"/>
    <s v="Onco"/>
    <x v="6"/>
    <s v="ORL"/>
    <n v="170"/>
    <n v="63"/>
    <n v="63"/>
    <s v="NC"/>
    <n v="22"/>
    <s v="renseigné"/>
    <s v="entre 18,5 et 25"/>
    <n v="1"/>
    <s v="entre 1 et 5"/>
    <s v="NC"/>
    <n v="0"/>
    <n v="0"/>
    <s v="NC"/>
    <s v="perte"/>
    <s v="NC"/>
    <s v="NC"/>
    <s v="non renseigné"/>
    <s v="renseigné"/>
    <s v="non renseigné"/>
    <s v="NC"/>
    <x v="3"/>
    <s v="NC"/>
    <n v="260"/>
    <s v="NON"/>
    <n v="0"/>
    <d v="2017-11-08T00:00:00"/>
    <d v="2017-11-02T00:00:00"/>
    <n v="0"/>
    <n v="0"/>
    <s v="NC"/>
    <s v="NC"/>
    <s v="NC"/>
    <s v="NC"/>
    <s v="OUI"/>
    <s v="NON"/>
    <s v="NON"/>
    <s v="NON"/>
    <s v="NC"/>
    <s v="NON"/>
    <s v="enterale"/>
    <s v="GPE"/>
    <s v="NC"/>
    <s v="NC"/>
    <s v="NON"/>
    <s v="NON"/>
    <s v="NON"/>
    <s v="NON"/>
    <s v="NON"/>
    <s v="NC"/>
    <s v="NC"/>
    <d v="2016-11-01T00:00:00"/>
    <n v="0"/>
    <s v="NON"/>
    <s v="OUI"/>
    <x v="1"/>
    <s v="OUI"/>
    <d v="2016-11-30T00:00:00"/>
    <s v="PYO"/>
    <s v="GPE"/>
    <s v="OUI"/>
    <m/>
    <m/>
    <m/>
    <m/>
    <m/>
    <m/>
    <m/>
    <s v="NC"/>
    <s v="evenement inf pac a pyo_x000a_2 poches"/>
    <x v="0"/>
    <d v="2017-11-06T00:00:00"/>
    <s v="OUI"/>
    <d v="2017-11-08T00:00:00"/>
    <n v="2"/>
  </r>
  <r>
    <n v="21"/>
    <x v="1"/>
    <s v="201706"/>
    <s v="Juin"/>
    <n v="2017"/>
    <s v="Simoes"/>
    <s v="Richard"/>
    <n v="56"/>
    <x v="2"/>
    <s v="Homme"/>
    <d v="1959-12-06T00:00:00"/>
    <d v="2017-06-02T00:00:00"/>
    <d v="2017-06-11T00:00:00"/>
    <n v="9"/>
    <s v="Onco"/>
    <x v="6"/>
    <s v="ORL"/>
    <n v="182"/>
    <n v="69"/>
    <n v="61"/>
    <n v="66"/>
    <n v="18"/>
    <s v="non renseigné"/>
    <s v="NC"/>
    <n v="2"/>
    <s v="entre 1 et 5"/>
    <n v="5"/>
    <n v="-8"/>
    <n v="12"/>
    <s v="perte"/>
    <s v="gain"/>
    <n v="-8"/>
    <n v="8"/>
    <s v="renseigné"/>
    <s v="renseigné"/>
    <s v="non renseigné"/>
    <s v="NC"/>
    <x v="2"/>
    <s v="NC"/>
    <n v="0"/>
    <n v="0"/>
    <n v="0"/>
    <d v="2017-06-11T00:00:00"/>
    <d v="2017-05-08T00:00:00"/>
    <n v="0"/>
    <n v="2"/>
    <s v="NC"/>
    <s v="NC"/>
    <s v="NC"/>
    <s v="NC"/>
    <s v="OUI"/>
    <s v="NON"/>
    <s v="NON"/>
    <s v="NC"/>
    <s v="OUI"/>
    <s v="OUI"/>
    <s v="Parenteral"/>
    <s v="N7"/>
    <s v="NC"/>
    <s v="NON"/>
    <s v="NC"/>
    <s v="NC"/>
    <s v="NC"/>
    <s v="NC"/>
    <s v="OUI"/>
    <s v="NC"/>
    <s v="on"/>
    <s v="NC"/>
    <s v="NC"/>
    <s v="NON"/>
    <s v="OUI"/>
    <x v="1"/>
    <s v="NON"/>
    <s v="NC"/>
    <s v="NC"/>
    <s v="NC"/>
    <m/>
    <m/>
    <m/>
    <m/>
    <m/>
    <m/>
    <m/>
    <m/>
    <s v="a benef a l'entrÃ©e de la maladie d'une gastroscopie ss AG, pt aurait il fallut poser GPE_x000a_69 en fev 2017_x000a_jamais albu "/>
    <s v="olimel pdt 2jrs sans vit puis rajout vitamines_x000a_Total ( jrs olimel"/>
    <x v="1"/>
    <m/>
    <m/>
    <m/>
    <s v=""/>
  </r>
  <r>
    <n v="22"/>
    <x v="1"/>
    <s v="201706"/>
    <s v="Juin"/>
    <n v="2017"/>
    <s v="Squillaci"/>
    <s v="Jeanine"/>
    <n v="65"/>
    <x v="2"/>
    <s v="Femme"/>
    <d v="1950-07-11T00:00:00"/>
    <d v="2017-06-01T00:00:00"/>
    <d v="2017-06-12T00:00:00"/>
    <n v="11"/>
    <s v="Onco"/>
    <x v="1"/>
    <s v="colon"/>
    <n v="160"/>
    <n v="82"/>
    <n v="80"/>
    <n v="85"/>
    <n v="31"/>
    <s v="non renseigné"/>
    <s v="NC"/>
    <n v="3"/>
    <s v="entre 1 et 5"/>
    <n v="5"/>
    <n v="-2"/>
    <n v="2"/>
    <s v="perte"/>
    <s v="gain"/>
    <n v="-6"/>
    <n v="6"/>
    <s v="renseigné"/>
    <s v="renseigné"/>
    <s v="non renseigné"/>
    <s v="NC"/>
    <x v="2"/>
    <s v="NC"/>
    <n v="0"/>
    <n v="0"/>
    <n v="0"/>
    <d v="2018-08-10T00:00:00"/>
    <d v="2018-08-10T00:00:00"/>
    <n v="0"/>
    <n v="0"/>
    <s v="NC"/>
    <s v="NC"/>
    <s v="NC"/>
    <s v="NC"/>
    <s v="NON"/>
    <s v="NON"/>
    <s v="NC"/>
    <s v="NC"/>
    <s v="NC"/>
    <s v="NON"/>
    <s v="SNA"/>
    <s v="NC"/>
    <s v="NC"/>
    <s v="NC"/>
    <s v="NC"/>
    <s v="NC"/>
    <s v="NC"/>
    <s v="NC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Verra la diet en SSR : DM_x000a_82kg en avril 2017_x000a_pds: 72/80/85/70"/>
    <s v="NC"/>
    <x v="1"/>
    <m/>
    <m/>
    <m/>
    <s v=""/>
  </r>
  <r>
    <n v="142"/>
    <x v="0"/>
    <s v="201712"/>
    <s v="Décembre"/>
    <n v="2017"/>
    <s v="Tamburi"/>
    <s v="Annie"/>
    <n v="60"/>
    <x v="2"/>
    <s v="Femme"/>
    <d v="1957-03-08T00:00:00"/>
    <d v="2017-11-02T00:00:00"/>
    <d v="2017-12-05T00:00:00"/>
    <n v="33"/>
    <s v="Onco"/>
    <x v="6"/>
    <s v="ORL"/>
    <n v="154"/>
    <n v="50"/>
    <n v="38"/>
    <n v="38"/>
    <n v="16"/>
    <s v="renseigné"/>
    <s v="&lt;18,5"/>
    <n v="4"/>
    <s v="entre 1 et 5"/>
    <n v="0"/>
    <n v="-12"/>
    <n v="24"/>
    <s v="perte"/>
    <s v="gain"/>
    <n v="0"/>
    <n v="0"/>
    <s v="renseigné"/>
    <s v="renseigné"/>
    <s v="renseigné"/>
    <n v="23"/>
    <x v="1"/>
    <s v="NC"/>
    <s v="NC"/>
    <s v="OUI"/>
    <n v="0.74"/>
    <d v="2017-12-11T00:00:00"/>
    <d v="2017-11-28T00:00:00"/>
    <n v="3"/>
    <n v="2"/>
    <s v="m7"/>
    <s v="OUI"/>
    <s v="OUI"/>
    <s v="DSE43"/>
    <s v="OUI"/>
    <s v="OUI"/>
    <s v="OUI"/>
    <s v="OUI"/>
    <s v="OUI"/>
    <s v="OUI"/>
    <s v="enterale"/>
    <s v="NC"/>
    <s v="NC"/>
    <s v="OUI"/>
    <s v="NC"/>
    <s v="OUI"/>
    <s v="OUI"/>
    <s v="OUI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NC"/>
    <s v="recidive cancer 2 mois apres ablation GPE_x000a_A vu aussi Dr.Millin"/>
    <x v="1"/>
    <m/>
    <m/>
    <m/>
    <s v=""/>
  </r>
  <r>
    <n v="74"/>
    <x v="2"/>
    <s v="201612"/>
    <s v="Décembre"/>
    <n v="2016"/>
    <s v="Toninelli"/>
    <s v="Vincente"/>
    <n v="86"/>
    <x v="1"/>
    <s v="Homme"/>
    <d v="1930-08-28T00:00:00"/>
    <d v="2016-12-08T00:00:00"/>
    <d v="2016-12-15T00:00:00"/>
    <n v="7"/>
    <s v="Onco"/>
    <x v="7"/>
    <s v="prostate"/>
    <n v="167"/>
    <s v="NC"/>
    <n v="50"/>
    <n v="48"/>
    <n v="18"/>
    <s v="non renseigné"/>
    <s v="NC"/>
    <n v="2"/>
    <s v="entre 1 et 5"/>
    <n v="-2"/>
    <s v="NC"/>
    <s v="NC"/>
    <s v="gain"/>
    <s v="NC"/>
    <n v="4"/>
    <n v="-4"/>
    <s v="renseigné"/>
    <s v="non renseigné"/>
    <s v="non renseigné"/>
    <s v="NC"/>
    <x v="1"/>
    <s v="NC"/>
    <n v="65"/>
    <n v="0"/>
    <n v="0"/>
    <d v="2017-05-09T00:00:00"/>
    <d v="2016-11-21T00:00:00"/>
    <n v="1"/>
    <n v="0"/>
    <s v="NC"/>
    <s v="NC"/>
    <s v="NC"/>
    <s v="NC"/>
    <s v="NON"/>
    <s v="NON"/>
    <s v="OUI"/>
    <s v="NC"/>
    <s v="NC"/>
    <s v="NON"/>
    <s v="Parenteral"/>
    <s v="N7"/>
    <s v="NC"/>
    <s v="NC"/>
    <s v="NC"/>
    <s v="NC"/>
    <s v="NC"/>
    <s v="NC"/>
    <s v="NC"/>
    <s v="NC"/>
    <s v="NC"/>
    <s v="NC"/>
    <n v="0"/>
    <s v="NON"/>
    <s v="OUI"/>
    <x v="1"/>
    <s v="NON"/>
    <s v="NC"/>
    <s v="NC"/>
    <s v="NC"/>
    <m/>
    <m/>
    <m/>
    <m/>
    <m/>
    <m/>
    <m/>
    <m/>
    <s v="inf PAC a staph epi traitÃ© par augmentin, re hospit qq jours apres pr recidive inf PAC av mise sous vanco"/>
    <s v="sans  vit_x000a_Mis un jours, puis sortie des hemocs revelant inf de PAC"/>
    <x v="1"/>
    <m/>
    <m/>
    <m/>
    <s v=""/>
  </r>
  <r>
    <n v="143"/>
    <x v="0"/>
    <s v="201712"/>
    <s v="Décembre"/>
    <n v="2017"/>
    <s v="torres"/>
    <s v="roland"/>
    <n v="61"/>
    <x v="2"/>
    <s v="Homme"/>
    <d v="1956-03-09T00:00:00"/>
    <d v="2017-11-28T00:00:00"/>
    <d v="2017-12-13T00:00:00"/>
    <n v="15"/>
    <s v="Onco"/>
    <x v="1"/>
    <s v="gastrique"/>
    <n v="170"/>
    <n v="96"/>
    <n v="83"/>
    <n v="76"/>
    <n v="29"/>
    <s v="renseigné"/>
    <s v="entre 25 et 30"/>
    <n v="2"/>
    <s v="entre 1 et 5"/>
    <n v="-7"/>
    <n v="-13"/>
    <n v="14"/>
    <s v="gain"/>
    <s v="gain"/>
    <n v="8"/>
    <n v="-8"/>
    <s v="renseigné"/>
    <s v="renseigné"/>
    <s v="renseigné"/>
    <n v="16"/>
    <x v="1"/>
    <s v="NC"/>
    <s v="NC"/>
    <s v="OUI"/>
    <n v="0.86"/>
    <d v="2018-03-03T00:00:00"/>
    <d v="2017-12-07T00:00:00"/>
    <n v="1"/>
    <n v="2"/>
    <s v="m7"/>
    <s v="OUI"/>
    <s v="NON"/>
    <s v="NC"/>
    <s v="OUI"/>
    <s v="OUI"/>
    <s v="OUI"/>
    <s v="OUI"/>
    <s v="OUI"/>
    <s v="OUI"/>
    <s v="enterale"/>
    <s v="NC"/>
    <s v="NC"/>
    <s v="NC"/>
    <s v="NC"/>
    <s v="NC"/>
    <s v="NC"/>
    <s v="OUI"/>
    <s v="NON"/>
    <s v="NC"/>
    <s v="NC"/>
    <s v="NC"/>
    <s v="NC"/>
    <s v="NON"/>
    <s v="OUI"/>
    <x v="1"/>
    <s v="NON"/>
    <s v="NC"/>
    <s v="NC"/>
    <s v="NC"/>
    <m/>
    <m/>
    <m/>
    <m/>
    <m/>
    <m/>
    <m/>
    <m/>
    <s v="NC"/>
    <s v="erreur de ma part_x000a_a eu SNG au lieu Parenterale"/>
    <x v="1"/>
    <m/>
    <m/>
    <m/>
    <s v=""/>
  </r>
  <r>
    <n v="64"/>
    <x v="2"/>
    <s v="201612"/>
    <s v="Décembre"/>
    <n v="2016"/>
    <s v="Toupet"/>
    <s v="Fatima"/>
    <n v="81"/>
    <x v="1"/>
    <s v="Femme"/>
    <d v="1934-12-31T00:00:00"/>
    <d v="2016-12-05T00:00:00"/>
    <d v="2016-12-12T00:00:00"/>
    <n v="7"/>
    <s v="Hemato"/>
    <x v="3"/>
    <s v="LMC"/>
    <n v="166"/>
    <n v="61"/>
    <n v="56"/>
    <s v="NC"/>
    <n v="20"/>
    <s v="renseigné"/>
    <s v="entre 18,5 et 25"/>
    <n v="1"/>
    <s v="entre 1 et 5"/>
    <s v="NC"/>
    <n v="-5"/>
    <n v="8"/>
    <s v="NC"/>
    <s v="gain"/>
    <s v="NC"/>
    <s v="NC"/>
    <s v="non renseigné"/>
    <s v="renseigné"/>
    <s v="non renseigné"/>
    <s v="NC"/>
    <x v="2"/>
    <s v="NC"/>
    <n v="0"/>
    <s v="NON"/>
    <n v="0"/>
    <d v="2017-06-01T00:00:00"/>
    <d v="2017-01-18T00:00:00"/>
    <n v="0"/>
    <n v="0"/>
    <s v="m1"/>
    <s v="NC"/>
    <s v="NC"/>
    <s v="NC"/>
    <s v="OUI"/>
    <s v="NON"/>
    <s v="NON"/>
    <s v="NC"/>
    <s v="NC"/>
    <s v="NON"/>
    <s v="SNA"/>
    <s v="NC"/>
    <s v="NC"/>
    <s v="NC"/>
    <s v="NON"/>
    <s v="NON"/>
    <s v="NON"/>
    <s v="NON"/>
    <s v="NON"/>
    <s v="NC"/>
    <s v="NC"/>
    <d v="2016-11-01T00:00:00"/>
    <n v="0"/>
    <s v="SP"/>
    <s v="SP"/>
    <x v="2"/>
    <s v="NON"/>
    <s v="NC"/>
    <s v="NC"/>
    <s v="NC"/>
    <m/>
    <m/>
    <m/>
    <m/>
    <m/>
    <m/>
    <m/>
    <m/>
    <s v="NC"/>
    <s v="NC"/>
    <x v="1"/>
    <m/>
    <m/>
    <m/>
    <s v=""/>
  </r>
  <r>
    <n v="144"/>
    <x v="0"/>
    <s v="201712"/>
    <s v="Décembre"/>
    <n v="2017"/>
    <s v="Treboutte"/>
    <s v="christian"/>
    <n v="74"/>
    <x v="2"/>
    <s v="Homme"/>
    <d v="1943-02-25T00:00:00"/>
    <d v="2017-11-04T00:00:00"/>
    <d v="2017-12-21T00:00:00"/>
    <n v="47"/>
    <s v="Hemato"/>
    <x v="3"/>
    <s v="myelome"/>
    <n v="182"/>
    <n v="107"/>
    <n v="102"/>
    <n v="101"/>
    <n v="31"/>
    <s v="non renseigné"/>
    <s v="NC"/>
    <n v="2"/>
    <s v="entre 1 et 5"/>
    <n v="-1"/>
    <n v="-5"/>
    <n v="5"/>
    <s v="gain"/>
    <s v="gain"/>
    <n v="1"/>
    <n v="-1"/>
    <s v="renseigné"/>
    <s v="renseigné"/>
    <s v="renseigné"/>
    <n v="21"/>
    <x v="1"/>
    <s v="NC"/>
    <n v="107"/>
    <s v="NC"/>
    <s v="NC"/>
    <d v="2018-10-05T00:00:00"/>
    <s v="NC"/>
    <n v="1"/>
    <n v="0"/>
    <s v="m1"/>
    <s v="NON"/>
    <s v="NC"/>
    <s v="DME44.1"/>
    <s v="NON"/>
    <s v="NON"/>
    <s v="OUI"/>
    <s v="OUI"/>
    <s v="NON"/>
    <s v="NON"/>
    <s v="SNA"/>
    <s v="NC"/>
    <s v="NC"/>
    <s v="NC"/>
    <s v="NC"/>
    <s v="NC"/>
    <s v="NC"/>
    <s v="NC"/>
    <s v="NC"/>
    <s v="NC"/>
    <s v="NC"/>
    <s v="NC"/>
    <s v="NC"/>
    <s v="PO"/>
    <s v="NON"/>
    <x v="0"/>
    <s v="NON"/>
    <s v="NC"/>
    <s v="NC"/>
    <s v="NC"/>
    <m/>
    <m/>
    <m/>
    <m/>
    <m/>
    <m/>
    <m/>
    <m/>
    <s v="Obese denutri"/>
    <s v="NC"/>
    <x v="1"/>
    <m/>
    <m/>
    <m/>
    <s v=""/>
  </r>
  <r>
    <n v="23"/>
    <x v="1"/>
    <s v="201706"/>
    <s v="Juin"/>
    <n v="2017"/>
    <s v="TRIVIN"/>
    <s v="Jacqueline"/>
    <n v="87"/>
    <x v="1"/>
    <s v="Femme"/>
    <d v="1929-04-30T00:00:00"/>
    <d v="2017-05-04T00:00:00"/>
    <d v="2017-06-08T00:00:00"/>
    <n v="35"/>
    <s v="Hemato"/>
    <x v="3"/>
    <s v="myelome"/>
    <n v="155"/>
    <s v="NC"/>
    <n v="46"/>
    <n v="39"/>
    <n v="19"/>
    <s v="renseigné"/>
    <s v="entre 18,5 et 25"/>
    <n v="3"/>
    <s v="entre 1 et 5"/>
    <n v="-7"/>
    <s v="NC"/>
    <s v="NC"/>
    <s v="gain"/>
    <s v="NC"/>
    <n v="15"/>
    <n v="-15"/>
    <s v="renseigné"/>
    <s v="non renseigné"/>
    <s v="renseigné"/>
    <n v="18"/>
    <x v="1"/>
    <s v="NC"/>
    <n v="0"/>
    <n v="0"/>
    <n v="0"/>
    <d v="2017-09-14T00:00:00"/>
    <s v="NC"/>
    <n v="0"/>
    <n v="3"/>
    <s v="NC"/>
    <s v="NON"/>
    <s v="NC"/>
    <s v="NC"/>
    <s v="NON"/>
    <s v="NON"/>
    <s v="NON"/>
    <s v="NC"/>
    <s v="NC"/>
    <s v="OUI"/>
    <s v="SNA"/>
    <s v="NC"/>
    <s v="NC"/>
    <s v="NC"/>
    <s v="NC"/>
    <s v="NC"/>
    <s v="NC"/>
    <s v="NC"/>
    <s v="NON"/>
    <s v="NC"/>
    <s v="NC"/>
    <s v="NC"/>
    <s v="NC"/>
    <s v="PO"/>
    <s v="IV"/>
    <x v="0"/>
    <s v="NON"/>
    <s v="NC"/>
    <s v="NC"/>
    <s v="NC"/>
    <m/>
    <m/>
    <m/>
    <m/>
    <m/>
    <m/>
    <m/>
    <m/>
    <s v="MARS 2017: 46"/>
    <s v="NC"/>
    <x v="1"/>
    <m/>
    <m/>
    <m/>
    <s v=""/>
  </r>
  <r>
    <n v="145"/>
    <x v="0"/>
    <s v="201712"/>
    <s v="Décembre"/>
    <n v="2017"/>
    <s v="Viale"/>
    <s v="Arlette"/>
    <n v="68"/>
    <x v="2"/>
    <s v="Femme"/>
    <d v="1949-08-17T00:00:00"/>
    <d v="2017-12-02T00:00:00"/>
    <d v="2017-12-14T00:00:00"/>
    <n v="12"/>
    <s v="Hemato"/>
    <x v="3"/>
    <s v="myelome"/>
    <n v="165"/>
    <n v="62"/>
    <n v="59"/>
    <n v="57"/>
    <n v="22"/>
    <s v="renseigné"/>
    <s v="entre 18,5 et 25"/>
    <n v="3"/>
    <s v="entre 1 et 5"/>
    <n v="-2"/>
    <n v="-3"/>
    <n v="5"/>
    <s v="gain"/>
    <s v="gain"/>
    <n v="3"/>
    <n v="-3"/>
    <s v="renseigné"/>
    <s v="renseigné"/>
    <s v="renseigné"/>
    <n v="27"/>
    <x v="2"/>
    <s v="NC"/>
    <s v="NC"/>
    <s v="NC"/>
    <s v="NC"/>
    <s v="NC"/>
    <s v="NC"/>
    <n v="0"/>
    <n v="0"/>
    <s v="m7"/>
    <s v="NON"/>
    <s v="NC"/>
    <s v="DME44.1"/>
    <s v="NON"/>
    <s v="NON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PO"/>
    <s v="NON"/>
    <x v="0"/>
    <s v="NON"/>
    <s v="NC"/>
    <s v="NC"/>
    <s v="NC"/>
    <m/>
    <m/>
    <m/>
    <m/>
    <m/>
    <m/>
    <m/>
    <m/>
    <s v="NC"/>
    <s v="NSP"/>
    <x v="1"/>
    <m/>
    <m/>
    <m/>
    <s v=""/>
  </r>
  <r>
    <n v="24"/>
    <x v="1"/>
    <s v="201706"/>
    <s v="Juin"/>
    <n v="2017"/>
    <s v="Wibaux"/>
    <s v="Chantal"/>
    <n v="65"/>
    <x v="2"/>
    <s v="Femme"/>
    <d v="1951-01-20T00:00:00"/>
    <d v="2017-06-05T00:00:00"/>
    <d v="2017-06-06T00:00:00"/>
    <n v="1"/>
    <s v="Onco"/>
    <x v="0"/>
    <s v="sein"/>
    <n v="160"/>
    <s v="NC"/>
    <n v="49"/>
    <s v="NC"/>
    <n v="19"/>
    <s v="renseigné"/>
    <s v="entre 18,5 et 25"/>
    <n v="1"/>
    <s v="entre 1 et 5"/>
    <s v="NC"/>
    <s v="NC"/>
    <s v="NC"/>
    <s v="NC"/>
    <s v="NC"/>
    <s v="NC"/>
    <s v="NC"/>
    <s v="non renseigné"/>
    <s v="non renseigné"/>
    <s v="non renseigné"/>
    <s v="NC"/>
    <x v="3"/>
    <s v="NC"/>
    <n v="0"/>
    <n v="0"/>
    <n v="0"/>
    <s v="NC"/>
    <s v="NC"/>
    <n v="0"/>
    <n v="0"/>
    <s v="NC"/>
    <s v="NC"/>
    <s v="NC"/>
    <s v="NC"/>
    <s v="NC"/>
    <s v="NON"/>
    <s v="NON"/>
    <s v="NC"/>
    <s v="NC"/>
    <s v="NON"/>
    <s v="SNA"/>
    <s v="NC"/>
    <s v="NC"/>
    <s v="NC"/>
    <s v="NC"/>
    <s v="NC"/>
    <s v="NC"/>
    <s v="NC"/>
    <s v="NON"/>
    <s v="NC"/>
    <s v="NC"/>
    <s v="NC"/>
    <s v="NC"/>
    <s v="NON"/>
    <s v="IV"/>
    <x v="1"/>
    <s v="NON"/>
    <s v="NC"/>
    <s v="NC"/>
    <s v="NC"/>
    <m/>
    <m/>
    <m/>
    <m/>
    <m/>
    <m/>
    <m/>
    <m/>
    <s v="suivi a lyon, decalge htermique sans etio retrouvÃ©e"/>
    <s v="NC"/>
    <x v="1"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7" cacheId="405" applyNumberFormats="0" applyBorderFormats="0" applyFontFormats="0" applyPatternFormats="0" applyAlignmentFormats="0" applyWidthHeightFormats="1" dataCaption="Valeurs" grandTotalCaption="Total" updatedVersion="3" minRefreshableVersion="3" showCalcMbrs="0" useAutoFormatting="1" itemPrintTitles="1" createdVersion="3" indent="0" outline="1" outlineData="1" multipleFieldFilters="0" chartFormat="23" rowHeaderCaption="Etat nutritionnel/période">
  <location ref="A5:K10" firstHeaderRow="1" firstDataRow="2" firstDataCol="1"/>
  <pivotFields count="91"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defaultSubtotal="0">
      <items count="3">
        <item n="&lt;50 ans" x="0"/>
        <item n="entre 50 et 75 ans" x="2"/>
        <item n="&gt;75 ans" x="1"/>
      </items>
    </pivotField>
    <pivotField showAll="0"/>
    <pivotField numFmtId="14" showAll="0"/>
    <pivotField numFmtId="14" showAll="0"/>
    <pivotField showAll="0"/>
    <pivotField showAll="0"/>
    <pivotField showAll="0"/>
    <pivotField axis="axisCol" showAll="0">
      <items count="12">
        <item h="1" x="3"/>
        <item x="8"/>
        <item x="10"/>
        <item x="1"/>
        <item x="0"/>
        <item x="9"/>
        <item x="6"/>
        <item x="7"/>
        <item x="5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5">
        <item n="OK" x="0"/>
        <item n="DM" x="2"/>
        <item n="DS" x="1"/>
        <item n="NSP"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37"/>
  </rowFields>
  <rowItems count="4">
    <i>
      <x/>
    </i>
    <i>
      <x v="1"/>
    </i>
    <i>
      <x v="2"/>
    </i>
    <i t="grand">
      <x/>
    </i>
  </rowItems>
  <colFields count="1">
    <field x="15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 t="grand">
      <x/>
    </i>
  </colItems>
  <dataFields count="1">
    <dataField name="Nombre de age interval" fld="8" subtotal="count" baseField="0" baseItem="0"/>
  </dataFields>
  <formats count="2">
    <format dxfId="23">
      <pivotArea field="1" type="button" dataOnly="0" labelOnly="1" outline="0"/>
    </format>
    <format dxfId="19">
      <pivotArea dataOnly="0" labelOnly="1" grandCol="1" outline="0" fieldPosition="0"/>
    </format>
  </formats>
  <chartFormats count="20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0" format="2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0" format="2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0" format="2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0" format="2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20" format="2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20" format="2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20" format="2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20" format="2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20" format="2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2" displayName="Table_2" ref="A1:CM132">
  <autoFilter ref="A1:CM132">
    <filterColumn colId="8"/>
  </autoFilter>
  <sortState ref="A2:CL132">
    <sortCondition ref="F1:F132"/>
  </sortState>
  <tableColumns count="91">
    <tableColumn id="1" name="id"/>
    <tableColumn id="2" name="période alias">
      <calculatedColumnFormula>IF(C2="201612","A",IF(C2="201706","B",IF(C2="201712","C",IF(C2="201806","D"))))</calculatedColumnFormula>
    </tableColumn>
    <tableColumn id="3" name="période" dataDxfId="53">
      <calculatedColumnFormula>CONCATENATE(E2,IF(D2="décembre","12","06"))</calculatedColumnFormula>
    </tableColumn>
    <tableColumn id="4" name="periode_mois"/>
    <tableColumn id="5" name="periode_annee"/>
    <tableColumn id="6" name="nom"/>
    <tableColumn id="7" name="prenom"/>
    <tableColumn id="8" name="age"/>
    <tableColumn id="91" name="age interval" dataDxfId="39">
      <calculatedColumnFormula>IF(Table_2[[#This Row],[age]]&lt;50,"&lt;50",IF(AND(Table_2[[#This Row],[age]]&gt;=50,Table_2[[#This Row],[age]]&lt;75),"entre 50 et 75",IF(Table_2[[#This Row],[age]]&gt;=75,"supérieur à 75")))</calculatedColumnFormula>
    </tableColumn>
    <tableColumn id="9" name="sexe"/>
    <tableColumn id="10" name="date_de_naissance"/>
    <tableColumn id="11" name="date_d_entree"/>
    <tableColumn id="12" name="date_de_sortie"/>
    <tableColumn id="13" name="duree_hospit"/>
    <tableColumn id="14" name="onco_hemato"/>
    <tableColumn id="15" name="Type de néoplasie">
      <calculatedColumnFormula>IF(O2="Hemato","",IF(Q2="CHC","Digestif",IF(Q2="colon","Digestif",IF(Q2="cholangiocarcinome","Digestif",IF(Q2="corticosurrenalome","Surrenale",IF(Q2="ependymome du cervelet","Cérébral",IF(Q2="gastrique","Digestif",IF(Q2="melanome","Cutané",IF(Q2="oesophage","Digestif",IF(Q2="ovaire","Gynécologique",IF(Q2="pancreas","Digestif",IF(Q2="prostate","Prostate",IF(Q2="renal","Urinaire",IF(Q2="sein","Gynécologique",IF(Q2="TNE","TNE",IF(Q2="uterus","Gynécologique",IF(Q2="vessie","Urinaire",IF(Q2="ORL","ORL",IF(Q2="indeterminé","Indéterminé","")))))))))))))))))))</calculatedColumnFormula>
    </tableColumn>
    <tableColumn id="16" name="diagnostic"/>
    <tableColumn id="17" name="taille"/>
    <tableColumn id="18" name="poids_init"/>
    <tableColumn id="19" name="poids_entree"/>
    <tableColumn id="20" name="poids_sortie"/>
    <tableColumn id="21" name="imc">
      <calculatedColumnFormula>IF('[1]Référentiel recueil de données'!$Q2="NC","NC",IF('[1]Référentiel recueil de données'!$S2="NC","NC",ROUND('[1]Référentiel recueil de données'!$S2/('[1]Référentiel recueil de données'!$Q2*'[1]Référentiel recueil de données'!$Q2)*10000,0)))</calculatedColumnFormula>
    </tableColumn>
    <tableColumn id="22" name="imc_renseigné" dataDxfId="52">
      <calculatedColumnFormula>IF(OR(Table_2[[#This Row],[interval imc]]="NC",Table_2[[#This Row],[interval imc]]=0),"non renseigné","renseigné")</calculatedColumnFormula>
    </tableColumn>
    <tableColumn id="23" name="interval imc" dataDxfId="51">
      <calculatedColumnFormula>IF('[1]Référentiel recueil de données'!$U2="NC","NC",IF(V2&lt;18.5,"&lt;18,5",IF(AND(V2&gt;=18.5,V2&lt;25),"entre 18,5 et 25",IF(AND(V2&gt;=25,V2&lt;30),"entre 25 et 30",IF(V2&gt;=30,"supérieur à 30")))))</calculatedColumnFormula>
    </tableColumn>
    <tableColumn id="24" name="nb_pesees"/>
    <tableColumn id="25" name="nb_pesées_int" dataDxfId="50">
      <calculatedColumnFormula>IF(Y2=0,0,IF(AND(Y2&gt;0,Y2&lt;5),"entre 1 et 5",IF(AND(Y2&gt;=5,Y2&lt;=10),"entre 5 et 10",IF(Y2&gt;10,"supérieur à 10","????"))))</calculatedColumnFormula>
    </tableColumn>
    <tableColumn id="90" name="evolution poids durant hospit" dataDxfId="49">
      <calculatedColumnFormula>IF(AND(ISNUMBER(Table_2[[#This Row],[poids_entree]]),ISNUMBER(Table_2[[#This Row],[poids_sortie]])),Table_2[[#This Row],[poids_sortie]]-Table_2[[#This Row],[poids_entree]],"NC")</calculatedColumnFormula>
    </tableColumn>
    <tableColumn id="88" name="evolution poids avant hospit" dataDxfId="48">
      <calculatedColumnFormula>IF(AND(ISNUMBER(Table_2[[#This Row],[poids_init]]),ISNUMBER(Table_2[[#This Row],[poids_entree]])),Table_2[[#This Row],[poids_entree]]-Table_2[[#This Row],[poids_init]],"NC")</calculatedColumnFormula>
    </tableColumn>
    <tableColumn id="26" name="% perte_de_poids">
      <calculatedColumnFormula>IF(T2="NC","NC",IF(S2="NC","NC",ROUND(((S2-T2)/S2)*100,0)))</calculatedColumnFormula>
    </tableColumn>
    <tableColumn id="89" name="gain/perte de poids durant hospit" dataDxfId="47">
      <calculatedColumnFormula>IF(AA2="NC","NC",IF(AA2&gt;=0,"perte","gain"))</calculatedColumnFormula>
    </tableColumn>
    <tableColumn id="27" name="gain/perte de poids avant hospit" dataDxfId="46">
      <calculatedColumnFormula>IF(AB2="NC","NC",IF(AB2&gt;=0,"perte","gain"))</calculatedColumnFormula>
    </tableColumn>
    <tableColumn id="28" name="% perte de poids DH">
      <calculatedColumnFormula>IF(U2="NC","NC",IF(T2="NC","NC",ROUND(((T2-U2)/T2)*100,0)))</calculatedColumnFormula>
    </tableColumn>
    <tableColumn id="29" name="% gain de poids DH" dataDxfId="45">
      <calculatedColumnFormula>IF(ISNUMBER(Table_2[[#This Row],[% perte de poids DH]]),AF2*(-1),"NC")</calculatedColumnFormula>
    </tableColumn>
    <tableColumn id="87" name="perte de poids C/NC durant hospit" dataDxfId="44">
      <calculatedColumnFormula>IF(AF2="NC","non renseigné","renseigné")</calculatedColumnFormula>
    </tableColumn>
    <tableColumn id="30" name="perte de poids C/NC avant hospit2">
      <calculatedColumnFormula>IF(AC2="NC","non renseigné","renseigné")</calculatedColumnFormula>
    </tableColumn>
    <tableColumn id="86" name="albumine_renseigné" dataDxfId="43">
      <calculatedColumnFormula>IF(OR(Table_2[[#This Row],[albumine]]="NC",Table_2[[#This Row],[albumine]]=0),"non renseigné","renseigné")</calculatedColumnFormula>
    </tableColumn>
    <tableColumn id="31" name="albumine"/>
    <tableColumn id="32" name="EN"/>
    <tableColumn id="33" name="pre_albumine"/>
    <tableColumn id="34" name="crp"/>
    <tableColumn id="35" name="phosphore"/>
    <tableColumn id="36" name="magnesium"/>
    <tableColumn id="37" name="date_dernieres_nouvelles"/>
    <tableColumn id="38" name="date_derniere_chimio"/>
    <tableColumn id="39" name="nb_consultation_diet"/>
    <tableColumn id="40" name="nombre_cno"/>
    <tableColumn id="41" name="indice_poids"/>
    <tableColumn id="42" name="bilan_nutritionnel"/>
    <tableColumn id="43" name="suivis_nutritionnel"/>
    <tableColumn id="44" name="denutrition"/>
    <tableColumn id="45" name="dc"/>
    <tableColumn id="46" name="pec_mycose"/>
    <tableColumn id="47" name="consultation_diet"/>
    <tableColumn id="48" name="conseil_diÃ©tÃ©tiques"/>
    <tableColumn id="49" name="indication_nutition_artificielle"/>
    <tableColumn id="50" name="complement_nutritionnel_oral"/>
    <tableColumn id="51" name="type_nutrition"/>
    <tableColumn id="52" name="nutrition_enteral"/>
    <tableColumn id="53" name="perikabiven"/>
    <tableColumn id="54" name="adapatation_progressive_des_doses"/>
    <tableColumn id="55" name="sri"/>
    <tableColumn id="56" name="cernevit"/>
    <tableColumn id="57" name="nutriyelt"/>
    <tableColumn id="58" name="magnesium_sulfate"/>
    <tableColumn id="59" name="rum_fait"/>
    <tableColumn id="60" name="rum_denutrition"/>
    <tableColumn id="61" name="nutrition_parenteral_vitamines"/>
    <tableColumn id="62" name="date_poids_init"/>
    <tableColumn id="63" name="albumine_corrigee"/>
    <tableColumn id="64" name="chimio PO"/>
    <tableColumn id="65" name="chimio_iv"/>
    <tableColumn id="66" name="chimio"/>
    <tableColumn id="67" name="infection_pac"/>
    <tableColumn id="68" name="date hemoc"/>
    <tableColumn id="69" name="bacterio"/>
    <tableColumn id="70" name="infection commentaire"/>
    <tableColumn id="71" name="pyo"/>
    <tableColumn id="72" name="e.coli"/>
    <tableColumn id="73" name="staph epi"/>
    <tableColumn id="74" name="staph ominis"/>
    <tableColumn id="75" name="staph aureus"/>
    <tableColumn id="76" name="klebsielle"/>
    <tableColumn id="77" name="eu.fecalis"/>
    <tableColumn id="78" name="pneumoccoque"/>
    <tableColumn id="79" name="commentaires"/>
    <tableColumn id="80" name="remarques"/>
    <tableColumn id="81" name="Aplasie"/>
    <tableColumn id="82" name="date infection PAC" dataDxfId="42"/>
    <tableColumn id="83" name="DC inf PAC"/>
    <tableColumn id="84" name="date DC" dataDxfId="41"/>
    <tableColumn id="85" name="Jours avant décès causé par inf pac" dataDxfId="40">
      <calculatedColumnFormula>IF( AND(ISNUMBER(CJ2),ISNUMBER(CL2)),DATEDIF(CJ2,CL2,"D"),"")</calculatedColumnFormula>
    </tableColumn>
  </tableColumns>
  <tableStyleInfo name="Référentiel recueil de données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L10"/>
  <sheetViews>
    <sheetView tabSelected="1" topLeftCell="A4" zoomScaleNormal="100" workbookViewId="0">
      <selection activeCell="M13" sqref="M13"/>
    </sheetView>
  </sheetViews>
  <sheetFormatPr baseColWidth="10" defaultRowHeight="15"/>
  <cols>
    <col min="1" max="1" width="26" bestFit="1" customWidth="1"/>
    <col min="2" max="2" width="23.85546875" customWidth="1"/>
    <col min="3" max="3" width="7.28515625" customWidth="1"/>
    <col min="4" max="4" width="7.85546875" customWidth="1"/>
    <col min="5" max="5" width="14.42578125" customWidth="1"/>
    <col min="6" max="6" width="12.140625" customWidth="1"/>
    <col min="7" max="7" width="4.42578125" customWidth="1"/>
    <col min="8" max="8" width="8.42578125" customWidth="1"/>
    <col min="9" max="9" width="4.42578125" customWidth="1"/>
    <col min="10" max="10" width="8.28515625" customWidth="1"/>
    <col min="11" max="12" width="5.42578125" customWidth="1"/>
    <col min="13" max="13" width="8.42578125" customWidth="1"/>
    <col min="14" max="14" width="5" customWidth="1"/>
    <col min="15" max="15" width="4.140625" customWidth="1"/>
    <col min="16" max="16" width="3.28515625" customWidth="1"/>
    <col min="17" max="17" width="4.5703125" customWidth="1"/>
    <col min="18" max="18" width="8" customWidth="1"/>
    <col min="19" max="19" width="5.42578125" customWidth="1"/>
  </cols>
  <sheetData>
    <row r="5" spans="1:12">
      <c r="A5" s="12" t="s">
        <v>560</v>
      </c>
      <c r="B5" s="12" t="s">
        <v>553</v>
      </c>
    </row>
    <row r="6" spans="1:12" s="16" customFormat="1">
      <c r="A6" s="12" t="s">
        <v>558</v>
      </c>
      <c r="B6" t="s">
        <v>561</v>
      </c>
      <c r="C6" t="s">
        <v>562</v>
      </c>
      <c r="D6" t="s">
        <v>563</v>
      </c>
      <c r="E6" t="s">
        <v>564</v>
      </c>
      <c r="F6" t="s">
        <v>565</v>
      </c>
      <c r="G6" t="s">
        <v>180</v>
      </c>
      <c r="H6" t="s">
        <v>566</v>
      </c>
      <c r="I6" t="s">
        <v>114</v>
      </c>
      <c r="J6" t="s">
        <v>567</v>
      </c>
      <c r="K6" s="15" t="s">
        <v>557</v>
      </c>
      <c r="L6"/>
    </row>
    <row r="7" spans="1:12">
      <c r="A7" s="13" t="s">
        <v>554</v>
      </c>
      <c r="B7" s="14">
        <v>1</v>
      </c>
      <c r="C7" s="14">
        <v>1</v>
      </c>
      <c r="D7" s="14">
        <v>6</v>
      </c>
      <c r="E7" s="14">
        <v>7</v>
      </c>
      <c r="F7" s="14"/>
      <c r="G7" s="14">
        <v>1</v>
      </c>
      <c r="H7" s="14"/>
      <c r="I7" s="14"/>
      <c r="J7" s="14">
        <v>1</v>
      </c>
      <c r="K7" s="14">
        <v>17</v>
      </c>
    </row>
    <row r="8" spans="1:12">
      <c r="A8" s="13" t="s">
        <v>555</v>
      </c>
      <c r="B8" s="14"/>
      <c r="C8" s="14"/>
      <c r="D8" s="14">
        <v>9</v>
      </c>
      <c r="E8" s="14">
        <v>5</v>
      </c>
      <c r="F8" s="14"/>
      <c r="G8" s="14">
        <v>7</v>
      </c>
      <c r="H8" s="14">
        <v>2</v>
      </c>
      <c r="I8" s="14">
        <v>1</v>
      </c>
      <c r="J8" s="14">
        <v>2</v>
      </c>
      <c r="K8" s="14">
        <v>26</v>
      </c>
    </row>
    <row r="9" spans="1:12">
      <c r="A9" s="13" t="s">
        <v>556</v>
      </c>
      <c r="B9" s="14"/>
      <c r="C9" s="14"/>
      <c r="D9" s="14">
        <v>9</v>
      </c>
      <c r="E9" s="14">
        <v>9</v>
      </c>
      <c r="F9" s="14">
        <v>1</v>
      </c>
      <c r="G9" s="14">
        <v>6</v>
      </c>
      <c r="H9" s="14">
        <v>1</v>
      </c>
      <c r="I9" s="14">
        <v>1</v>
      </c>
      <c r="J9" s="14">
        <v>2</v>
      </c>
      <c r="K9" s="14">
        <v>29</v>
      </c>
    </row>
    <row r="10" spans="1:12">
      <c r="A10" s="13" t="s">
        <v>557</v>
      </c>
      <c r="B10" s="14">
        <v>1</v>
      </c>
      <c r="C10" s="14">
        <v>1</v>
      </c>
      <c r="D10" s="14">
        <v>24</v>
      </c>
      <c r="E10" s="14">
        <v>21</v>
      </c>
      <c r="F10" s="14">
        <v>1</v>
      </c>
      <c r="G10" s="14">
        <v>14</v>
      </c>
      <c r="H10" s="14">
        <v>3</v>
      </c>
      <c r="I10" s="14">
        <v>2</v>
      </c>
      <c r="J10" s="14">
        <v>5</v>
      </c>
      <c r="K10" s="14">
        <v>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132"/>
  <sheetViews>
    <sheetView topLeftCell="I1" workbookViewId="0">
      <selection activeCell="P2" sqref="P2"/>
    </sheetView>
  </sheetViews>
  <sheetFormatPr baseColWidth="10" defaultRowHeight="15"/>
  <cols>
    <col min="1" max="1" width="5" bestFit="1" customWidth="1"/>
    <col min="2" max="2" width="14.7109375" bestFit="1" customWidth="1"/>
    <col min="3" max="3" width="10.28515625" bestFit="1" customWidth="1"/>
    <col min="4" max="4" width="15.5703125" bestFit="1" customWidth="1"/>
    <col min="5" max="5" width="16.85546875" bestFit="1" customWidth="1"/>
    <col min="8" max="8" width="6.42578125" bestFit="1" customWidth="1"/>
    <col min="9" max="9" width="13.7109375" bestFit="1" customWidth="1"/>
    <col min="10" max="10" width="8" bestFit="1" customWidth="1"/>
    <col min="11" max="11" width="20.28515625" bestFit="1" customWidth="1"/>
    <col min="12" max="12" width="16.42578125" bestFit="1" customWidth="1"/>
    <col min="13" max="13" width="16.7109375" bestFit="1" customWidth="1"/>
    <col min="14" max="14" width="15.140625" bestFit="1" customWidth="1"/>
    <col min="15" max="15" width="15.42578125" bestFit="1" customWidth="1"/>
    <col min="16" max="16" width="19.5703125" bestFit="1" customWidth="1"/>
    <col min="17" max="17" width="21.28515625" customWidth="1"/>
    <col min="18" max="18" width="7.85546875" bestFit="1" customWidth="1"/>
    <col min="19" max="19" width="12.140625" bestFit="1" customWidth="1"/>
    <col min="20" max="20" width="15.140625" bestFit="1" customWidth="1"/>
    <col min="21" max="21" width="14.28515625" bestFit="1" customWidth="1"/>
    <col min="22" max="22" width="6.42578125" bestFit="1" customWidth="1"/>
    <col min="23" max="23" width="16.28515625" bestFit="1" customWidth="1"/>
    <col min="24" max="24" width="13.7109375" bestFit="1" customWidth="1"/>
    <col min="25" max="25" width="12.85546875" bestFit="1" customWidth="1"/>
    <col min="26" max="26" width="16.28515625" bestFit="1" customWidth="1"/>
    <col min="27" max="27" width="29.85546875" bestFit="1" customWidth="1"/>
    <col min="28" max="28" width="28.85546875" bestFit="1" customWidth="1"/>
    <col min="29" max="29" width="19.42578125" bestFit="1" customWidth="1"/>
    <col min="30" max="30" width="33.42578125" bestFit="1" customWidth="1"/>
    <col min="31" max="31" width="32.42578125" bestFit="1" customWidth="1"/>
    <col min="32" max="32" width="21.28515625" bestFit="1" customWidth="1"/>
    <col min="33" max="33" width="20.140625" bestFit="1" customWidth="1"/>
    <col min="34" max="35" width="34" bestFit="1" customWidth="1"/>
    <col min="36" max="36" width="21.7109375" bestFit="1" customWidth="1"/>
    <col min="37" max="37" width="11.7109375" bestFit="1" customWidth="1"/>
    <col min="38" max="38" width="6.5703125" bestFit="1" customWidth="1"/>
    <col min="39" max="39" width="15.7109375" bestFit="1" customWidth="1"/>
    <col min="40" max="40" width="6" bestFit="1" customWidth="1"/>
    <col min="41" max="41" width="12.85546875" bestFit="1" customWidth="1"/>
    <col min="42" max="42" width="13.5703125" bestFit="1" customWidth="1"/>
    <col min="43" max="43" width="26.85546875" bestFit="1" customWidth="1"/>
    <col min="44" max="44" width="23.140625" bestFit="1" customWidth="1"/>
    <col min="45" max="45" width="22.28515625" bestFit="1" customWidth="1"/>
    <col min="46" max="46" width="14.42578125" bestFit="1" customWidth="1"/>
    <col min="47" max="47" width="14.5703125" bestFit="1" customWidth="1"/>
    <col min="48" max="48" width="19.5703125" bestFit="1" customWidth="1"/>
    <col min="49" max="49" width="20.140625" bestFit="1" customWidth="1"/>
    <col min="50" max="50" width="13.42578125" bestFit="1" customWidth="1"/>
    <col min="51" max="51" width="5.28515625" bestFit="1" customWidth="1"/>
    <col min="52" max="52" width="14.140625" bestFit="1" customWidth="1"/>
    <col min="53" max="53" width="19" bestFit="1" customWidth="1"/>
    <col min="54" max="54" width="25.140625" bestFit="1" customWidth="1"/>
    <col min="55" max="55" width="30.85546875" bestFit="1" customWidth="1"/>
    <col min="56" max="56" width="31.140625" bestFit="1" customWidth="1"/>
    <col min="57" max="57" width="16.140625" bestFit="1" customWidth="1"/>
    <col min="58" max="58" width="18.7109375" bestFit="1" customWidth="1"/>
    <col min="59" max="59" width="13.85546875" bestFit="1" customWidth="1"/>
    <col min="60" max="60" width="36" bestFit="1" customWidth="1"/>
    <col min="61" max="61" width="5.42578125" bestFit="1" customWidth="1"/>
    <col min="62" max="62" width="10.5703125" bestFit="1" customWidth="1"/>
    <col min="63" max="63" width="11" bestFit="1" customWidth="1"/>
    <col min="64" max="64" width="20.85546875" bestFit="1" customWidth="1"/>
    <col min="65" max="65" width="10.85546875" bestFit="1" customWidth="1"/>
    <col min="66" max="66" width="18" bestFit="1" customWidth="1"/>
    <col min="67" max="67" width="31.5703125" bestFit="1" customWidth="1"/>
    <col min="68" max="68" width="17.140625" bestFit="1" customWidth="1"/>
    <col min="69" max="69" width="20.140625" bestFit="1" customWidth="1"/>
    <col min="70" max="70" width="12.28515625" bestFit="1" customWidth="1"/>
    <col min="71" max="71" width="11.85546875" bestFit="1" customWidth="1"/>
    <col min="72" max="72" width="9.28515625" bestFit="1" customWidth="1"/>
    <col min="73" max="73" width="15.28515625" bestFit="1" customWidth="1"/>
    <col min="74" max="74" width="13.7109375" bestFit="1" customWidth="1"/>
    <col min="75" max="75" width="10.7109375" bestFit="1" customWidth="1"/>
    <col min="76" max="76" width="23.85546875" bestFit="1" customWidth="1"/>
    <col min="77" max="77" width="6.5703125" bestFit="1" customWidth="1"/>
    <col min="78" max="78" width="8.140625" bestFit="1" customWidth="1"/>
    <col min="80" max="81" width="14.5703125" bestFit="1" customWidth="1"/>
    <col min="82" max="82" width="12" bestFit="1" customWidth="1"/>
    <col min="83" max="83" width="11.85546875" bestFit="1" customWidth="1"/>
    <col min="84" max="84" width="17" bestFit="1" customWidth="1"/>
    <col min="85" max="85" width="16" bestFit="1" customWidth="1"/>
    <col min="86" max="86" width="12.85546875" bestFit="1" customWidth="1"/>
    <col min="87" max="87" width="9.85546875" bestFit="1" customWidth="1"/>
    <col min="88" max="88" width="19.85546875" bestFit="1" customWidth="1"/>
    <col min="89" max="89" width="12.5703125" bestFit="1" customWidth="1"/>
    <col min="90" max="90" width="10.7109375" bestFit="1" customWidth="1"/>
    <col min="91" max="91" width="34.28515625" bestFit="1" customWidth="1"/>
  </cols>
  <sheetData>
    <row r="1" spans="1:9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559</v>
      </c>
      <c r="J1" s="1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3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3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2" t="s">
        <v>41</v>
      </c>
      <c r="AR1" s="2" t="s">
        <v>42</v>
      </c>
      <c r="AS1" s="1" t="s">
        <v>43</v>
      </c>
      <c r="AT1" s="4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2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2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2" t="s">
        <v>86</v>
      </c>
      <c r="CK1" s="1" t="s">
        <v>87</v>
      </c>
      <c r="CL1" s="2" t="s">
        <v>88</v>
      </c>
      <c r="CM1" s="5" t="s">
        <v>89</v>
      </c>
    </row>
    <row r="2" spans="1:91" ht="120">
      <c r="A2" s="6">
        <v>122</v>
      </c>
      <c r="B2" s="6" t="str">
        <f>IF(C2="201612","A",IF(C2="201706","B",IF(C2="201712","C",IF(C2="201806","D"))))</f>
        <v>C</v>
      </c>
      <c r="C2" s="7" t="str">
        <f>CONCATENATE(E2,IF(D2="décembre","12","06"))</f>
        <v>201712</v>
      </c>
      <c r="D2" s="6" t="s">
        <v>90</v>
      </c>
      <c r="E2" s="6">
        <v>2017</v>
      </c>
      <c r="F2" s="6" t="s">
        <v>91</v>
      </c>
      <c r="G2" s="6" t="s">
        <v>92</v>
      </c>
      <c r="H2" s="6">
        <v>40</v>
      </c>
      <c r="I2" s="7" t="str">
        <f>IF(Table_2[[#This Row],[age]]&lt;50,"&lt;50",IF(AND(Table_2[[#This Row],[age]]&gt;=50,Table_2[[#This Row],[age]]&lt;75),"entre 50 et 75",IF(Table_2[[#This Row],[age]]&gt;=75,"supérieur à 75")))</f>
        <v>&lt;50</v>
      </c>
      <c r="J2" s="6" t="s">
        <v>93</v>
      </c>
      <c r="K2" s="8">
        <v>28212</v>
      </c>
      <c r="L2" s="8">
        <v>43063</v>
      </c>
      <c r="M2" s="6" t="s">
        <v>94</v>
      </c>
      <c r="N2" s="6">
        <v>46</v>
      </c>
      <c r="O2" s="6" t="s">
        <v>95</v>
      </c>
      <c r="P2" s="6" t="str">
        <f>IF(O2="Hemato","",IF(Q2="CHC","Digestif",IF(Q2="colon","Digestif",IF(Q2="cholangiocarcinome","Digestif",IF(Q2="corticosurrenalome","Surrenale",IF(Q2="ependymome du cervelet","Cérébral",IF(Q2="gastrique","Digestif",IF(Q2="melanome","Cutané",IF(Q2="oesophage","Digestif",IF(Q2="ovaire","Gynécologique",IF(Q2="pancreas","Digestif",IF(Q2="prostate","Prostate",IF(Q2="renal","Urinaire",IF(Q2="sein","Gynécologique",IF(Q2="TNE","TNE",IF(Q2="uterus","Gynécologique",IF(Q2="vessie","Urinaire",IF(Q2="ORL","ORL",IF(Q2="indeterminé","Indéterminé","")))))))))))))))))))</f>
        <v>Gynécologique</v>
      </c>
      <c r="Q2" s="6" t="s">
        <v>96</v>
      </c>
      <c r="R2" s="6">
        <v>160</v>
      </c>
      <c r="S2" s="6">
        <v>59</v>
      </c>
      <c r="T2" s="6">
        <v>61</v>
      </c>
      <c r="U2" s="6">
        <v>59</v>
      </c>
      <c r="V2" s="6">
        <f>IF('[1]Référentiel recueil de données'!$Q2="NC","NC",IF('[1]Référentiel recueil de données'!$S2="NC","NC",ROUND('[1]Référentiel recueil de données'!$S2/('[1]Référentiel recueil de données'!$Q2*'[1]Référentiel recueil de données'!$Q2)*10000,0)))</f>
        <v>24</v>
      </c>
      <c r="W2" s="7" t="str">
        <f>IF(OR(Table_2[[#This Row],[interval imc]]="NC",Table_2[[#This Row],[interval imc]]=0),"non renseigné","renseigné")</f>
        <v>renseigné</v>
      </c>
      <c r="X2" s="7" t="str">
        <f>IF('[1]Référentiel recueil de données'!$U88="NC","NC",IF(V2&lt;18.5,"&lt;18,5",IF(AND(V2&gt;=18.5,V2&lt;25),"entre 18,5 et 25",IF(AND(V2&gt;=25,V2&lt;30),"entre 25 et 30",IF(V2&gt;=30,"supérieur à 30")))))</f>
        <v>entre 18,5 et 25</v>
      </c>
      <c r="Y2" s="6">
        <v>4</v>
      </c>
      <c r="Z2" s="7" t="str">
        <f>IF(Y2=0,0,IF(AND(Y2&gt;0,Y2&lt;5),"entre 1 et 5",IF(AND(Y2&gt;=5,Y2&lt;=10),"entre 5 et 10",IF(Y2&gt;10,"supérieur à 10","????"))))</f>
        <v>entre 1 et 5</v>
      </c>
      <c r="AA2" s="7">
        <f>IF(AND(ISNUMBER(Table_2[[#This Row],[poids_entree]]),ISNUMBER(Table_2[[#This Row],[poids_sortie]])),Table_2[[#This Row],[poids_sortie]]-Table_2[[#This Row],[poids_entree]],"NC")</f>
        <v>-2</v>
      </c>
      <c r="AB2" s="7">
        <f>IF(AND(ISNUMBER(Table_2[[#This Row],[poids_init]]),ISNUMBER(Table_2[[#This Row],[poids_entree]])),Table_2[[#This Row],[poids_entree]]-Table_2[[#This Row],[poids_init]],"NC")</f>
        <v>2</v>
      </c>
      <c r="AC2" s="6">
        <f>IF(T2="NC","NC",IF(S2="NC","NC",ROUND(((S2-T2)/S2)*100,0)))</f>
        <v>-3</v>
      </c>
      <c r="AD2" s="6" t="str">
        <f>IF(AA2="NC","NC",IF(AA2&gt;=0,"perte","gain"))</f>
        <v>gain</v>
      </c>
      <c r="AE2" s="6" t="str">
        <f>IF(AB2="NC","NC",IF(AB2&gt;=0,"perte","gain"))</f>
        <v>perte</v>
      </c>
      <c r="AF2" s="6">
        <f>IF(U2="NC","NC",IF(T2="NC","NC",ROUND(((T2-U2)/T2)*100,0)))</f>
        <v>3</v>
      </c>
      <c r="AG2" s="6">
        <f>IF(ISNUMBER(Table_2[[#This Row],[% perte de poids DH]]),AF2*(-1),"NC")</f>
        <v>-3</v>
      </c>
      <c r="AH2" s="6" t="str">
        <f>IF(AF2="NC","non renseigné","renseigné")</f>
        <v>renseigné</v>
      </c>
      <c r="AI2" s="6" t="str">
        <f>IF(AC2="NC","non renseigné","renseigné")</f>
        <v>renseigné</v>
      </c>
      <c r="AJ2" s="7" t="str">
        <f>IF(OR(Table_2[[#This Row],[albumine]]="NC",Table_2[[#This Row],[albumine]]=0),"non renseigné","renseigné")</f>
        <v>renseigné</v>
      </c>
      <c r="AK2" s="6">
        <v>31</v>
      </c>
      <c r="AL2" s="6" t="s">
        <v>97</v>
      </c>
      <c r="AM2" s="6" t="s">
        <v>98</v>
      </c>
      <c r="AN2" s="6">
        <v>17</v>
      </c>
      <c r="AO2" s="6">
        <v>1.23</v>
      </c>
      <c r="AP2" s="6" t="s">
        <v>99</v>
      </c>
      <c r="AQ2" s="8">
        <v>42772</v>
      </c>
      <c r="AR2" s="8" t="s">
        <v>98</v>
      </c>
      <c r="AS2" s="6">
        <v>0</v>
      </c>
      <c r="AT2" s="6">
        <v>0</v>
      </c>
      <c r="AU2" s="6" t="s">
        <v>98</v>
      </c>
      <c r="AV2" s="6" t="s">
        <v>100</v>
      </c>
      <c r="AW2" s="6" t="s">
        <v>101</v>
      </c>
      <c r="AX2" s="6" t="s">
        <v>98</v>
      </c>
      <c r="AY2" s="6" t="s">
        <v>100</v>
      </c>
      <c r="AZ2" s="6" t="s">
        <v>100</v>
      </c>
      <c r="BA2" s="6" t="s">
        <v>101</v>
      </c>
      <c r="BB2" s="6" t="s">
        <v>98</v>
      </c>
      <c r="BC2" s="6" t="s">
        <v>101</v>
      </c>
      <c r="BD2" s="6" t="s">
        <v>101</v>
      </c>
      <c r="BE2" s="6" t="s">
        <v>102</v>
      </c>
      <c r="BF2" s="6" t="s">
        <v>98</v>
      </c>
      <c r="BG2" s="6" t="s">
        <v>98</v>
      </c>
      <c r="BH2" s="6" t="s">
        <v>98</v>
      </c>
      <c r="BI2" s="6" t="s">
        <v>98</v>
      </c>
      <c r="BJ2" s="6" t="s">
        <v>98</v>
      </c>
      <c r="BK2" s="6" t="s">
        <v>98</v>
      </c>
      <c r="BL2" s="6" t="s">
        <v>98</v>
      </c>
      <c r="BM2" s="6" t="s">
        <v>101</v>
      </c>
      <c r="BN2" s="6" t="s">
        <v>98</v>
      </c>
      <c r="BO2" s="6" t="s">
        <v>98</v>
      </c>
      <c r="BP2" s="8" t="s">
        <v>98</v>
      </c>
      <c r="BQ2" s="6" t="s">
        <v>98</v>
      </c>
      <c r="BR2" s="6" t="s">
        <v>100</v>
      </c>
      <c r="BS2" s="6" t="s">
        <v>101</v>
      </c>
      <c r="BT2" s="6" t="s">
        <v>103</v>
      </c>
      <c r="BU2" s="6" t="s">
        <v>100</v>
      </c>
      <c r="BV2" s="8">
        <v>43063</v>
      </c>
      <c r="BW2" s="6" t="s">
        <v>77</v>
      </c>
      <c r="BX2" s="6" t="s">
        <v>104</v>
      </c>
      <c r="BY2" s="6"/>
      <c r="BZ2" s="6"/>
      <c r="CA2" s="6" t="s">
        <v>100</v>
      </c>
      <c r="CB2" s="6"/>
      <c r="CC2" s="6"/>
      <c r="CD2" s="6"/>
      <c r="CE2" s="6"/>
      <c r="CF2" s="6"/>
      <c r="CG2" s="6" t="s">
        <v>105</v>
      </c>
      <c r="CH2" s="6" t="s">
        <v>98</v>
      </c>
      <c r="CI2" s="6" t="s">
        <v>101</v>
      </c>
      <c r="CJ2" s="8">
        <v>43063</v>
      </c>
      <c r="CK2" s="6" t="s">
        <v>100</v>
      </c>
      <c r="CL2" s="8">
        <v>43137</v>
      </c>
      <c r="CM2" s="9">
        <f>IF( AND(ISNUMBER(CJ2),ISNUMBER(CL2)),DATEDIF(CJ2,CL2,"D"),"")</f>
        <v>74</v>
      </c>
    </row>
    <row r="3" spans="1:91" ht="30">
      <c r="A3" s="6">
        <v>3</v>
      </c>
      <c r="B3" s="6" t="str">
        <f>IF(C3="201612","A",IF(C3="201706","B",IF(C3="201712","C",IF(C3="201806","D"))))</f>
        <v>B</v>
      </c>
      <c r="C3" s="7" t="str">
        <f>CONCATENATE(E3,IF(D3="décembre","12","06"))</f>
        <v>201706</v>
      </c>
      <c r="D3" s="6" t="s">
        <v>106</v>
      </c>
      <c r="E3" s="6">
        <v>2017</v>
      </c>
      <c r="F3" s="6" t="s">
        <v>107</v>
      </c>
      <c r="G3" s="6" t="s">
        <v>108</v>
      </c>
      <c r="H3" s="6">
        <v>85</v>
      </c>
      <c r="I3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3" s="6" t="s">
        <v>93</v>
      </c>
      <c r="K3" s="8">
        <v>11573</v>
      </c>
      <c r="L3" s="8">
        <v>42886</v>
      </c>
      <c r="M3" s="8">
        <v>42907</v>
      </c>
      <c r="N3" s="6">
        <v>21</v>
      </c>
      <c r="O3" s="6" t="s">
        <v>95</v>
      </c>
      <c r="P3" s="6" t="str">
        <f>IF(O3="Hemato","",IF(Q3="CHC","Digestif",IF(Q3="colon","Digestif",IF(Q3="cholangiocarcinome","Digestif",IF(Q3="corticosurrenalome","Surrenale",IF(Q3="ependymome du cervelet","Cérébral",IF(Q3="gastrique","Digestif",IF(Q3="melanome","Cutané",IF(Q3="oesophage","Digestif",IF(Q3="ovaire","Gynécologique",IF(Q3="pancreas","Digestif",IF(Q3="prostate","Prostate",IF(Q3="renal","Urinaire",IF(Q3="sein","Gynécologique",IF(Q3="TNE","TNE",IF(Q3="uterus","Gynécologique",IF(Q3="vessie","Urinaire",IF(Q3="ORL","ORL",IF(Q3="indeterminé","Indéterminé","")))))))))))))))))))</f>
        <v>Digestif</v>
      </c>
      <c r="Q3" s="6" t="s">
        <v>109</v>
      </c>
      <c r="R3" s="6">
        <v>144</v>
      </c>
      <c r="S3" s="6">
        <v>71</v>
      </c>
      <c r="T3" s="6">
        <v>66</v>
      </c>
      <c r="U3" s="6">
        <v>64</v>
      </c>
      <c r="V3" s="6">
        <f>IF('[1]Référentiel recueil de données'!$Q3="NC","NC",IF('[1]Référentiel recueil de données'!$S3="NC","NC",ROUND('[1]Référentiel recueil de données'!$S3/('[1]Référentiel recueil de données'!$Q3*'[1]Référentiel recueil de données'!$Q3)*10000,0)))</f>
        <v>32</v>
      </c>
      <c r="W3" s="7" t="str">
        <f>IF(OR(Table_2[[#This Row],[interval imc]]="NC",Table_2[[#This Row],[interval imc]]=0),"non renseigné","renseigné")</f>
        <v>renseigné</v>
      </c>
      <c r="X3" s="7" t="str">
        <f>IF('[1]Référentiel recueil de données'!$U67="NC","NC",IF(V3&lt;18.5,"&lt;18,5",IF(AND(V3&gt;=18.5,V3&lt;25),"entre 18,5 et 25",IF(AND(V3&gt;=25,V3&lt;30),"entre 25 et 30",IF(V3&gt;=30,"supérieur à 30")))))</f>
        <v>supérieur à 30</v>
      </c>
      <c r="Y3" s="6">
        <v>3</v>
      </c>
      <c r="Z3" s="7" t="str">
        <f>IF(Y3=0,0,IF(AND(Y3&gt;0,Y3&lt;5),"entre 1 et 5",IF(AND(Y3&gt;=5,Y3&lt;=10),"entre 5 et 10",IF(Y3&gt;10,"supérieur à 10","????"))))</f>
        <v>entre 1 et 5</v>
      </c>
      <c r="AA3" s="7">
        <f>IF(AND(ISNUMBER(Table_2[[#This Row],[poids_entree]]),ISNUMBER(Table_2[[#This Row],[poids_sortie]])),Table_2[[#This Row],[poids_sortie]]-Table_2[[#This Row],[poids_entree]],"NC")</f>
        <v>-2</v>
      </c>
      <c r="AB3" s="7">
        <f>IF(AND(ISNUMBER(Table_2[[#This Row],[poids_init]]),ISNUMBER(Table_2[[#This Row],[poids_entree]])),Table_2[[#This Row],[poids_entree]]-Table_2[[#This Row],[poids_init]],"NC")</f>
        <v>-5</v>
      </c>
      <c r="AC3" s="6">
        <f>IF(T3="NC","NC",IF(S3="NC","NC",ROUND(((S3-T3)/S3)*100,0)))</f>
        <v>7</v>
      </c>
      <c r="AD3" s="6" t="str">
        <f>IF(AA3="NC","NC",IF(AA3&gt;=0,"perte","gain"))</f>
        <v>gain</v>
      </c>
      <c r="AE3" s="6" t="str">
        <f>IF(AB3="NC","NC",IF(AB3&gt;=0,"perte","gain"))</f>
        <v>gain</v>
      </c>
      <c r="AF3" s="6">
        <f>IF(U3="NC","NC",IF(T3="NC","NC",ROUND(((T3-U3)/T3)*100,0)))</f>
        <v>3</v>
      </c>
      <c r="AG3" s="6">
        <f>IF(ISNUMBER(Table_2[[#This Row],[% perte de poids DH]]),AF3*(-1),"NC")</f>
        <v>-3</v>
      </c>
      <c r="AH3" s="6" t="str">
        <f>IF(AF3="NC","non renseigné","renseigné")</f>
        <v>renseigné</v>
      </c>
      <c r="AI3" s="6" t="str">
        <f>IF(AC3="NC","non renseigné","renseigné")</f>
        <v>renseigné</v>
      </c>
      <c r="AJ3" s="7" t="str">
        <f>IF(OR(Table_2[[#This Row],[albumine]]="NC",Table_2[[#This Row],[albumine]]=0),"non renseigné","renseigné")</f>
        <v>renseigné</v>
      </c>
      <c r="AK3" s="6">
        <v>27</v>
      </c>
      <c r="AL3" s="6" t="s">
        <v>110</v>
      </c>
      <c r="AM3" s="6" t="s">
        <v>98</v>
      </c>
      <c r="AN3" s="6">
        <v>0</v>
      </c>
      <c r="AO3" s="6">
        <v>0</v>
      </c>
      <c r="AP3" s="6">
        <v>0</v>
      </c>
      <c r="AQ3" s="8">
        <v>43024</v>
      </c>
      <c r="AR3" s="8">
        <v>42907</v>
      </c>
      <c r="AS3" s="6">
        <v>2</v>
      </c>
      <c r="AT3" s="6">
        <v>2</v>
      </c>
      <c r="AU3" s="6" t="s">
        <v>98</v>
      </c>
      <c r="AV3" s="6" t="s">
        <v>101</v>
      </c>
      <c r="AW3" s="6" t="s">
        <v>98</v>
      </c>
      <c r="AX3" s="6" t="s">
        <v>98</v>
      </c>
      <c r="AY3" s="6" t="s">
        <v>100</v>
      </c>
      <c r="AZ3" s="6" t="s">
        <v>101</v>
      </c>
      <c r="BA3" s="6" t="s">
        <v>101</v>
      </c>
      <c r="BB3" s="6" t="s">
        <v>98</v>
      </c>
      <c r="BC3" s="6" t="s">
        <v>98</v>
      </c>
      <c r="BD3" s="6" t="s">
        <v>100</v>
      </c>
      <c r="BE3" s="6" t="s">
        <v>102</v>
      </c>
      <c r="BF3" s="6" t="s">
        <v>98</v>
      </c>
      <c r="BG3" s="6" t="s">
        <v>98</v>
      </c>
      <c r="BH3" s="6" t="s">
        <v>98</v>
      </c>
      <c r="BI3" s="6" t="s">
        <v>101</v>
      </c>
      <c r="BJ3" s="6" t="s">
        <v>98</v>
      </c>
      <c r="BK3" s="6" t="s">
        <v>98</v>
      </c>
      <c r="BL3" s="6" t="s">
        <v>98</v>
      </c>
      <c r="BM3" s="6" t="s">
        <v>100</v>
      </c>
      <c r="BN3" s="6" t="s">
        <v>98</v>
      </c>
      <c r="BO3" s="6" t="s">
        <v>98</v>
      </c>
      <c r="BP3" s="8" t="s">
        <v>98</v>
      </c>
      <c r="BQ3" s="6" t="s">
        <v>98</v>
      </c>
      <c r="BR3" s="6" t="s">
        <v>101</v>
      </c>
      <c r="BS3" s="6" t="s">
        <v>100</v>
      </c>
      <c r="BT3" s="6" t="s">
        <v>111</v>
      </c>
      <c r="BU3" s="6" t="s">
        <v>101</v>
      </c>
      <c r="BV3" s="8" t="s">
        <v>98</v>
      </c>
      <c r="BW3" s="6" t="s">
        <v>98</v>
      </c>
      <c r="BX3" s="6"/>
      <c r="BY3" s="6"/>
      <c r="BZ3" s="6"/>
      <c r="CA3" s="6"/>
      <c r="CB3" s="6"/>
      <c r="CC3" s="6"/>
      <c r="CD3" s="6"/>
      <c r="CE3" s="6"/>
      <c r="CF3" s="6"/>
      <c r="CG3" s="6" t="s">
        <v>98</v>
      </c>
      <c r="CH3" s="6" t="s">
        <v>98</v>
      </c>
      <c r="CI3" s="6"/>
      <c r="CJ3" s="8"/>
      <c r="CK3" s="6"/>
      <c r="CL3" s="8"/>
      <c r="CM3" s="9" t="str">
        <f>IF( AND(ISNUMBER(CJ3),ISNUMBER(CL3)),DATEDIF(CJ3,CL3,"D"),"")</f>
        <v/>
      </c>
    </row>
    <row r="4" spans="1:91" ht="120">
      <c r="A4" s="6">
        <v>4</v>
      </c>
      <c r="B4" s="6" t="str">
        <f>IF(C4="201612","A",IF(C4="201706","B",IF(C4="201712","C",IF(C4="201806","D"))))</f>
        <v>B</v>
      </c>
      <c r="C4" s="7" t="str">
        <f>CONCATENATE(E4,IF(D4="décembre","12","06"))</f>
        <v>201706</v>
      </c>
      <c r="D4" s="6" t="s">
        <v>106</v>
      </c>
      <c r="E4" s="6">
        <v>2017</v>
      </c>
      <c r="F4" s="6" t="s">
        <v>112</v>
      </c>
      <c r="G4" s="6" t="s">
        <v>113</v>
      </c>
      <c r="H4" s="6">
        <v>58</v>
      </c>
      <c r="I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" s="6" t="s">
        <v>93</v>
      </c>
      <c r="K4" s="8">
        <v>21146</v>
      </c>
      <c r="L4" s="8">
        <v>42882</v>
      </c>
      <c r="M4" s="8">
        <v>42899</v>
      </c>
      <c r="N4" s="6">
        <v>17</v>
      </c>
      <c r="O4" s="6" t="s">
        <v>95</v>
      </c>
      <c r="P4" s="6" t="str">
        <f>IF(O4="Hemato","",IF(Q4="CHC","Digestif",IF(Q4="colon","Digestif",IF(Q4="cholangiocarcinome","Digestif",IF(Q4="corticosurrenalome","Surrenale",IF(Q4="ependymome du cervelet","Cérébral",IF(Q4="gastrique","Digestif",IF(Q4="melanome","Cutané",IF(Q4="oesophage","Digestif",IF(Q4="ovaire","Gynécologique",IF(Q4="pancreas","Digestif",IF(Q4="prostate","Prostate",IF(Q4="renal","Urinaire",IF(Q4="sein","Gynécologique",IF(Q4="TNE","TNE",IF(Q4="uterus","Gynécologique",IF(Q4="vessie","Urinaire",IF(Q4="ORL","ORL",IF(Q4="indeterminé","Indéterminé","")))))))))))))))))))</f>
        <v>TNE</v>
      </c>
      <c r="Q4" s="6" t="s">
        <v>114</v>
      </c>
      <c r="R4" s="6">
        <v>175</v>
      </c>
      <c r="S4" s="6">
        <v>75</v>
      </c>
      <c r="T4" s="6">
        <v>76</v>
      </c>
      <c r="U4" s="6">
        <v>80</v>
      </c>
      <c r="V4" s="6">
        <f>IF('[1]Référentiel recueil de données'!$Q4="NC","NC",IF('[1]Référentiel recueil de données'!$S4="NC","NC",ROUND('[1]Référentiel recueil de données'!$S4/('[1]Référentiel recueil de données'!$Q4*'[1]Référentiel recueil de données'!$Q4)*10000,0)))</f>
        <v>25</v>
      </c>
      <c r="W4" s="7" t="str">
        <f>IF(OR(Table_2[[#This Row],[interval imc]]="NC",Table_2[[#This Row],[interval imc]]=0),"non renseigné","renseigné")</f>
        <v>renseigné</v>
      </c>
      <c r="X4" s="7" t="str">
        <f>IF('[1]Référentiel recueil de données'!$U102="NC","NC",IF(V4&lt;18.5,"&lt;18,5",IF(AND(V4&gt;=18.5,V4&lt;25),"entre 18,5 et 25",IF(AND(V4&gt;=25,V4&lt;30),"entre 25 et 30",IF(V4&gt;=30,"supérieur à 30")))))</f>
        <v>entre 25 et 30</v>
      </c>
      <c r="Y4" s="6">
        <v>2</v>
      </c>
      <c r="Z4" s="7" t="str">
        <f>IF(Y4=0,0,IF(AND(Y4&gt;0,Y4&lt;5),"entre 1 et 5",IF(AND(Y4&gt;=5,Y4&lt;=10),"entre 5 et 10",IF(Y4&gt;10,"supérieur à 10","????"))))</f>
        <v>entre 1 et 5</v>
      </c>
      <c r="AA4" s="7">
        <f>IF(AND(ISNUMBER(Table_2[[#This Row],[poids_entree]]),ISNUMBER(Table_2[[#This Row],[poids_sortie]])),Table_2[[#This Row],[poids_sortie]]-Table_2[[#This Row],[poids_entree]],"NC")</f>
        <v>4</v>
      </c>
      <c r="AB4" s="7">
        <f>IF(AND(ISNUMBER(Table_2[[#This Row],[poids_init]]),ISNUMBER(Table_2[[#This Row],[poids_entree]])),Table_2[[#This Row],[poids_entree]]-Table_2[[#This Row],[poids_init]],"NC")</f>
        <v>1</v>
      </c>
      <c r="AC4" s="6">
        <f>IF(T4="NC","NC",IF(S4="NC","NC",ROUND(((S4-T4)/S4)*100,0)))</f>
        <v>-1</v>
      </c>
      <c r="AD4" s="6" t="str">
        <f>IF(AA4="NC","NC",IF(AA4&gt;=0,"perte","gain"))</f>
        <v>perte</v>
      </c>
      <c r="AE4" s="6" t="str">
        <f>IF(AB4="NC","NC",IF(AB4&gt;=0,"perte","gain"))</f>
        <v>perte</v>
      </c>
      <c r="AF4" s="6">
        <f>IF(U4="NC","NC",IF(T4="NC","NC",ROUND(((T4-U4)/T4)*100,0)))</f>
        <v>-5</v>
      </c>
      <c r="AG4" s="6">
        <f>IF(ISNUMBER(Table_2[[#This Row],[% perte de poids DH]]),AF4*(-1),"NC")</f>
        <v>5</v>
      </c>
      <c r="AH4" s="6" t="str">
        <f>IF(AF4="NC","non renseigné","renseigné")</f>
        <v>renseigné</v>
      </c>
      <c r="AI4" s="6" t="str">
        <f>IF(AC4="NC","non renseigné","renseigné")</f>
        <v>renseigné</v>
      </c>
      <c r="AJ4" s="7" t="str">
        <f>IF(OR(Table_2[[#This Row],[albumine]]="NC",Table_2[[#This Row],[albumine]]=0),"non renseigné","renseigné")</f>
        <v>renseigné</v>
      </c>
      <c r="AK4" s="6">
        <v>22</v>
      </c>
      <c r="AL4" s="6" t="s">
        <v>115</v>
      </c>
      <c r="AM4" s="6" t="s">
        <v>98</v>
      </c>
      <c r="AN4" s="6">
        <v>0</v>
      </c>
      <c r="AO4" s="6" t="s">
        <v>116</v>
      </c>
      <c r="AP4" s="6" t="s">
        <v>117</v>
      </c>
      <c r="AQ4" s="8">
        <v>42968</v>
      </c>
      <c r="AR4" s="8" t="s">
        <v>98</v>
      </c>
      <c r="AS4" s="6">
        <v>0</v>
      </c>
      <c r="AT4" s="6">
        <v>0</v>
      </c>
      <c r="AU4" s="6" t="s">
        <v>118</v>
      </c>
      <c r="AV4" s="6" t="s">
        <v>98</v>
      </c>
      <c r="AW4" s="6" t="s">
        <v>101</v>
      </c>
      <c r="AX4" s="6" t="s">
        <v>98</v>
      </c>
      <c r="AY4" s="6" t="s">
        <v>100</v>
      </c>
      <c r="AZ4" s="6" t="s">
        <v>101</v>
      </c>
      <c r="BA4" s="6" t="s">
        <v>98</v>
      </c>
      <c r="BB4" s="6" t="s">
        <v>98</v>
      </c>
      <c r="BC4" s="6" t="s">
        <v>98</v>
      </c>
      <c r="BD4" s="6" t="s">
        <v>101</v>
      </c>
      <c r="BE4" s="6" t="s">
        <v>119</v>
      </c>
      <c r="BF4" s="6" t="s">
        <v>120</v>
      </c>
      <c r="BG4" s="6" t="s">
        <v>98</v>
      </c>
      <c r="BH4" s="6" t="s">
        <v>98</v>
      </c>
      <c r="BI4" s="6" t="s">
        <v>98</v>
      </c>
      <c r="BJ4" s="6" t="s">
        <v>98</v>
      </c>
      <c r="BK4" s="6" t="s">
        <v>98</v>
      </c>
      <c r="BL4" s="6" t="s">
        <v>98</v>
      </c>
      <c r="BM4" s="6" t="s">
        <v>101</v>
      </c>
      <c r="BN4" s="6" t="s">
        <v>98</v>
      </c>
      <c r="BO4" s="6" t="s">
        <v>121</v>
      </c>
      <c r="BP4" s="8" t="s">
        <v>98</v>
      </c>
      <c r="BQ4" s="6" t="s">
        <v>98</v>
      </c>
      <c r="BR4" s="6" t="s">
        <v>101</v>
      </c>
      <c r="BS4" s="6" t="s">
        <v>101</v>
      </c>
      <c r="BT4" s="6" t="s">
        <v>122</v>
      </c>
      <c r="BU4" s="6" t="s">
        <v>101</v>
      </c>
      <c r="BV4" s="8" t="s">
        <v>98</v>
      </c>
      <c r="BW4" s="6" t="s">
        <v>98</v>
      </c>
      <c r="BX4" s="6" t="s">
        <v>98</v>
      </c>
      <c r="BY4" s="6"/>
      <c r="BZ4" s="6"/>
      <c r="CA4" s="6"/>
      <c r="CB4" s="6"/>
      <c r="CC4" s="6"/>
      <c r="CD4" s="6"/>
      <c r="CE4" s="6"/>
      <c r="CF4" s="6"/>
      <c r="CG4" s="6" t="s">
        <v>98</v>
      </c>
      <c r="CH4" s="6" t="s">
        <v>123</v>
      </c>
      <c r="CI4" s="6"/>
      <c r="CJ4" s="8"/>
      <c r="CK4" s="6"/>
      <c r="CL4" s="8"/>
      <c r="CM4" s="9" t="str">
        <f>IF( AND(ISNUMBER(CJ4),ISNUMBER(CL4)),DATEDIF(CJ4,CL4,"D"),"")</f>
        <v/>
      </c>
    </row>
    <row r="5" spans="1:91">
      <c r="A5" s="6">
        <v>123</v>
      </c>
      <c r="B5" s="6" t="str">
        <f>IF(C5="201612","A",IF(C5="201706","B",IF(C5="201712","C",IF(C5="201806","D"))))</f>
        <v>C</v>
      </c>
      <c r="C5" s="7" t="str">
        <f>CONCATENATE(E5,IF(D5="décembre","12","06"))</f>
        <v>201712</v>
      </c>
      <c r="D5" s="6" t="s">
        <v>90</v>
      </c>
      <c r="E5" s="6">
        <v>2017</v>
      </c>
      <c r="F5" s="6" t="s">
        <v>124</v>
      </c>
      <c r="G5" s="6" t="s">
        <v>125</v>
      </c>
      <c r="H5" s="6">
        <v>82</v>
      </c>
      <c r="I5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5" s="6" t="s">
        <v>93</v>
      </c>
      <c r="K5" s="8">
        <v>12872</v>
      </c>
      <c r="L5" s="8">
        <v>43069</v>
      </c>
      <c r="M5" s="8">
        <v>43103</v>
      </c>
      <c r="N5" s="6">
        <v>34</v>
      </c>
      <c r="O5" s="6" t="s">
        <v>95</v>
      </c>
      <c r="P5" s="6" t="str">
        <f>IF(O5="Hemato","",IF(Q5="CHC","Digestif",IF(Q5="colon","Digestif",IF(Q5="cholangiocarcinome","Digestif",IF(Q5="corticosurrenalome","Surrenale",IF(Q5="ependymome du cervelet","Cérébral",IF(Q5="gastrique","Digestif",IF(Q5="melanome","Cutané",IF(Q5="oesophage","Digestif",IF(Q5="ovaire","Gynécologique",IF(Q5="pancreas","Digestif",IF(Q5="prostate","Prostate",IF(Q5="renal","Urinaire",IF(Q5="sein","Gynécologique",IF(Q5="TNE","TNE",IF(Q5="uterus","Gynécologique",IF(Q5="vessie","Urinaire",IF(Q5="ORL","ORL",IF(Q5="indeterminé","Indéterminé","")))))))))))))))))))</f>
        <v>Gynécologique</v>
      </c>
      <c r="Q5" s="6" t="s">
        <v>96</v>
      </c>
      <c r="R5" s="6">
        <v>160</v>
      </c>
      <c r="S5" s="6" t="s">
        <v>98</v>
      </c>
      <c r="T5" s="6">
        <v>67</v>
      </c>
      <c r="U5" s="6">
        <v>58</v>
      </c>
      <c r="V5" s="6">
        <f>IF('[1]Référentiel recueil de données'!$Q5="NC","NC",IF('[1]Référentiel recueil de données'!$S5="NC","NC",ROUND('[1]Référentiel recueil de données'!$S5/('[1]Référentiel recueil de données'!$Q5*'[1]Référentiel recueil de données'!$Q5)*10000,0)))</f>
        <v>26</v>
      </c>
      <c r="W5" s="7" t="str">
        <f>IF(OR(Table_2[[#This Row],[interval imc]]="NC",Table_2[[#This Row],[interval imc]]=0),"non renseigné","renseigné")</f>
        <v>renseigné</v>
      </c>
      <c r="X5" s="7" t="str">
        <f>IF('[1]Référentiel recueil de données'!$U68="NC","NC",IF(V5&lt;18.5,"&lt;18,5",IF(AND(V5&gt;=18.5,V5&lt;25),"entre 18,5 et 25",IF(AND(V5&gt;=25,V5&lt;30),"entre 25 et 30",IF(V5&gt;=30,"supérieur à 30")))))</f>
        <v>entre 25 et 30</v>
      </c>
      <c r="Y5" s="6">
        <v>4</v>
      </c>
      <c r="Z5" s="7" t="str">
        <f>IF(Y5=0,0,IF(AND(Y5&gt;0,Y5&lt;5),"entre 1 et 5",IF(AND(Y5&gt;=5,Y5&lt;=10),"entre 5 et 10",IF(Y5&gt;10,"supérieur à 10","????"))))</f>
        <v>entre 1 et 5</v>
      </c>
      <c r="AA5" s="7">
        <f>IF(AND(ISNUMBER(Table_2[[#This Row],[poids_entree]]),ISNUMBER(Table_2[[#This Row],[poids_sortie]])),Table_2[[#This Row],[poids_sortie]]-Table_2[[#This Row],[poids_entree]],"NC")</f>
        <v>-9</v>
      </c>
      <c r="AB5" s="7" t="str">
        <f>IF(AND(ISNUMBER(Table_2[[#This Row],[poids_init]]),ISNUMBER(Table_2[[#This Row],[poids_entree]])),Table_2[[#This Row],[poids_entree]]-Table_2[[#This Row],[poids_init]],"NC")</f>
        <v>NC</v>
      </c>
      <c r="AC5" s="6" t="str">
        <f>IF(T5="NC","NC",IF(S5="NC","NC",ROUND(((S5-T5)/S5)*100,0)))</f>
        <v>NC</v>
      </c>
      <c r="AD5" s="6" t="str">
        <f>IF(AA5="NC","NC",IF(AA5&gt;=0,"perte","gain"))</f>
        <v>gain</v>
      </c>
      <c r="AE5" s="6" t="str">
        <f>IF(AB5="NC","NC",IF(AB5&gt;=0,"perte","gain"))</f>
        <v>NC</v>
      </c>
      <c r="AF5" s="6">
        <f>IF(U5="NC","NC",IF(T5="NC","NC",ROUND(((T5-U5)/T5)*100,0)))</f>
        <v>13</v>
      </c>
      <c r="AG5" s="6">
        <f>IF(ISNUMBER(Table_2[[#This Row],[% perte de poids DH]]),AF5*(-1),"NC")</f>
        <v>-13</v>
      </c>
      <c r="AH5" s="6" t="str">
        <f>IF(AF5="NC","non renseigné","renseigné")</f>
        <v>renseigné</v>
      </c>
      <c r="AI5" s="6" t="str">
        <f>IF(AC5="NC","non renseigné","renseigné")</f>
        <v>non renseigné</v>
      </c>
      <c r="AJ5" s="7" t="str">
        <f>IF(OR(Table_2[[#This Row],[albumine]]="NC",Table_2[[#This Row],[albumine]]=0),"non renseigné","renseigné")</f>
        <v>renseigné</v>
      </c>
      <c r="AK5" s="6">
        <v>29</v>
      </c>
      <c r="AL5" s="6" t="s">
        <v>115</v>
      </c>
      <c r="AM5" s="6" t="s">
        <v>98</v>
      </c>
      <c r="AN5" s="6">
        <v>60</v>
      </c>
      <c r="AO5" s="6" t="s">
        <v>98</v>
      </c>
      <c r="AP5" s="6" t="s">
        <v>98</v>
      </c>
      <c r="AQ5" s="8">
        <v>43332</v>
      </c>
      <c r="AR5" s="8" t="s">
        <v>98</v>
      </c>
      <c r="AS5" s="6">
        <v>1</v>
      </c>
      <c r="AT5" s="6">
        <v>0</v>
      </c>
      <c r="AU5" s="6" t="s">
        <v>98</v>
      </c>
      <c r="AV5" s="6" t="s">
        <v>98</v>
      </c>
      <c r="AW5" s="6" t="s">
        <v>98</v>
      </c>
      <c r="AX5" s="6" t="s">
        <v>101</v>
      </c>
      <c r="AY5" s="6" t="s">
        <v>101</v>
      </c>
      <c r="AZ5" s="6" t="s">
        <v>101</v>
      </c>
      <c r="BA5" s="6" t="s">
        <v>100</v>
      </c>
      <c r="BB5" s="6" t="s">
        <v>98</v>
      </c>
      <c r="BC5" s="6" t="s">
        <v>101</v>
      </c>
      <c r="BD5" s="6" t="s">
        <v>101</v>
      </c>
      <c r="BE5" s="6" t="s">
        <v>102</v>
      </c>
      <c r="BF5" s="6" t="s">
        <v>98</v>
      </c>
      <c r="BG5" s="6" t="s">
        <v>98</v>
      </c>
      <c r="BH5" s="6" t="s">
        <v>98</v>
      </c>
      <c r="BI5" s="6" t="s">
        <v>98</v>
      </c>
      <c r="BJ5" s="6" t="s">
        <v>98</v>
      </c>
      <c r="BK5" s="6" t="s">
        <v>98</v>
      </c>
      <c r="BL5" s="6" t="s">
        <v>98</v>
      </c>
      <c r="BM5" s="6" t="s">
        <v>101</v>
      </c>
      <c r="BN5" s="6" t="s">
        <v>98</v>
      </c>
      <c r="BO5" s="6" t="s">
        <v>98</v>
      </c>
      <c r="BP5" s="8" t="s">
        <v>98</v>
      </c>
      <c r="BQ5" s="6" t="s">
        <v>98</v>
      </c>
      <c r="BR5" s="6" t="s">
        <v>101</v>
      </c>
      <c r="BS5" s="6" t="s">
        <v>100</v>
      </c>
      <c r="BT5" s="6" t="s">
        <v>111</v>
      </c>
      <c r="BU5" s="6" t="s">
        <v>101</v>
      </c>
      <c r="BV5" s="8" t="s">
        <v>98</v>
      </c>
      <c r="BW5" s="6" t="s">
        <v>98</v>
      </c>
      <c r="BX5" s="6" t="s">
        <v>98</v>
      </c>
      <c r="BY5" s="6"/>
      <c r="BZ5" s="6"/>
      <c r="CA5" s="6"/>
      <c r="CB5" s="6"/>
      <c r="CC5" s="6"/>
      <c r="CD5" s="6"/>
      <c r="CE5" s="6"/>
      <c r="CF5" s="6"/>
      <c r="CG5" s="6" t="s">
        <v>98</v>
      </c>
      <c r="CH5" s="6" t="s">
        <v>98</v>
      </c>
      <c r="CI5" s="6"/>
      <c r="CJ5" s="8"/>
      <c r="CK5" s="6"/>
      <c r="CL5" s="8"/>
      <c r="CM5" s="9" t="str">
        <f>IF( AND(ISNUMBER(CJ5),ISNUMBER(CL5)),DATEDIF(CJ5,CL5,"D"),"")</f>
        <v/>
      </c>
    </row>
    <row r="6" spans="1:91" ht="60">
      <c r="A6" s="6">
        <v>25</v>
      </c>
      <c r="B6" s="6" t="str">
        <f>IF(C6="201612","A",IF(C6="201706","B",IF(C6="201712","C",IF(C6="201806","D"))))</f>
        <v>B</v>
      </c>
      <c r="C6" s="7" t="str">
        <f>CONCATENATE(E6,IF(D6="décembre","12","06"))</f>
        <v>201706</v>
      </c>
      <c r="D6" s="6" t="s">
        <v>106</v>
      </c>
      <c r="E6" s="6">
        <v>2017</v>
      </c>
      <c r="F6" s="6" t="s">
        <v>126</v>
      </c>
      <c r="G6" s="6" t="s">
        <v>127</v>
      </c>
      <c r="H6" s="6">
        <v>87</v>
      </c>
      <c r="I6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6" s="6" t="s">
        <v>93</v>
      </c>
      <c r="K6" s="8">
        <v>10660</v>
      </c>
      <c r="L6" s="8">
        <v>42892</v>
      </c>
      <c r="M6" s="8">
        <v>42894</v>
      </c>
      <c r="N6" s="6">
        <v>2</v>
      </c>
      <c r="O6" s="6" t="s">
        <v>95</v>
      </c>
      <c r="P6" s="6" t="str">
        <f>IF(O6="Hemato","",IF(Q6="CHC","Digestif",IF(Q6="colon","Digestif",IF(Q6="cholangiocarcinome","Digestif",IF(Q6="corticosurrenalome","Surrenale",IF(Q6="ependymome du cervelet","Cérébral",IF(Q6="gastrique","Digestif",IF(Q6="melanome","Cutané",IF(Q6="oesophage","Digestif",IF(Q6="ovaire","Gynécologique",IF(Q6="pancreas","Digestif",IF(Q6="prostate","Prostate",IF(Q6="renal","Urinaire",IF(Q6="sein","Gynécologique",IF(Q6="TNE","TNE",IF(Q6="uterus","Gynécologique",IF(Q6="vessie","Urinaire",IF(Q6="ORL","ORL",IF(Q6="indeterminé","Indéterminé","")))))))))))))))))))</f>
        <v>Gynécologique</v>
      </c>
      <c r="Q6" s="6" t="s">
        <v>96</v>
      </c>
      <c r="R6" s="6">
        <v>155</v>
      </c>
      <c r="S6" s="6">
        <v>55</v>
      </c>
      <c r="T6" s="6">
        <v>50</v>
      </c>
      <c r="U6" s="6" t="s">
        <v>98</v>
      </c>
      <c r="V6" s="6">
        <f>IF('[1]Référentiel recueil de données'!$Q6="NC","NC",IF('[1]Référentiel recueil de données'!$S6="NC","NC",ROUND('[1]Référentiel recueil de données'!$S6/('[1]Référentiel recueil de données'!$Q6*'[1]Référentiel recueil de données'!$Q6)*10000,0)))</f>
        <v>21</v>
      </c>
      <c r="W6" s="7" t="str">
        <f>IF(OR(Table_2[[#This Row],[interval imc]]="NC",Table_2[[#This Row],[interval imc]]=0),"non renseigné","renseigné")</f>
        <v>renseigné</v>
      </c>
      <c r="X6" s="7" t="str">
        <f>IF('[1]Référentiel recueil de données'!$U2="NC","NC",IF(V6&lt;18.5,"&lt;18,5",IF(AND(V6&gt;=18.5,V6&lt;25),"entre 18,5 et 25",IF(AND(V6&gt;=25,V6&lt;30),"entre 25 et 30",IF(V6&gt;=30,"supérieur à 30")))))</f>
        <v>entre 18,5 et 25</v>
      </c>
      <c r="Y6" s="6">
        <v>1</v>
      </c>
      <c r="Z6" s="7" t="str">
        <f>IF(Y6=0,0,IF(AND(Y6&gt;0,Y6&lt;5),"entre 1 et 5",IF(AND(Y6&gt;=5,Y6&lt;=10),"entre 5 et 10",IF(Y6&gt;10,"supérieur à 10","????"))))</f>
        <v>entre 1 et 5</v>
      </c>
      <c r="AA6" s="7" t="str">
        <f>IF(AND(ISNUMBER(Table_2[[#This Row],[poids_entree]]),ISNUMBER(Table_2[[#This Row],[poids_sortie]])),Table_2[[#This Row],[poids_sortie]]-Table_2[[#This Row],[poids_entree]],"NC")</f>
        <v>NC</v>
      </c>
      <c r="AB6" s="7">
        <f>IF(AND(ISNUMBER(Table_2[[#This Row],[poids_init]]),ISNUMBER(Table_2[[#This Row],[poids_entree]])),Table_2[[#This Row],[poids_entree]]-Table_2[[#This Row],[poids_init]],"NC")</f>
        <v>-5</v>
      </c>
      <c r="AC6" s="6">
        <f>IF(T6="NC","NC",IF(S6="NC","NC",ROUND(((S6-T6)/S6)*100,0)))</f>
        <v>9</v>
      </c>
      <c r="AD6" s="6" t="str">
        <f>IF(AA6="NC","NC",IF(AA6&gt;=0,"perte","gain"))</f>
        <v>NC</v>
      </c>
      <c r="AE6" s="6" t="str">
        <f>IF(AB6="NC","NC",IF(AB6&gt;=0,"perte","gain"))</f>
        <v>gain</v>
      </c>
      <c r="AF6" s="6" t="str">
        <f>IF(U6="NC","NC",IF(T6="NC","NC",ROUND(((T6-U6)/T6)*100,0)))</f>
        <v>NC</v>
      </c>
      <c r="AG6" s="6" t="str">
        <f>IF(ISNUMBER(Table_2[[#This Row],[% perte de poids DH]]),AF6*(-1),"NC")</f>
        <v>NC</v>
      </c>
      <c r="AH6" s="6" t="str">
        <f>IF(AF6="NC","non renseigné","renseigné")</f>
        <v>non renseigné</v>
      </c>
      <c r="AI6" s="6" t="str">
        <f>IF(AC6="NC","non renseigné","renseigné")</f>
        <v>renseigné</v>
      </c>
      <c r="AJ6" s="7" t="str">
        <f>IF(OR(Table_2[[#This Row],[albumine]]="NC",Table_2[[#This Row],[albumine]]=0),"non renseigné","renseigné")</f>
        <v>non renseigné</v>
      </c>
      <c r="AK6" s="6" t="s">
        <v>98</v>
      </c>
      <c r="AL6" s="6" t="s">
        <v>128</v>
      </c>
      <c r="AM6" s="6" t="s">
        <v>98</v>
      </c>
      <c r="AN6" s="6">
        <v>0</v>
      </c>
      <c r="AO6" s="6">
        <v>0</v>
      </c>
      <c r="AP6" s="6">
        <v>0</v>
      </c>
      <c r="AQ6" s="8" t="s">
        <v>98</v>
      </c>
      <c r="AR6" s="8">
        <v>42882</v>
      </c>
      <c r="AS6" s="6">
        <v>0</v>
      </c>
      <c r="AT6" s="6">
        <v>0</v>
      </c>
      <c r="AU6" s="6" t="s">
        <v>98</v>
      </c>
      <c r="AV6" s="6" t="s">
        <v>98</v>
      </c>
      <c r="AW6" s="6" t="s">
        <v>98</v>
      </c>
      <c r="AX6" s="6" t="s">
        <v>98</v>
      </c>
      <c r="AY6" s="6" t="s">
        <v>101</v>
      </c>
      <c r="AZ6" s="6" t="s">
        <v>101</v>
      </c>
      <c r="BA6" s="6" t="s">
        <v>101</v>
      </c>
      <c r="BB6" s="6" t="s">
        <v>98</v>
      </c>
      <c r="BC6" s="6" t="s">
        <v>98</v>
      </c>
      <c r="BD6" s="6" t="s">
        <v>101</v>
      </c>
      <c r="BE6" s="6" t="s">
        <v>102</v>
      </c>
      <c r="BF6" s="6" t="s">
        <v>98</v>
      </c>
      <c r="BG6" s="6" t="s">
        <v>98</v>
      </c>
      <c r="BH6" s="6" t="s">
        <v>98</v>
      </c>
      <c r="BI6" s="6" t="s">
        <v>98</v>
      </c>
      <c r="BJ6" s="6" t="s">
        <v>98</v>
      </c>
      <c r="BK6" s="6" t="s">
        <v>98</v>
      </c>
      <c r="BL6" s="6" t="s">
        <v>98</v>
      </c>
      <c r="BM6" s="6" t="s">
        <v>101</v>
      </c>
      <c r="BN6" s="6" t="s">
        <v>98</v>
      </c>
      <c r="BO6" s="6" t="s">
        <v>98</v>
      </c>
      <c r="BP6" s="8" t="s">
        <v>98</v>
      </c>
      <c r="BQ6" s="6" t="s">
        <v>98</v>
      </c>
      <c r="BR6" s="6" t="s">
        <v>129</v>
      </c>
      <c r="BS6" s="6" t="s">
        <v>100</v>
      </c>
      <c r="BT6" s="6" t="s">
        <v>111</v>
      </c>
      <c r="BU6" s="6" t="s">
        <v>101</v>
      </c>
      <c r="BV6" s="8" t="s">
        <v>98</v>
      </c>
      <c r="BW6" s="6" t="s">
        <v>98</v>
      </c>
      <c r="BX6" s="6" t="s">
        <v>98</v>
      </c>
      <c r="BY6" s="6"/>
      <c r="BZ6" s="6"/>
      <c r="CA6" s="6"/>
      <c r="CB6" s="6"/>
      <c r="CC6" s="6"/>
      <c r="CD6" s="6"/>
      <c r="CE6" s="6"/>
      <c r="CF6" s="6"/>
      <c r="CG6" s="6" t="s">
        <v>130</v>
      </c>
      <c r="CH6" s="6" t="s">
        <v>98</v>
      </c>
      <c r="CI6" s="6"/>
      <c r="CJ6" s="8"/>
      <c r="CK6" s="6"/>
      <c r="CL6" s="8"/>
      <c r="CM6" s="9" t="str">
        <f>IF( AND(ISNUMBER(CJ6),ISNUMBER(CL6)),DATEDIF(CJ6,CL6,"D"),"")</f>
        <v/>
      </c>
    </row>
    <row r="7" spans="1:91" ht="195">
      <c r="A7" s="6">
        <v>27</v>
      </c>
      <c r="B7" s="6" t="str">
        <f>IF(C7="201612","A",IF(C7="201706","B",IF(C7="201712","C",IF(C7="201806","D"))))</f>
        <v>B</v>
      </c>
      <c r="C7" s="7" t="str">
        <f>CONCATENATE(E7,IF(D7="décembre","12","06"))</f>
        <v>201706</v>
      </c>
      <c r="D7" s="6" t="s">
        <v>106</v>
      </c>
      <c r="E7" s="6">
        <v>2017</v>
      </c>
      <c r="F7" s="6" t="s">
        <v>131</v>
      </c>
      <c r="G7" s="6" t="s">
        <v>132</v>
      </c>
      <c r="H7" s="6">
        <v>66</v>
      </c>
      <c r="I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" s="6" t="s">
        <v>93</v>
      </c>
      <c r="K7" s="8">
        <v>18109</v>
      </c>
      <c r="L7" s="8">
        <v>42893</v>
      </c>
      <c r="M7" s="8">
        <v>42895</v>
      </c>
      <c r="N7" s="6">
        <v>2</v>
      </c>
      <c r="O7" s="6" t="s">
        <v>95</v>
      </c>
      <c r="P7" s="6" t="str">
        <f>IF(O7="Hemato","",IF(Q7="CHC","Digestif",IF(Q7="colon","Digestif",IF(Q7="cholangiocarcinome","Digestif",IF(Q7="corticosurrenalome","Surrenale",IF(Q7="ependymome du cervelet","Cérébral",IF(Q7="gastrique","Digestif",IF(Q7="melanome","Cutané",IF(Q7="oesophage","Digestif",IF(Q7="ovaire","Gynécologique",IF(Q7="pancreas","Digestif",IF(Q7="prostate","Prostate",IF(Q7="renal","Urinaire",IF(Q7="sein","Gynécologique",IF(Q7="TNE","TNE",IF(Q7="uterus","Gynécologique",IF(Q7="vessie","Urinaire",IF(Q7="ORL","ORL",IF(Q7="indeterminé","Indéterminé","")))))))))))))))))))</f>
        <v>Gynécologique</v>
      </c>
      <c r="Q7" s="6" t="s">
        <v>96</v>
      </c>
      <c r="R7" s="6">
        <v>162</v>
      </c>
      <c r="S7" s="6">
        <v>46</v>
      </c>
      <c r="T7" s="6" t="s">
        <v>98</v>
      </c>
      <c r="U7" s="6" t="s">
        <v>98</v>
      </c>
      <c r="V7" s="6" t="str">
        <f>IF('[1]Référentiel recueil de données'!$Q7="NC","NC",IF('[1]Référentiel recueil de données'!$S7="NC","NC",ROUND('[1]Référentiel recueil de données'!$S7/('[1]Référentiel recueil de données'!$Q7*'[1]Référentiel recueil de données'!$Q7)*10000,0)))</f>
        <v>NC</v>
      </c>
      <c r="W7" s="7" t="str">
        <f>IF(OR(Table_2[[#This Row],[interval imc]]="NC",Table_2[[#This Row],[interval imc]]=0),"non renseigné","renseigné")</f>
        <v>renseigné</v>
      </c>
      <c r="X7" s="7" t="str">
        <f>IF('[1]Référentiel recueil de données'!$U3="NC","NC",IF(V7&lt;18.5,"&lt;18,5",IF(AND(V7&gt;=18.5,V7&lt;25),"entre 18,5 et 25",IF(AND(V7&gt;=25,V7&lt;30),"entre 25 et 30",IF(V7&gt;=30,"supérieur à 30")))))</f>
        <v>supérieur à 30</v>
      </c>
      <c r="Y7" s="6">
        <v>0</v>
      </c>
      <c r="Z7" s="7">
        <f>IF(Y7=0,0,IF(AND(Y7&gt;0,Y7&lt;5),"entre 1 et 5",IF(AND(Y7&gt;=5,Y7&lt;=10),"entre 5 et 10",IF(Y7&gt;10,"supérieur à 10","????"))))</f>
        <v>0</v>
      </c>
      <c r="AA7" s="7" t="str">
        <f>IF(AND(ISNUMBER(Table_2[[#This Row],[poids_entree]]),ISNUMBER(Table_2[[#This Row],[poids_sortie]])),Table_2[[#This Row],[poids_sortie]]-Table_2[[#This Row],[poids_entree]],"NC")</f>
        <v>NC</v>
      </c>
      <c r="AB7" s="7" t="str">
        <f>IF(AND(ISNUMBER(Table_2[[#This Row],[poids_init]]),ISNUMBER(Table_2[[#This Row],[poids_entree]])),Table_2[[#This Row],[poids_entree]]-Table_2[[#This Row],[poids_init]],"NC")</f>
        <v>NC</v>
      </c>
      <c r="AC7" s="6" t="str">
        <f>IF(T7="NC","NC",IF(S7="NC","NC",ROUND(((S7-T7)/S7)*100,0)))</f>
        <v>NC</v>
      </c>
      <c r="AD7" s="6" t="str">
        <f>IF(AA7="NC","NC",IF(AA7&gt;=0,"perte","gain"))</f>
        <v>NC</v>
      </c>
      <c r="AE7" s="6" t="str">
        <f>IF(AB7="NC","NC",IF(AB7&gt;=0,"perte","gain"))</f>
        <v>NC</v>
      </c>
      <c r="AF7" s="6" t="str">
        <f>IF(U7="NC","NC",IF(T7="NC","NC",ROUND(((T7-U7)/T7)*100,0)))</f>
        <v>NC</v>
      </c>
      <c r="AG7" s="6" t="str">
        <f>IF(ISNUMBER(Table_2[[#This Row],[% perte de poids DH]]),AF7*(-1),"NC")</f>
        <v>NC</v>
      </c>
      <c r="AH7" s="6" t="str">
        <f>IF(AF7="NC","non renseigné","renseigné")</f>
        <v>non renseigné</v>
      </c>
      <c r="AI7" s="6" t="str">
        <f>IF(AC7="NC","non renseigné","renseigné")</f>
        <v>non renseigné</v>
      </c>
      <c r="AJ7" s="7" t="str">
        <f>IF(OR(Table_2[[#This Row],[albumine]]="NC",Table_2[[#This Row],[albumine]]=0),"non renseigné","renseigné")</f>
        <v>non renseigné</v>
      </c>
      <c r="AK7" s="6" t="s">
        <v>98</v>
      </c>
      <c r="AL7" s="6" t="s">
        <v>128</v>
      </c>
      <c r="AM7" s="6" t="s">
        <v>98</v>
      </c>
      <c r="AN7" s="6">
        <v>0</v>
      </c>
      <c r="AO7" s="6">
        <v>0</v>
      </c>
      <c r="AP7" s="6">
        <v>0</v>
      </c>
      <c r="AQ7" s="8">
        <v>43258</v>
      </c>
      <c r="AR7" s="8">
        <v>43139</v>
      </c>
      <c r="AS7" s="6">
        <v>0</v>
      </c>
      <c r="AT7" s="6">
        <v>0</v>
      </c>
      <c r="AU7" s="6" t="s">
        <v>98</v>
      </c>
      <c r="AV7" s="6" t="s">
        <v>98</v>
      </c>
      <c r="AW7" s="6" t="s">
        <v>98</v>
      </c>
      <c r="AX7" s="6" t="s">
        <v>98</v>
      </c>
      <c r="AY7" s="6" t="s">
        <v>100</v>
      </c>
      <c r="AZ7" s="6" t="s">
        <v>100</v>
      </c>
      <c r="BA7" s="6" t="s">
        <v>101</v>
      </c>
      <c r="BB7" s="6" t="s">
        <v>98</v>
      </c>
      <c r="BC7" s="6" t="s">
        <v>98</v>
      </c>
      <c r="BD7" s="6" t="s">
        <v>101</v>
      </c>
      <c r="BE7" s="6" t="s">
        <v>102</v>
      </c>
      <c r="BF7" s="6" t="s">
        <v>98</v>
      </c>
      <c r="BG7" s="6" t="s">
        <v>98</v>
      </c>
      <c r="BH7" s="6" t="s">
        <v>98</v>
      </c>
      <c r="BI7" s="6" t="s">
        <v>98</v>
      </c>
      <c r="BJ7" s="6" t="s">
        <v>98</v>
      </c>
      <c r="BK7" s="6" t="s">
        <v>98</v>
      </c>
      <c r="BL7" s="6" t="s">
        <v>98</v>
      </c>
      <c r="BM7" s="6" t="s">
        <v>101</v>
      </c>
      <c r="BN7" s="6" t="s">
        <v>98</v>
      </c>
      <c r="BO7" s="6" t="s">
        <v>98</v>
      </c>
      <c r="BP7" s="8" t="s">
        <v>98</v>
      </c>
      <c r="BQ7" s="6" t="s">
        <v>98</v>
      </c>
      <c r="BR7" s="6" t="s">
        <v>101</v>
      </c>
      <c r="BS7" s="6" t="s">
        <v>101</v>
      </c>
      <c r="BT7" s="6" t="s">
        <v>122</v>
      </c>
      <c r="BU7" s="6" t="s">
        <v>101</v>
      </c>
      <c r="BV7" s="8" t="s">
        <v>98</v>
      </c>
      <c r="BW7" s="6" t="s">
        <v>98</v>
      </c>
      <c r="BX7" s="6" t="s">
        <v>98</v>
      </c>
      <c r="BY7" s="6"/>
      <c r="BZ7" s="6"/>
      <c r="CA7" s="6"/>
      <c r="CB7" s="6"/>
      <c r="CC7" s="6"/>
      <c r="CD7" s="6"/>
      <c r="CE7" s="6"/>
      <c r="CF7" s="6"/>
      <c r="CG7" s="6" t="s">
        <v>133</v>
      </c>
      <c r="CH7" s="6" t="s">
        <v>98</v>
      </c>
      <c r="CI7" s="6"/>
      <c r="CJ7" s="8"/>
      <c r="CK7" s="6"/>
      <c r="CL7" s="8"/>
      <c r="CM7" s="9" t="str">
        <f>IF( AND(ISNUMBER(CJ7),ISNUMBER(CL7)),DATEDIF(CJ7,CL7,"D"),"")</f>
        <v/>
      </c>
    </row>
    <row r="8" spans="1:91">
      <c r="A8" s="6">
        <v>37</v>
      </c>
      <c r="B8" s="6" t="str">
        <f>IF(C8="201612","A",IF(C8="201706","B",IF(C8="201712","C",IF(C8="201806","D"))))</f>
        <v>A</v>
      </c>
      <c r="C8" s="7" t="str">
        <f>CONCATENATE(E8,IF(D8="décembre","12","06"))</f>
        <v>201612</v>
      </c>
      <c r="D8" s="6" t="s">
        <v>90</v>
      </c>
      <c r="E8" s="6">
        <v>2016</v>
      </c>
      <c r="F8" s="6" t="s">
        <v>134</v>
      </c>
      <c r="G8" s="6" t="s">
        <v>135</v>
      </c>
      <c r="H8" s="6">
        <v>88</v>
      </c>
      <c r="I8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8" s="6" t="s">
        <v>93</v>
      </c>
      <c r="K8" s="8">
        <v>10442</v>
      </c>
      <c r="L8" s="8">
        <v>42708</v>
      </c>
      <c r="M8" s="8">
        <v>42744</v>
      </c>
      <c r="N8" s="6">
        <v>36</v>
      </c>
      <c r="O8" s="6" t="s">
        <v>136</v>
      </c>
      <c r="P8" s="6" t="str">
        <f>IF(O8="Hemato","",IF(Q8="CHC","Digestif",IF(Q8="colon","Digestif",IF(Q8="cholangiocarcinome","Digestif",IF(Q8="corticosurrenalome","Surrenale",IF(Q8="ependymome du cervelet","Cérébral",IF(Q8="gastrique","Digestif",IF(Q8="melanome","Cutané",IF(Q8="oesophage","Digestif",IF(Q8="ovaire","Gynécologique",IF(Q8="pancreas","Digestif",IF(Q8="prostate","Prostate",IF(Q8="renal","Urinaire",IF(Q8="sein","Gynécologique",IF(Q8="TNE","TNE",IF(Q8="uterus","Gynécologique",IF(Q8="vessie","Urinaire",IF(Q8="ORL","ORL",IF(Q8="indeterminé","Indéterminé","")))))))))))))))))))</f>
        <v/>
      </c>
      <c r="Q8" s="6" t="s">
        <v>137</v>
      </c>
      <c r="R8" s="6">
        <v>166</v>
      </c>
      <c r="S8" s="6">
        <v>75</v>
      </c>
      <c r="T8" s="6">
        <v>74</v>
      </c>
      <c r="U8" s="6">
        <v>68</v>
      </c>
      <c r="V8" s="6">
        <f>IF('[1]Référentiel recueil de données'!$Q8="NC","NC",IF('[1]Référentiel recueil de données'!$S8="NC","NC",ROUND('[1]Référentiel recueil de données'!$S8/('[1]Référentiel recueil de données'!$Q8*'[1]Référentiel recueil de données'!$Q8)*10000,0)))</f>
        <v>27</v>
      </c>
      <c r="W8" s="7" t="str">
        <f>IF(OR(Table_2[[#This Row],[interval imc]]="NC",Table_2[[#This Row],[interval imc]]=0),"non renseigné","renseigné")</f>
        <v>renseigné</v>
      </c>
      <c r="X8" s="7" t="str">
        <f>IF('[1]Référentiel recueil de données'!$U70="NC","NC",IF(V8&lt;18.5,"&lt;18,5",IF(AND(V8&gt;=18.5,V8&lt;25),"entre 18,5 et 25",IF(AND(V8&gt;=25,V8&lt;30),"entre 25 et 30",IF(V8&gt;=30,"supérieur à 30")))))</f>
        <v>entre 25 et 30</v>
      </c>
      <c r="Y8" s="6">
        <v>3</v>
      </c>
      <c r="Z8" s="7" t="str">
        <f>IF(Y8=0,0,IF(AND(Y8&gt;0,Y8&lt;5),"entre 1 et 5",IF(AND(Y8&gt;=5,Y8&lt;=10),"entre 5 et 10",IF(Y8&gt;10,"supérieur à 10","????"))))</f>
        <v>entre 1 et 5</v>
      </c>
      <c r="AA8" s="7">
        <f>IF(AND(ISNUMBER(Table_2[[#This Row],[poids_entree]]),ISNUMBER(Table_2[[#This Row],[poids_sortie]])),Table_2[[#This Row],[poids_sortie]]-Table_2[[#This Row],[poids_entree]],"NC")</f>
        <v>-6</v>
      </c>
      <c r="AB8" s="7">
        <f>IF(AND(ISNUMBER(Table_2[[#This Row],[poids_init]]),ISNUMBER(Table_2[[#This Row],[poids_entree]])),Table_2[[#This Row],[poids_entree]]-Table_2[[#This Row],[poids_init]],"NC")</f>
        <v>-1</v>
      </c>
      <c r="AC8" s="6">
        <f>IF(T8="NC","NC",IF(S8="NC","NC",ROUND(((S8-T8)/S8)*100,0)))</f>
        <v>1</v>
      </c>
      <c r="AD8" s="6" t="str">
        <f>IF(AA8="NC","NC",IF(AA8&gt;=0,"perte","gain"))</f>
        <v>gain</v>
      </c>
      <c r="AE8" s="6" t="str">
        <f>IF(AB8="NC","NC",IF(AB8&gt;=0,"perte","gain"))</f>
        <v>gain</v>
      </c>
      <c r="AF8" s="6">
        <f>IF(U8="NC","NC",IF(T8="NC","NC",ROUND(((T8-U8)/T8)*100,0)))</f>
        <v>8</v>
      </c>
      <c r="AG8" s="6">
        <f>IF(ISNUMBER(Table_2[[#This Row],[% perte de poids DH]]),AF8*(-1),"NC")</f>
        <v>-8</v>
      </c>
      <c r="AH8" s="6" t="str">
        <f>IF(AF8="NC","non renseigné","renseigné")</f>
        <v>renseigné</v>
      </c>
      <c r="AI8" s="6" t="str">
        <f>IF(AC8="NC","non renseigné","renseigné")</f>
        <v>renseigné</v>
      </c>
      <c r="AJ8" s="7" t="str">
        <f>IF(OR(Table_2[[#This Row],[albumine]]="NC",Table_2[[#This Row],[albumine]]=0),"non renseigné","renseigné")</f>
        <v>non renseigné</v>
      </c>
      <c r="AK8" s="6" t="s">
        <v>98</v>
      </c>
      <c r="AL8" s="6" t="s">
        <v>128</v>
      </c>
      <c r="AM8" s="6" t="s">
        <v>98</v>
      </c>
      <c r="AN8" s="6">
        <v>153</v>
      </c>
      <c r="AO8" s="6">
        <v>0</v>
      </c>
      <c r="AP8" s="6">
        <v>0</v>
      </c>
      <c r="AQ8" s="8">
        <v>42744</v>
      </c>
      <c r="AR8" s="8">
        <v>42741</v>
      </c>
      <c r="AS8" s="6">
        <v>2</v>
      </c>
      <c r="AT8" s="6">
        <v>2</v>
      </c>
      <c r="AU8" s="6" t="s">
        <v>138</v>
      </c>
      <c r="AV8" s="6" t="s">
        <v>98</v>
      </c>
      <c r="AW8" s="6" t="s">
        <v>98</v>
      </c>
      <c r="AX8" s="6" t="s">
        <v>98</v>
      </c>
      <c r="AY8" s="6" t="s">
        <v>100</v>
      </c>
      <c r="AZ8" s="6" t="s">
        <v>101</v>
      </c>
      <c r="BA8" s="6" t="s">
        <v>101</v>
      </c>
      <c r="BB8" s="6" t="s">
        <v>98</v>
      </c>
      <c r="BC8" s="6" t="s">
        <v>98</v>
      </c>
      <c r="BD8" s="6" t="s">
        <v>100</v>
      </c>
      <c r="BE8" s="6" t="s">
        <v>102</v>
      </c>
      <c r="BF8" s="6" t="s">
        <v>98</v>
      </c>
      <c r="BG8" s="6" t="s">
        <v>98</v>
      </c>
      <c r="BH8" s="6" t="s">
        <v>98</v>
      </c>
      <c r="BI8" s="6" t="s">
        <v>98</v>
      </c>
      <c r="BJ8" s="6" t="s">
        <v>98</v>
      </c>
      <c r="BK8" s="6" t="s">
        <v>98</v>
      </c>
      <c r="BL8" s="6" t="s">
        <v>98</v>
      </c>
      <c r="BM8" s="6" t="s">
        <v>101</v>
      </c>
      <c r="BN8" s="6" t="s">
        <v>98</v>
      </c>
      <c r="BO8" s="6" t="s">
        <v>98</v>
      </c>
      <c r="BP8" s="8">
        <v>42679</v>
      </c>
      <c r="BQ8" s="6">
        <v>0</v>
      </c>
      <c r="BR8" s="6" t="s">
        <v>129</v>
      </c>
      <c r="BS8" s="6" t="s">
        <v>100</v>
      </c>
      <c r="BT8" s="6" t="s">
        <v>111</v>
      </c>
      <c r="BU8" s="6" t="s">
        <v>101</v>
      </c>
      <c r="BV8" s="8" t="s">
        <v>98</v>
      </c>
      <c r="BW8" s="6" t="s">
        <v>98</v>
      </c>
      <c r="BX8" s="6" t="s">
        <v>98</v>
      </c>
      <c r="BY8" s="6"/>
      <c r="BZ8" s="6"/>
      <c r="CA8" s="6"/>
      <c r="CB8" s="6"/>
      <c r="CC8" s="6"/>
      <c r="CD8" s="6"/>
      <c r="CE8" s="6"/>
      <c r="CF8" s="6"/>
      <c r="CG8" s="6" t="s">
        <v>139</v>
      </c>
      <c r="CH8" s="6" t="s">
        <v>98</v>
      </c>
      <c r="CI8" s="6"/>
      <c r="CJ8" s="8"/>
      <c r="CK8" s="6"/>
      <c r="CL8" s="8"/>
      <c r="CM8" s="9" t="str">
        <f>IF( AND(ISNUMBER(CJ8),ISNUMBER(CL8)),DATEDIF(CJ8,CL8,"D"),"")</f>
        <v/>
      </c>
    </row>
    <row r="9" spans="1:91" ht="255">
      <c r="A9" s="6">
        <v>5</v>
      </c>
      <c r="B9" s="6" t="str">
        <f>IF(C9="201612","A",IF(C9="201706","B",IF(C9="201712","C",IF(C9="201806","D"))))</f>
        <v>B</v>
      </c>
      <c r="C9" s="7" t="str">
        <f>CONCATENATE(E9,IF(D9="décembre","12","06"))</f>
        <v>201706</v>
      </c>
      <c r="D9" s="6" t="s">
        <v>106</v>
      </c>
      <c r="E9" s="6">
        <v>2017</v>
      </c>
      <c r="F9" s="6" t="s">
        <v>140</v>
      </c>
      <c r="G9" s="6" t="s">
        <v>141</v>
      </c>
      <c r="H9" s="6">
        <v>57</v>
      </c>
      <c r="I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" s="6" t="s">
        <v>142</v>
      </c>
      <c r="K9" s="8">
        <v>21349</v>
      </c>
      <c r="L9" s="8">
        <v>42872</v>
      </c>
      <c r="M9" s="8">
        <v>42892</v>
      </c>
      <c r="N9" s="6">
        <v>20</v>
      </c>
      <c r="O9" s="6" t="s">
        <v>95</v>
      </c>
      <c r="P9" s="6" t="str">
        <f>IF(O9="Hemato","",IF(Q9="CHC","Digestif",IF(Q9="colon","Digestif",IF(Q9="cholangiocarcinome","Digestif",IF(Q9="corticosurrenalome","Surrenale",IF(Q9="ependymome du cervelet","Cérébral",IF(Q9="gastrique","Digestif",IF(Q9="melanome","Cutané",IF(Q9="oesophage","Digestif",IF(Q9="ovaire","Gynécologique",IF(Q9="pancreas","Digestif",IF(Q9="prostate","Prostate",IF(Q9="renal","Urinaire",IF(Q9="sein","Gynécologique",IF(Q9="TNE","TNE",IF(Q9="uterus","Gynécologique",IF(Q9="vessie","Urinaire",IF(Q9="ORL","ORL",IF(Q9="indeterminé","Indéterminé","")))))))))))))))))))</f>
        <v>Digestif</v>
      </c>
      <c r="Q9" s="6" t="s">
        <v>143</v>
      </c>
      <c r="R9" s="6">
        <v>173</v>
      </c>
      <c r="S9" s="6">
        <v>96</v>
      </c>
      <c r="T9" s="6">
        <v>78</v>
      </c>
      <c r="U9" s="6">
        <v>80</v>
      </c>
      <c r="V9" s="6">
        <f>IF('[1]Référentiel recueil de données'!$Q9="NC","NC",IF('[1]Référentiel recueil de données'!$S9="NC","NC",ROUND('[1]Référentiel recueil de données'!$S9/('[1]Référentiel recueil de données'!$Q9*'[1]Référentiel recueil de données'!$Q9)*10000,0)))</f>
        <v>26</v>
      </c>
      <c r="W9" s="7" t="str">
        <f>IF(OR(Table_2[[#This Row],[interval imc]]="NC",Table_2[[#This Row],[interval imc]]=0),"non renseigné","renseigné")</f>
        <v>renseigné</v>
      </c>
      <c r="X9" s="7" t="str">
        <f>IF('[1]Référentiel recueil de données'!$U105="NC","NC",IF(V9&lt;18.5,"&lt;18,5",IF(AND(V9&gt;=18.5,V9&lt;25),"entre 18,5 et 25",IF(AND(V9&gt;=25,V9&lt;30),"entre 25 et 30",IF(V9&gt;=30,"supérieur à 30")))))</f>
        <v>entre 25 et 30</v>
      </c>
      <c r="Y9" s="6">
        <v>2</v>
      </c>
      <c r="Z9" s="7" t="str">
        <f>IF(Y9=0,0,IF(AND(Y9&gt;0,Y9&lt;5),"entre 1 et 5",IF(AND(Y9&gt;=5,Y9&lt;=10),"entre 5 et 10",IF(Y9&gt;10,"supérieur à 10","????"))))</f>
        <v>entre 1 et 5</v>
      </c>
      <c r="AA9" s="7">
        <f>IF(AND(ISNUMBER(Table_2[[#This Row],[poids_entree]]),ISNUMBER(Table_2[[#This Row],[poids_sortie]])),Table_2[[#This Row],[poids_sortie]]-Table_2[[#This Row],[poids_entree]],"NC")</f>
        <v>2</v>
      </c>
      <c r="AB9" s="7">
        <f>IF(AND(ISNUMBER(Table_2[[#This Row],[poids_init]]),ISNUMBER(Table_2[[#This Row],[poids_entree]])),Table_2[[#This Row],[poids_entree]]-Table_2[[#This Row],[poids_init]],"NC")</f>
        <v>-18</v>
      </c>
      <c r="AC9" s="6">
        <f>IF(T9="NC","NC",IF(S9="NC","NC",ROUND(((S9-T9)/S9)*100,0)))</f>
        <v>19</v>
      </c>
      <c r="AD9" s="6" t="str">
        <f>IF(AA9="NC","NC",IF(AA9&gt;=0,"perte","gain"))</f>
        <v>perte</v>
      </c>
      <c r="AE9" s="6" t="str">
        <f>IF(AB9="NC","NC",IF(AB9&gt;=0,"perte","gain"))</f>
        <v>gain</v>
      </c>
      <c r="AF9" s="6">
        <f>IF(U9="NC","NC",IF(T9="NC","NC",ROUND(((T9-U9)/T9)*100,0)))</f>
        <v>-3</v>
      </c>
      <c r="AG9" s="6">
        <f>IF(ISNUMBER(Table_2[[#This Row],[% perte de poids DH]]),AF9*(-1),"NC")</f>
        <v>3</v>
      </c>
      <c r="AH9" s="6" t="str">
        <f>IF(AF9="NC","non renseigné","renseigné")</f>
        <v>renseigné</v>
      </c>
      <c r="AI9" s="6" t="str">
        <f>IF(AC9="NC","non renseigné","renseigné")</f>
        <v>renseigné</v>
      </c>
      <c r="AJ9" s="7" t="str">
        <f>IF(OR(Table_2[[#This Row],[albumine]]="NC",Table_2[[#This Row],[albumine]]=0),"non renseigné","renseigné")</f>
        <v>non renseigné</v>
      </c>
      <c r="AK9" s="6" t="s">
        <v>98</v>
      </c>
      <c r="AL9" s="6" t="s">
        <v>110</v>
      </c>
      <c r="AM9" s="6" t="s">
        <v>98</v>
      </c>
      <c r="AN9" s="6">
        <v>0</v>
      </c>
      <c r="AO9" s="6">
        <v>0</v>
      </c>
      <c r="AP9" s="6">
        <v>0</v>
      </c>
      <c r="AQ9" s="8" t="s">
        <v>98</v>
      </c>
      <c r="AR9" s="8">
        <v>42807</v>
      </c>
      <c r="AS9" s="6">
        <v>0</v>
      </c>
      <c r="AT9" s="6">
        <v>0</v>
      </c>
      <c r="AU9" s="6" t="s">
        <v>138</v>
      </c>
      <c r="AV9" s="6" t="s">
        <v>98</v>
      </c>
      <c r="AW9" s="6" t="s">
        <v>98</v>
      </c>
      <c r="AX9" s="6" t="s">
        <v>98</v>
      </c>
      <c r="AY9" s="6" t="s">
        <v>100</v>
      </c>
      <c r="AZ9" s="6" t="s">
        <v>101</v>
      </c>
      <c r="BA9" s="6" t="s">
        <v>101</v>
      </c>
      <c r="BB9" s="6" t="s">
        <v>98</v>
      </c>
      <c r="BC9" s="6" t="s">
        <v>98</v>
      </c>
      <c r="BD9" s="6" t="s">
        <v>101</v>
      </c>
      <c r="BE9" s="6" t="s">
        <v>119</v>
      </c>
      <c r="BF9" s="6" t="s">
        <v>120</v>
      </c>
      <c r="BG9" s="6" t="s">
        <v>100</v>
      </c>
      <c r="BH9" s="6" t="s">
        <v>98</v>
      </c>
      <c r="BI9" s="6" t="s">
        <v>98</v>
      </c>
      <c r="BJ9" s="6" t="s">
        <v>98</v>
      </c>
      <c r="BK9" s="6" t="s">
        <v>98</v>
      </c>
      <c r="BL9" s="6" t="s">
        <v>98</v>
      </c>
      <c r="BM9" s="6" t="s">
        <v>98</v>
      </c>
      <c r="BN9" s="6" t="s">
        <v>98</v>
      </c>
      <c r="BO9" s="6" t="s">
        <v>121</v>
      </c>
      <c r="BP9" s="8" t="s">
        <v>98</v>
      </c>
      <c r="BQ9" s="6" t="s">
        <v>98</v>
      </c>
      <c r="BR9" s="6" t="s">
        <v>100</v>
      </c>
      <c r="BS9" s="6" t="s">
        <v>101</v>
      </c>
      <c r="BT9" s="6" t="s">
        <v>103</v>
      </c>
      <c r="BU9" s="6" t="s">
        <v>101</v>
      </c>
      <c r="BV9" s="8" t="s">
        <v>98</v>
      </c>
      <c r="BW9" s="6" t="s">
        <v>98</v>
      </c>
      <c r="BX9" s="6" t="s">
        <v>98</v>
      </c>
      <c r="BY9" s="6"/>
      <c r="BZ9" s="6"/>
      <c r="CA9" s="6"/>
      <c r="CB9" s="6"/>
      <c r="CC9" s="6"/>
      <c r="CD9" s="6"/>
      <c r="CE9" s="6"/>
      <c r="CF9" s="6"/>
      <c r="CG9" s="6" t="s">
        <v>144</v>
      </c>
      <c r="CH9" s="6" t="s">
        <v>145</v>
      </c>
      <c r="CI9" s="6"/>
      <c r="CJ9" s="8"/>
      <c r="CK9" s="6"/>
      <c r="CL9" s="8"/>
      <c r="CM9" s="9" t="str">
        <f>IF( AND(ISNUMBER(CJ9),ISNUMBER(CL9)),DATEDIF(CJ9,CL9,"D"),"")</f>
        <v/>
      </c>
    </row>
    <row r="10" spans="1:91" ht="30">
      <c r="A10" s="6">
        <v>124</v>
      </c>
      <c r="B10" s="6" t="str">
        <f>IF(C10="201612","A",IF(C10="201706","B",IF(C10="201712","C",IF(C10="201806","D"))))</f>
        <v>C</v>
      </c>
      <c r="C10" s="7" t="str">
        <f>CONCATENATE(E10,IF(D10="décembre","12","06"))</f>
        <v>201712</v>
      </c>
      <c r="D10" s="6" t="s">
        <v>90</v>
      </c>
      <c r="E10" s="6">
        <v>2017</v>
      </c>
      <c r="F10" s="6" t="s">
        <v>146</v>
      </c>
      <c r="G10" s="6" t="s">
        <v>147</v>
      </c>
      <c r="H10" s="6">
        <v>74</v>
      </c>
      <c r="I1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" s="6" t="s">
        <v>93</v>
      </c>
      <c r="K10" s="8">
        <v>15722</v>
      </c>
      <c r="L10" s="8">
        <v>43060</v>
      </c>
      <c r="M10" s="8">
        <v>43076</v>
      </c>
      <c r="N10" s="6">
        <v>16</v>
      </c>
      <c r="O10" s="6" t="s">
        <v>95</v>
      </c>
      <c r="P10" s="6" t="str">
        <f>IF(O10="Hemato","",IF(Q10="CHC","Digestif",IF(Q10="colon","Digestif",IF(Q10="cholangiocarcinome","Digestif",IF(Q10="corticosurrenalome","Surrenale",IF(Q10="ependymome du cervelet","Cérébral",IF(Q10="gastrique","Digestif",IF(Q10="melanome","Cutané",IF(Q10="oesophage","Digestif",IF(Q10="ovaire","Gynécologique",IF(Q10="pancreas","Digestif",IF(Q10="prostate","Prostate",IF(Q10="renal","Urinaire",IF(Q10="sein","Gynécologique",IF(Q10="TNE","TNE",IF(Q10="uterus","Gynécologique",IF(Q10="vessie","Urinaire",IF(Q10="ORL","ORL",IF(Q10="indeterminé","Indéterminé","")))))))))))))))))))</f>
        <v>Gynécologique</v>
      </c>
      <c r="Q10" s="6" t="s">
        <v>96</v>
      </c>
      <c r="R10" s="6">
        <v>170</v>
      </c>
      <c r="S10" s="6">
        <v>66</v>
      </c>
      <c r="T10" s="6">
        <v>69</v>
      </c>
      <c r="U10" s="6">
        <v>70</v>
      </c>
      <c r="V10" s="6">
        <f>IF('[1]Référentiel recueil de données'!$Q10="NC","NC",IF('[1]Référentiel recueil de données'!$S10="NC","NC",ROUND('[1]Référentiel recueil de données'!$S10/('[1]Référentiel recueil de données'!$Q10*'[1]Référentiel recueil de données'!$Q10)*10000,0)))</f>
        <v>24</v>
      </c>
      <c r="W10" s="7" t="str">
        <f>IF(OR(Table_2[[#This Row],[interval imc]]="NC",Table_2[[#This Row],[interval imc]]=0),"non renseigné","renseigné")</f>
        <v>renseigné</v>
      </c>
      <c r="X10" s="7" t="str">
        <f>IF('[1]Référentiel recueil de données'!$U104="NC","NC",IF(V10&lt;18.5,"&lt;18,5",IF(AND(V10&gt;=18.5,V10&lt;25),"entre 18,5 et 25",IF(AND(V10&gt;=25,V10&lt;30),"entre 25 et 30",IF(V10&gt;=30,"supérieur à 30")))))</f>
        <v>entre 18,5 et 25</v>
      </c>
      <c r="Y10" s="6">
        <v>2</v>
      </c>
      <c r="Z10" s="7" t="str">
        <f>IF(Y10=0,0,IF(AND(Y10&gt;0,Y10&lt;5),"entre 1 et 5",IF(AND(Y10&gt;=5,Y10&lt;=10),"entre 5 et 10",IF(Y10&gt;10,"supérieur à 10","????"))))</f>
        <v>entre 1 et 5</v>
      </c>
      <c r="AA10" s="7">
        <f>IF(AND(ISNUMBER(Table_2[[#This Row],[poids_entree]]),ISNUMBER(Table_2[[#This Row],[poids_sortie]])),Table_2[[#This Row],[poids_sortie]]-Table_2[[#This Row],[poids_entree]],"NC")</f>
        <v>1</v>
      </c>
      <c r="AB10" s="7">
        <f>IF(AND(ISNUMBER(Table_2[[#This Row],[poids_init]]),ISNUMBER(Table_2[[#This Row],[poids_entree]])),Table_2[[#This Row],[poids_entree]]-Table_2[[#This Row],[poids_init]],"NC")</f>
        <v>3</v>
      </c>
      <c r="AC10" s="6">
        <f>IF(T10="NC","NC",IF(S10="NC","NC",ROUND(((S10-T10)/S10)*100,0)))</f>
        <v>-5</v>
      </c>
      <c r="AD10" s="6" t="str">
        <f>IF(AA10="NC","NC",IF(AA10&gt;=0,"perte","gain"))</f>
        <v>perte</v>
      </c>
      <c r="AE10" s="6" t="str">
        <f>IF(AB10="NC","NC",IF(AB10&gt;=0,"perte","gain"))</f>
        <v>perte</v>
      </c>
      <c r="AF10" s="6">
        <f>IF(U10="NC","NC",IF(T10="NC","NC",ROUND(((T10-U10)/T10)*100,0)))</f>
        <v>-1</v>
      </c>
      <c r="AG10" s="6">
        <f>IF(ISNUMBER(Table_2[[#This Row],[% perte de poids DH]]),AF10*(-1),"NC")</f>
        <v>1</v>
      </c>
      <c r="AH10" s="6" t="str">
        <f>IF(AF10="NC","non renseigné","renseigné")</f>
        <v>renseigné</v>
      </c>
      <c r="AI10" s="6" t="str">
        <f>IF(AC10="NC","non renseigné","renseigné")</f>
        <v>renseigné</v>
      </c>
      <c r="AJ10" s="7" t="str">
        <f>IF(OR(Table_2[[#This Row],[albumine]]="NC",Table_2[[#This Row],[albumine]]=0),"non renseigné","renseigné")</f>
        <v>renseigné</v>
      </c>
      <c r="AK10" s="6">
        <v>28</v>
      </c>
      <c r="AL10" s="6" t="s">
        <v>110</v>
      </c>
      <c r="AM10" s="6" t="s">
        <v>98</v>
      </c>
      <c r="AN10" s="6">
        <v>88</v>
      </c>
      <c r="AO10" s="6" t="s">
        <v>98</v>
      </c>
      <c r="AP10" s="6" t="s">
        <v>98</v>
      </c>
      <c r="AQ10" s="8">
        <v>43102</v>
      </c>
      <c r="AR10" s="8" t="s">
        <v>98</v>
      </c>
      <c r="AS10" s="6">
        <v>2</v>
      </c>
      <c r="AT10" s="6">
        <v>2</v>
      </c>
      <c r="AU10" s="6" t="s">
        <v>98</v>
      </c>
      <c r="AV10" s="6" t="s">
        <v>101</v>
      </c>
      <c r="AW10" s="6" t="s">
        <v>98</v>
      </c>
      <c r="AX10" s="6" t="s">
        <v>98</v>
      </c>
      <c r="AY10" s="6" t="s">
        <v>100</v>
      </c>
      <c r="AZ10" s="6" t="s">
        <v>100</v>
      </c>
      <c r="BA10" s="6" t="s">
        <v>101</v>
      </c>
      <c r="BB10" s="6" t="s">
        <v>98</v>
      </c>
      <c r="BC10" s="6" t="s">
        <v>98</v>
      </c>
      <c r="BD10" s="6" t="s">
        <v>100</v>
      </c>
      <c r="BE10" s="6" t="s">
        <v>102</v>
      </c>
      <c r="BF10" s="6" t="s">
        <v>98</v>
      </c>
      <c r="BG10" s="6" t="s">
        <v>98</v>
      </c>
      <c r="BH10" s="6" t="s">
        <v>98</v>
      </c>
      <c r="BI10" s="6" t="s">
        <v>98</v>
      </c>
      <c r="BJ10" s="6" t="s">
        <v>98</v>
      </c>
      <c r="BK10" s="6" t="s">
        <v>98</v>
      </c>
      <c r="BL10" s="6" t="s">
        <v>98</v>
      </c>
      <c r="BM10" s="6" t="s">
        <v>101</v>
      </c>
      <c r="BN10" s="6" t="s">
        <v>98</v>
      </c>
      <c r="BO10" s="6" t="s">
        <v>98</v>
      </c>
      <c r="BP10" s="8" t="s">
        <v>98</v>
      </c>
      <c r="BQ10" s="6" t="s">
        <v>98</v>
      </c>
      <c r="BR10" s="6" t="s">
        <v>101</v>
      </c>
      <c r="BS10" s="6" t="s">
        <v>101</v>
      </c>
      <c r="BT10" s="6" t="s">
        <v>122</v>
      </c>
      <c r="BU10" s="6" t="s">
        <v>100</v>
      </c>
      <c r="BV10" s="8">
        <v>43060</v>
      </c>
      <c r="BW10" s="6" t="s">
        <v>80</v>
      </c>
      <c r="BX10" s="6" t="s">
        <v>148</v>
      </c>
      <c r="BY10" s="6"/>
      <c r="BZ10" s="6"/>
      <c r="CA10" s="6"/>
      <c r="CB10" s="6"/>
      <c r="CC10" s="6"/>
      <c r="CD10" s="6" t="s">
        <v>100</v>
      </c>
      <c r="CE10" s="6"/>
      <c r="CF10" s="6"/>
      <c r="CG10" s="6" t="s">
        <v>149</v>
      </c>
      <c r="CH10" s="6" t="s">
        <v>98</v>
      </c>
      <c r="CI10" s="6" t="s">
        <v>101</v>
      </c>
      <c r="CJ10" s="8">
        <v>43060</v>
      </c>
      <c r="CK10" s="6" t="s">
        <v>100</v>
      </c>
      <c r="CL10" s="8">
        <v>43405</v>
      </c>
      <c r="CM10" s="9">
        <f>IF( AND(ISNUMBER(CJ10),ISNUMBER(CL10)),DATEDIF(CJ10,CL10,"D"),"")</f>
        <v>345</v>
      </c>
    </row>
    <row r="11" spans="1:91" ht="30">
      <c r="A11" s="6">
        <v>38</v>
      </c>
      <c r="B11" s="6" t="str">
        <f>IF(C11="201612","A",IF(C11="201706","B",IF(C11="201712","C",IF(C11="201806","D"))))</f>
        <v>A</v>
      </c>
      <c r="C11" s="7" t="str">
        <f>CONCATENATE(E11,IF(D11="décembre","12","06"))</f>
        <v>201612</v>
      </c>
      <c r="D11" s="6" t="s">
        <v>90</v>
      </c>
      <c r="E11" s="6">
        <v>2016</v>
      </c>
      <c r="F11" s="6" t="s">
        <v>150</v>
      </c>
      <c r="G11" s="6" t="s">
        <v>151</v>
      </c>
      <c r="H11" s="6">
        <v>63</v>
      </c>
      <c r="I1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" s="6" t="s">
        <v>142</v>
      </c>
      <c r="K11" s="8">
        <v>19516</v>
      </c>
      <c r="L11" s="8">
        <v>42699</v>
      </c>
      <c r="M11" s="8">
        <v>42709</v>
      </c>
      <c r="N11" s="6">
        <v>10</v>
      </c>
      <c r="O11" s="6" t="s">
        <v>95</v>
      </c>
      <c r="P11" s="6" t="str">
        <f>IF(O11="Hemato","",IF(Q11="CHC","Digestif",IF(Q11="colon","Digestif",IF(Q11="cholangiocarcinome","Digestif",IF(Q11="corticosurrenalome","Surrenale",IF(Q11="ependymome du cervelet","Cérébral",IF(Q11="gastrique","Digestif",IF(Q11="melanome","Cutané",IF(Q11="oesophage","Digestif",IF(Q11="ovaire","Gynécologique",IF(Q11="pancreas","Digestif",IF(Q11="prostate","Prostate",IF(Q11="renal","Urinaire",IF(Q11="sein","Gynécologique",IF(Q11="TNE","TNE",IF(Q11="uterus","Gynécologique",IF(Q11="vessie","Urinaire",IF(Q11="ORL","ORL",IF(Q11="indeterminé","Indéterminé","")))))))))))))))))))</f>
        <v>Digestif</v>
      </c>
      <c r="Q11" s="6" t="s">
        <v>109</v>
      </c>
      <c r="R11" s="6">
        <v>162</v>
      </c>
      <c r="S11" s="6">
        <v>52</v>
      </c>
      <c r="T11" s="6">
        <v>52</v>
      </c>
      <c r="U11" s="6">
        <v>53</v>
      </c>
      <c r="V11" s="6">
        <f>IF('[1]Référentiel recueil de données'!$Q11="NC","NC",IF('[1]Référentiel recueil de données'!$S11="NC","NC",ROUND('[1]Référentiel recueil de données'!$S11/('[1]Référentiel recueil de données'!$Q11*'[1]Référentiel recueil de données'!$Q11)*10000,0)))</f>
        <v>20</v>
      </c>
      <c r="W11" s="7" t="str">
        <f>IF(OR(Table_2[[#This Row],[interval imc]]="NC",Table_2[[#This Row],[interval imc]]=0),"non renseigné","renseigné")</f>
        <v>renseigné</v>
      </c>
      <c r="X11" s="7" t="str">
        <f>IF('[1]Référentiel recueil de données'!$U108="NC","NC",IF(V11&lt;18.5,"&lt;18,5",IF(AND(V11&gt;=18.5,V11&lt;25),"entre 18,5 et 25",IF(AND(V11&gt;=25,V11&lt;30),"entre 25 et 30",IF(V11&gt;=30,"supérieur à 30")))))</f>
        <v>entre 18,5 et 25</v>
      </c>
      <c r="Y11" s="6">
        <v>3</v>
      </c>
      <c r="Z11" s="7" t="str">
        <f>IF(Y11=0,0,IF(AND(Y11&gt;0,Y11&lt;5),"entre 1 et 5",IF(AND(Y11&gt;=5,Y11&lt;=10),"entre 5 et 10",IF(Y11&gt;10,"supérieur à 10","????"))))</f>
        <v>entre 1 et 5</v>
      </c>
      <c r="AA11" s="7">
        <f>IF(AND(ISNUMBER(Table_2[[#This Row],[poids_entree]]),ISNUMBER(Table_2[[#This Row],[poids_sortie]])),Table_2[[#This Row],[poids_sortie]]-Table_2[[#This Row],[poids_entree]],"NC")</f>
        <v>1</v>
      </c>
      <c r="AB11" s="7">
        <f>IF(AND(ISNUMBER(Table_2[[#This Row],[poids_init]]),ISNUMBER(Table_2[[#This Row],[poids_entree]])),Table_2[[#This Row],[poids_entree]]-Table_2[[#This Row],[poids_init]],"NC")</f>
        <v>0</v>
      </c>
      <c r="AC11" s="6">
        <f>IF(T11="NC","NC",IF(S11="NC","NC",ROUND(((S11-T11)/S11)*100,0)))</f>
        <v>0</v>
      </c>
      <c r="AD11" s="6" t="str">
        <f>IF(AA11="NC","NC",IF(AA11&gt;=0,"perte","gain"))</f>
        <v>perte</v>
      </c>
      <c r="AE11" s="6" t="str">
        <f>IF(AB11="NC","NC",IF(AB11&gt;=0,"perte","gain"))</f>
        <v>perte</v>
      </c>
      <c r="AF11" s="6">
        <f>IF(U11="NC","NC",IF(T11="NC","NC",ROUND(((T11-U11)/T11)*100,0)))</f>
        <v>-2</v>
      </c>
      <c r="AG11" s="6">
        <f>IF(ISNUMBER(Table_2[[#This Row],[% perte de poids DH]]),AF11*(-1),"NC")</f>
        <v>2</v>
      </c>
      <c r="AH11" s="6" t="str">
        <f>IF(AF11="NC","non renseigné","renseigné")</f>
        <v>renseigné</v>
      </c>
      <c r="AI11" s="6" t="str">
        <f>IF(AC11="NC","non renseigné","renseigné")</f>
        <v>renseigné</v>
      </c>
      <c r="AJ11" s="7" t="str">
        <f>IF(OR(Table_2[[#This Row],[albumine]]="NC",Table_2[[#This Row],[albumine]]=0),"non renseigné","renseigné")</f>
        <v>non renseigné</v>
      </c>
      <c r="AK11" s="6" t="s">
        <v>98</v>
      </c>
      <c r="AL11" s="6" t="s">
        <v>97</v>
      </c>
      <c r="AM11" s="6" t="s">
        <v>98</v>
      </c>
      <c r="AN11" s="6">
        <v>0</v>
      </c>
      <c r="AO11" s="6">
        <v>0</v>
      </c>
      <c r="AP11" s="6">
        <v>0</v>
      </c>
      <c r="AQ11" s="8">
        <v>43117</v>
      </c>
      <c r="AR11" s="8">
        <v>43068</v>
      </c>
      <c r="AS11" s="6">
        <v>0</v>
      </c>
      <c r="AT11" s="6">
        <v>0</v>
      </c>
      <c r="AU11" s="6" t="s">
        <v>138</v>
      </c>
      <c r="AV11" s="6" t="s">
        <v>98</v>
      </c>
      <c r="AW11" s="6" t="s">
        <v>98</v>
      </c>
      <c r="AX11" s="6" t="s">
        <v>98</v>
      </c>
      <c r="AY11" s="6" t="s">
        <v>100</v>
      </c>
      <c r="AZ11" s="6" t="s">
        <v>101</v>
      </c>
      <c r="BA11" s="6" t="s">
        <v>101</v>
      </c>
      <c r="BB11" s="6" t="s">
        <v>98</v>
      </c>
      <c r="BC11" s="6" t="s">
        <v>98</v>
      </c>
      <c r="BD11" s="6" t="s">
        <v>101</v>
      </c>
      <c r="BE11" s="6" t="s">
        <v>102</v>
      </c>
      <c r="BF11" s="6" t="s">
        <v>98</v>
      </c>
      <c r="BG11" s="6" t="s">
        <v>98</v>
      </c>
      <c r="BH11" s="6" t="s">
        <v>98</v>
      </c>
      <c r="BI11" s="6" t="s">
        <v>98</v>
      </c>
      <c r="BJ11" s="6" t="s">
        <v>98</v>
      </c>
      <c r="BK11" s="6" t="s">
        <v>98</v>
      </c>
      <c r="BL11" s="6" t="s">
        <v>98</v>
      </c>
      <c r="BM11" s="6" t="s">
        <v>101</v>
      </c>
      <c r="BN11" s="6" t="s">
        <v>98</v>
      </c>
      <c r="BO11" s="6" t="s">
        <v>98</v>
      </c>
      <c r="BP11" s="8">
        <v>42650</v>
      </c>
      <c r="BQ11" s="6">
        <v>0</v>
      </c>
      <c r="BR11" s="6" t="s">
        <v>101</v>
      </c>
      <c r="BS11" s="6" t="s">
        <v>100</v>
      </c>
      <c r="BT11" s="6" t="s">
        <v>111</v>
      </c>
      <c r="BU11" s="6" t="s">
        <v>101</v>
      </c>
      <c r="BV11" s="8" t="s">
        <v>98</v>
      </c>
      <c r="BW11" s="6" t="s">
        <v>98</v>
      </c>
      <c r="BX11" s="6" t="s">
        <v>98</v>
      </c>
      <c r="BY11" s="6"/>
      <c r="BZ11" s="6"/>
      <c r="CA11" s="6"/>
      <c r="CB11" s="6"/>
      <c r="CC11" s="6"/>
      <c r="CD11" s="6"/>
      <c r="CE11" s="6"/>
      <c r="CF11" s="6"/>
      <c r="CG11" s="6" t="s">
        <v>152</v>
      </c>
      <c r="CH11" s="6" t="s">
        <v>98</v>
      </c>
      <c r="CI11" s="6"/>
      <c r="CJ11" s="8"/>
      <c r="CK11" s="6"/>
      <c r="CL11" s="8"/>
      <c r="CM11" s="9" t="str">
        <f>IF( AND(ISNUMBER(CJ11),ISNUMBER(CL11)),DATEDIF(CJ11,CL11,"D"),"")</f>
        <v/>
      </c>
    </row>
    <row r="12" spans="1:91" ht="30">
      <c r="A12" s="6">
        <v>87</v>
      </c>
      <c r="B12" s="6" t="str">
        <f>IF(C12="201612","A",IF(C12="201706","B",IF(C12="201712","C",IF(C12="201806","D"))))</f>
        <v>D</v>
      </c>
      <c r="C12" s="7" t="str">
        <f>CONCATENATE(E12,IF(D12="décembre","12","06"))</f>
        <v>201806</v>
      </c>
      <c r="D12" s="6" t="s">
        <v>106</v>
      </c>
      <c r="E12" s="6">
        <v>2018</v>
      </c>
      <c r="F12" s="6" t="s">
        <v>153</v>
      </c>
      <c r="G12" s="6" t="s">
        <v>154</v>
      </c>
      <c r="H12" s="6">
        <v>78</v>
      </c>
      <c r="I12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2" s="6" t="s">
        <v>142</v>
      </c>
      <c r="K12" s="8">
        <v>14656</v>
      </c>
      <c r="L12" s="8">
        <v>43214</v>
      </c>
      <c r="M12" s="8">
        <v>43256</v>
      </c>
      <c r="N12" s="6">
        <v>42</v>
      </c>
      <c r="O12" s="6" t="s">
        <v>95</v>
      </c>
      <c r="P12" s="6" t="str">
        <f>IF(O12="Hemato","",IF(Q12="CHC","Digestif",IF(Q12="colon","Digestif",IF(Q12="cholangiocarcinome","Digestif",IF(Q12="corticosurrenalome","Surrenale",IF(Q12="ependymome du cervelet","Cérébral",IF(Q12="gastrique","Digestif",IF(Q12="melanome","Cutané",IF(Q12="oesophage","Digestif",IF(Q12="ovaire","Gynécologique",IF(Q12="pancreas","Digestif",IF(Q12="prostate","Prostate",IF(Q12="renal","Urinaire",IF(Q12="sein","Gynécologique",IF(Q12="TNE","TNE",IF(Q12="uterus","Gynécologique",IF(Q12="vessie","Urinaire",IF(Q12="ORL","ORL",IF(Q12="indeterminé","Indéterminé","")))))))))))))))))))</f>
        <v>Urinaire</v>
      </c>
      <c r="Q12" s="6" t="s">
        <v>155</v>
      </c>
      <c r="R12" s="6">
        <v>173</v>
      </c>
      <c r="S12" s="6">
        <v>87</v>
      </c>
      <c r="T12" s="6">
        <v>71</v>
      </c>
      <c r="U12" s="6">
        <v>71</v>
      </c>
      <c r="V12" s="6">
        <f>IF('[1]Référentiel recueil de données'!$Q12="NC","NC",IF('[1]Référentiel recueil de données'!$S12="NC","NC",ROUND('[1]Référentiel recueil de données'!$S12/('[1]Référentiel recueil de données'!$Q12*'[1]Référentiel recueil de données'!$Q12)*10000,0)))</f>
        <v>24</v>
      </c>
      <c r="W12" s="7" t="str">
        <f>IF(OR(Table_2[[#This Row],[interval imc]]="NC",Table_2[[#This Row],[interval imc]]=0),"non renseigné","renseigné")</f>
        <v>renseigné</v>
      </c>
      <c r="X12" s="7" t="str">
        <f>IF('[1]Référentiel recueil de données'!$U97="NC","NC",IF(V12&lt;18.5,"&lt;18,5",IF(AND(V12&gt;=18.5,V12&lt;25),"entre 18,5 et 25",IF(AND(V12&gt;=25,V12&lt;30),"entre 25 et 30",IF(V12&gt;=30,"supérieur à 30")))))</f>
        <v>entre 18,5 et 25</v>
      </c>
      <c r="Y12" s="6">
        <v>2</v>
      </c>
      <c r="Z12" s="7" t="str">
        <f>IF(Y12=0,0,IF(AND(Y12&gt;0,Y12&lt;5),"entre 1 et 5",IF(AND(Y12&gt;=5,Y12&lt;=10),"entre 5 et 10",IF(Y12&gt;10,"supérieur à 10","????"))))</f>
        <v>entre 1 et 5</v>
      </c>
      <c r="AA12" s="7">
        <f>IF(AND(ISNUMBER(Table_2[[#This Row],[poids_entree]]),ISNUMBER(Table_2[[#This Row],[poids_sortie]])),Table_2[[#This Row],[poids_sortie]]-Table_2[[#This Row],[poids_entree]],"NC")</f>
        <v>0</v>
      </c>
      <c r="AB12" s="7">
        <f>IF(AND(ISNUMBER(Table_2[[#This Row],[poids_init]]),ISNUMBER(Table_2[[#This Row],[poids_entree]])),Table_2[[#This Row],[poids_entree]]-Table_2[[#This Row],[poids_init]],"NC")</f>
        <v>-16</v>
      </c>
      <c r="AC12" s="6">
        <f>IF(T12="NC","NC",IF(S12="NC","NC",ROUND(((S12-T12)/S12)*100,0)))</f>
        <v>18</v>
      </c>
      <c r="AD12" s="6" t="str">
        <f>IF(AA12="NC","NC",IF(AA12&gt;=0,"perte","gain"))</f>
        <v>perte</v>
      </c>
      <c r="AE12" s="6" t="str">
        <f>IF(AB12="NC","NC",IF(AB12&gt;=0,"perte","gain"))</f>
        <v>gain</v>
      </c>
      <c r="AF12" s="6">
        <f>IF(U12="NC","NC",IF(T12="NC","NC",ROUND(((T12-U12)/T12)*100,0)))</f>
        <v>0</v>
      </c>
      <c r="AG12" s="6">
        <f>IF(ISNUMBER(Table_2[[#This Row],[% perte de poids DH]]),AF12*(-1),"NC")</f>
        <v>0</v>
      </c>
      <c r="AH12" s="6" t="str">
        <f>IF(AF12="NC","non renseigné","renseigné")</f>
        <v>renseigné</v>
      </c>
      <c r="AI12" s="6" t="str">
        <f>IF(AC12="NC","non renseigné","renseigné")</f>
        <v>renseigné</v>
      </c>
      <c r="AJ12" s="7" t="str">
        <f>IF(OR(Table_2[[#This Row],[albumine]]="NC",Table_2[[#This Row],[albumine]]=0),"non renseigné","renseigné")</f>
        <v>renseigné</v>
      </c>
      <c r="AK12" s="6">
        <v>29</v>
      </c>
      <c r="AL12" s="6" t="s">
        <v>110</v>
      </c>
      <c r="AM12" s="6" t="s">
        <v>98</v>
      </c>
      <c r="AN12" s="6">
        <v>172</v>
      </c>
      <c r="AO12" s="6">
        <v>1.1599999999999999</v>
      </c>
      <c r="AP12" s="6">
        <v>0.75</v>
      </c>
      <c r="AQ12" s="8">
        <v>43323</v>
      </c>
      <c r="AR12" s="8" t="s">
        <v>98</v>
      </c>
      <c r="AS12" s="6">
        <v>0</v>
      </c>
      <c r="AT12" s="6">
        <v>2</v>
      </c>
      <c r="AU12" s="6" t="s">
        <v>156</v>
      </c>
      <c r="AV12" s="6" t="s">
        <v>100</v>
      </c>
      <c r="AW12" s="6" t="s">
        <v>101</v>
      </c>
      <c r="AX12" s="6" t="s">
        <v>157</v>
      </c>
      <c r="AY12" s="6" t="s">
        <v>101</v>
      </c>
      <c r="AZ12" s="6" t="s">
        <v>100</v>
      </c>
      <c r="BA12" s="6" t="s">
        <v>101</v>
      </c>
      <c r="BB12" s="6" t="s">
        <v>98</v>
      </c>
      <c r="BC12" s="6" t="s">
        <v>100</v>
      </c>
      <c r="BD12" s="6" t="s">
        <v>101</v>
      </c>
      <c r="BE12" s="6" t="s">
        <v>102</v>
      </c>
      <c r="BF12" s="6" t="s">
        <v>98</v>
      </c>
      <c r="BG12" s="6" t="s">
        <v>98</v>
      </c>
      <c r="BH12" s="6" t="s">
        <v>98</v>
      </c>
      <c r="BI12" s="6" t="s">
        <v>98</v>
      </c>
      <c r="BJ12" s="6" t="s">
        <v>98</v>
      </c>
      <c r="BK12" s="6" t="s">
        <v>98</v>
      </c>
      <c r="BL12" s="6" t="s">
        <v>98</v>
      </c>
      <c r="BM12" s="6" t="s">
        <v>100</v>
      </c>
      <c r="BN12" s="6" t="s">
        <v>98</v>
      </c>
      <c r="BO12" s="6" t="s">
        <v>98</v>
      </c>
      <c r="BP12" s="8">
        <v>43132</v>
      </c>
      <c r="BQ12" s="6" t="s">
        <v>98</v>
      </c>
      <c r="BR12" s="6" t="s">
        <v>101</v>
      </c>
      <c r="BS12" s="6" t="s">
        <v>101</v>
      </c>
      <c r="BT12" s="6" t="s">
        <v>122</v>
      </c>
      <c r="BU12" s="6" t="s">
        <v>101</v>
      </c>
      <c r="BV12" s="8" t="s">
        <v>98</v>
      </c>
      <c r="BW12" s="6" t="s">
        <v>98</v>
      </c>
      <c r="BX12" s="6" t="s">
        <v>98</v>
      </c>
      <c r="BY12" s="6"/>
      <c r="BZ12" s="6"/>
      <c r="CA12" s="6"/>
      <c r="CB12" s="6"/>
      <c r="CC12" s="6"/>
      <c r="CD12" s="6"/>
      <c r="CE12" s="6"/>
      <c r="CF12" s="6"/>
      <c r="CG12" s="6" t="s">
        <v>98</v>
      </c>
      <c r="CH12" s="6" t="s">
        <v>158</v>
      </c>
      <c r="CI12" s="6"/>
      <c r="CJ12" s="8"/>
      <c r="CK12" s="6"/>
      <c r="CL12" s="8"/>
      <c r="CM12" s="9" t="str">
        <f>IF( AND(ISNUMBER(CJ12),ISNUMBER(CL12)),DATEDIF(CJ12,CL12,"D"),"")</f>
        <v/>
      </c>
    </row>
    <row r="13" spans="1:91" ht="225">
      <c r="A13" s="6">
        <v>6</v>
      </c>
      <c r="B13" s="6" t="str">
        <f>IF(C13="201612","A",IF(C13="201706","B",IF(C13="201712","C",IF(C13="201806","D"))))</f>
        <v>B</v>
      </c>
      <c r="C13" s="7" t="str">
        <f>CONCATENATE(E13,IF(D13="décembre","12","06"))</f>
        <v>201706</v>
      </c>
      <c r="D13" s="6" t="s">
        <v>106</v>
      </c>
      <c r="E13" s="6">
        <v>2017</v>
      </c>
      <c r="F13" s="6" t="s">
        <v>159</v>
      </c>
      <c r="G13" s="6" t="s">
        <v>160</v>
      </c>
      <c r="H13" s="6">
        <v>56</v>
      </c>
      <c r="I1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3" s="6" t="s">
        <v>142</v>
      </c>
      <c r="K13" s="8">
        <v>21893</v>
      </c>
      <c r="L13" s="8">
        <v>42875</v>
      </c>
      <c r="M13" s="8">
        <v>42892</v>
      </c>
      <c r="N13" s="6">
        <v>17</v>
      </c>
      <c r="O13" s="6" t="s">
        <v>95</v>
      </c>
      <c r="P13" s="6" t="str">
        <f>IF(O13="Hemato","",IF(Q13="CHC","Digestif",IF(Q13="colon","Digestif",IF(Q13="cholangiocarcinome","Digestif",IF(Q13="corticosurrenalome","Surrenale",IF(Q13="ependymome du cervelet","Cérébral",IF(Q13="gastrique","Digestif",IF(Q13="melanome","Cutané",IF(Q13="oesophage","Digestif",IF(Q13="ovaire","Gynécologique",IF(Q13="pancreas","Digestif",IF(Q13="prostate","Prostate",IF(Q13="renal","Urinaire",IF(Q13="sein","Gynécologique",IF(Q13="TNE","TNE",IF(Q13="uterus","Gynécologique",IF(Q13="vessie","Urinaire",IF(Q13="ORL","ORL",IF(Q13="indeterminé","Indéterminé","")))))))))))))))))))</f>
        <v>Surrenale</v>
      </c>
      <c r="Q13" s="6" t="s">
        <v>161</v>
      </c>
      <c r="R13" s="6">
        <v>180</v>
      </c>
      <c r="S13" s="6">
        <v>63</v>
      </c>
      <c r="T13" s="6">
        <v>72</v>
      </c>
      <c r="U13" s="6">
        <v>73</v>
      </c>
      <c r="V13" s="6">
        <f>IF('[1]Référentiel recueil de données'!$Q13="NC","NC",IF('[1]Référentiel recueil de données'!$S13="NC","NC",ROUND('[1]Référentiel recueil de données'!$S13/('[1]Référentiel recueil de données'!$Q13*'[1]Référentiel recueil de données'!$Q13)*10000,0)))</f>
        <v>22</v>
      </c>
      <c r="W13" s="7" t="str">
        <f>IF(OR(Table_2[[#This Row],[interval imc]]="NC",Table_2[[#This Row],[interval imc]]=0),"non renseigné","renseigné")</f>
        <v>renseigné</v>
      </c>
      <c r="X13" s="7" t="str">
        <f>IF('[1]Référentiel recueil de données'!$U115="NC","NC",IF(V13&lt;18.5,"&lt;18,5",IF(AND(V13&gt;=18.5,V13&lt;25),"entre 18,5 et 25",IF(AND(V13&gt;=25,V13&lt;30),"entre 25 et 30",IF(V13&gt;=30,"supérieur à 30")))))</f>
        <v>entre 18,5 et 25</v>
      </c>
      <c r="Y13" s="6">
        <v>2</v>
      </c>
      <c r="Z13" s="7" t="str">
        <f>IF(Y13=0,0,IF(AND(Y13&gt;0,Y13&lt;5),"entre 1 et 5",IF(AND(Y13&gt;=5,Y13&lt;=10),"entre 5 et 10",IF(Y13&gt;10,"supérieur à 10","????"))))</f>
        <v>entre 1 et 5</v>
      </c>
      <c r="AA13" s="7">
        <f>IF(AND(ISNUMBER(Table_2[[#This Row],[poids_entree]]),ISNUMBER(Table_2[[#This Row],[poids_sortie]])),Table_2[[#This Row],[poids_sortie]]-Table_2[[#This Row],[poids_entree]],"NC")</f>
        <v>1</v>
      </c>
      <c r="AB13" s="7">
        <f>IF(AND(ISNUMBER(Table_2[[#This Row],[poids_init]]),ISNUMBER(Table_2[[#This Row],[poids_entree]])),Table_2[[#This Row],[poids_entree]]-Table_2[[#This Row],[poids_init]],"NC")</f>
        <v>9</v>
      </c>
      <c r="AC13" s="6">
        <f>IF(T13="NC","NC",IF(S13="NC","NC",ROUND(((S13-T13)/S13)*100,0)))</f>
        <v>-14</v>
      </c>
      <c r="AD13" s="6" t="str">
        <f>IF(AA13="NC","NC",IF(AA13&gt;=0,"perte","gain"))</f>
        <v>perte</v>
      </c>
      <c r="AE13" s="6" t="str">
        <f>IF(AB13="NC","NC",IF(AB13&gt;=0,"perte","gain"))</f>
        <v>perte</v>
      </c>
      <c r="AF13" s="6">
        <f>IF(U13="NC","NC",IF(T13="NC","NC",ROUND(((T13-U13)/T13)*100,0)))</f>
        <v>-1</v>
      </c>
      <c r="AG13" s="6">
        <f>IF(ISNUMBER(Table_2[[#This Row],[% perte de poids DH]]),AF13*(-1),"NC")</f>
        <v>1</v>
      </c>
      <c r="AH13" s="6" t="str">
        <f>IF(AF13="NC","non renseigné","renseigné")</f>
        <v>renseigné</v>
      </c>
      <c r="AI13" s="6" t="str">
        <f>IF(AC13="NC","non renseigné","renseigné")</f>
        <v>renseigné</v>
      </c>
      <c r="AJ13" s="7" t="str">
        <f>IF(OR(Table_2[[#This Row],[albumine]]="NC",Table_2[[#This Row],[albumine]]=0),"non renseigné","renseigné")</f>
        <v>non renseigné</v>
      </c>
      <c r="AK13" s="6" t="s">
        <v>98</v>
      </c>
      <c r="AL13" s="6" t="s">
        <v>128</v>
      </c>
      <c r="AM13" s="6" t="s">
        <v>98</v>
      </c>
      <c r="AN13" s="6">
        <v>0</v>
      </c>
      <c r="AO13" s="6">
        <v>0</v>
      </c>
      <c r="AP13" s="6">
        <v>0</v>
      </c>
      <c r="AQ13" s="8">
        <v>42904</v>
      </c>
      <c r="AR13" s="8">
        <v>42888</v>
      </c>
      <c r="AS13" s="6">
        <v>1</v>
      </c>
      <c r="AT13" s="6">
        <v>3</v>
      </c>
      <c r="AU13" s="6" t="s">
        <v>98</v>
      </c>
      <c r="AV13" s="6" t="s">
        <v>98</v>
      </c>
      <c r="AW13" s="6" t="s">
        <v>98</v>
      </c>
      <c r="AX13" s="6" t="s">
        <v>98</v>
      </c>
      <c r="AY13" s="6" t="s">
        <v>100</v>
      </c>
      <c r="AZ13" s="6" t="s">
        <v>100</v>
      </c>
      <c r="BA13" s="6" t="s">
        <v>100</v>
      </c>
      <c r="BB13" s="6" t="s">
        <v>100</v>
      </c>
      <c r="BC13" s="6" t="s">
        <v>98</v>
      </c>
      <c r="BD13" s="6" t="s">
        <v>100</v>
      </c>
      <c r="BE13" s="6" t="s">
        <v>119</v>
      </c>
      <c r="BF13" s="6" t="s">
        <v>120</v>
      </c>
      <c r="BG13" s="6" t="s">
        <v>98</v>
      </c>
      <c r="BH13" s="6" t="s">
        <v>98</v>
      </c>
      <c r="BI13" s="6" t="s">
        <v>98</v>
      </c>
      <c r="BJ13" s="6" t="s">
        <v>100</v>
      </c>
      <c r="BK13" s="6" t="s">
        <v>100</v>
      </c>
      <c r="BL13" s="6" t="s">
        <v>98</v>
      </c>
      <c r="BM13" s="6" t="s">
        <v>101</v>
      </c>
      <c r="BN13" s="6" t="s">
        <v>98</v>
      </c>
      <c r="BO13" s="6" t="s">
        <v>98</v>
      </c>
      <c r="BP13" s="8" t="s">
        <v>98</v>
      </c>
      <c r="BQ13" s="6" t="s">
        <v>98</v>
      </c>
      <c r="BR13" s="6" t="s">
        <v>101</v>
      </c>
      <c r="BS13" s="6" t="s">
        <v>100</v>
      </c>
      <c r="BT13" s="6" t="s">
        <v>111</v>
      </c>
      <c r="BU13" s="6" t="s">
        <v>100</v>
      </c>
      <c r="BV13" s="8" t="s">
        <v>98</v>
      </c>
      <c r="BW13" s="6" t="s">
        <v>77</v>
      </c>
      <c r="BX13" s="6" t="s">
        <v>162</v>
      </c>
      <c r="BY13" s="6"/>
      <c r="BZ13" s="6"/>
      <c r="CA13" s="6" t="s">
        <v>100</v>
      </c>
      <c r="CB13" s="6"/>
      <c r="CC13" s="6"/>
      <c r="CD13" s="6"/>
      <c r="CE13" s="6"/>
      <c r="CF13" s="6"/>
      <c r="CG13" s="6" t="s">
        <v>163</v>
      </c>
      <c r="CH13" s="6" t="s">
        <v>164</v>
      </c>
      <c r="CI13" s="6" t="s">
        <v>101</v>
      </c>
      <c r="CJ13" s="8">
        <v>42878</v>
      </c>
      <c r="CK13" s="6" t="s">
        <v>100</v>
      </c>
      <c r="CL13" s="8">
        <v>42904</v>
      </c>
      <c r="CM13" s="9">
        <f>IF( AND(ISNUMBER(CJ13),ISNUMBER(CL13)),DATEDIF(CJ13,CL13,"D"),"")</f>
        <v>26</v>
      </c>
    </row>
    <row r="14" spans="1:91" ht="30">
      <c r="A14" s="6">
        <v>39</v>
      </c>
      <c r="B14" s="6" t="str">
        <f>IF(C14="201612","A",IF(C14="201706","B",IF(C14="201712","C",IF(C14="201806","D"))))</f>
        <v>A</v>
      </c>
      <c r="C14" s="7" t="str">
        <f>CONCATENATE(E14,IF(D14="décembre","12","06"))</f>
        <v>201612</v>
      </c>
      <c r="D14" s="6" t="s">
        <v>90</v>
      </c>
      <c r="E14" s="6">
        <v>2016</v>
      </c>
      <c r="F14" s="6" t="s">
        <v>165</v>
      </c>
      <c r="G14" s="6" t="s">
        <v>166</v>
      </c>
      <c r="H14" s="6">
        <v>82</v>
      </c>
      <c r="I1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4" s="6" t="s">
        <v>142</v>
      </c>
      <c r="K14" s="8">
        <v>12412</v>
      </c>
      <c r="L14" s="8">
        <v>42701</v>
      </c>
      <c r="M14" s="8">
        <v>42723</v>
      </c>
      <c r="N14" s="6">
        <v>22</v>
      </c>
      <c r="O14" s="6" t="s">
        <v>95</v>
      </c>
      <c r="P14" s="6" t="str">
        <f>IF(O14="Hemato","",IF(Q14="CHC","Digestif",IF(Q14="colon","Digestif",IF(Q14="cholangiocarcinome","Digestif",IF(Q14="corticosurrenalome","Surrenale",IF(Q14="ependymome du cervelet","Cérébral",IF(Q14="gastrique","Digestif",IF(Q14="melanome","Cutané",IF(Q14="oesophage","Digestif",IF(Q14="ovaire","Gynécologique",IF(Q14="pancreas","Digestif",IF(Q14="prostate","Prostate",IF(Q14="renal","Urinaire",IF(Q14="sein","Gynécologique",IF(Q14="TNE","TNE",IF(Q14="uterus","Gynécologique",IF(Q14="vessie","Urinaire",IF(Q14="ORL","ORL",IF(Q14="indeterminé","Indéterminé","")))))))))))))))))))</f>
        <v>Digestif</v>
      </c>
      <c r="Q14" s="6" t="s">
        <v>167</v>
      </c>
      <c r="R14" s="6">
        <v>172</v>
      </c>
      <c r="S14" s="6">
        <v>64</v>
      </c>
      <c r="T14" s="6">
        <v>64</v>
      </c>
      <c r="U14" s="6">
        <v>61</v>
      </c>
      <c r="V14" s="6">
        <f>IF('[1]Référentiel recueil de données'!$Q14="NC","NC",IF('[1]Référentiel recueil de données'!$S14="NC","NC",ROUND('[1]Référentiel recueil de données'!$S14/('[1]Référentiel recueil de données'!$Q14*'[1]Référentiel recueil de données'!$Q14)*10000,0)))</f>
        <v>22</v>
      </c>
      <c r="W14" s="7" t="str">
        <f>IF(OR(Table_2[[#This Row],[interval imc]]="NC",Table_2[[#This Row],[interval imc]]=0),"non renseigné","renseigné")</f>
        <v>renseigné</v>
      </c>
      <c r="X14" s="7" t="str">
        <f>IF('[1]Référentiel recueil de données'!$U80="NC","NC",IF(V14&lt;18.5,"&lt;18,5",IF(AND(V14&gt;=18.5,V14&lt;25),"entre 18,5 et 25",IF(AND(V14&gt;=25,V14&lt;30),"entre 25 et 30",IF(V14&gt;=30,"supérieur à 30")))))</f>
        <v>entre 18,5 et 25</v>
      </c>
      <c r="Y14" s="6">
        <v>4</v>
      </c>
      <c r="Z14" s="7" t="str">
        <f>IF(Y14=0,0,IF(AND(Y14&gt;0,Y14&lt;5),"entre 1 et 5",IF(AND(Y14&gt;=5,Y14&lt;=10),"entre 5 et 10",IF(Y14&gt;10,"supérieur à 10","????"))))</f>
        <v>entre 1 et 5</v>
      </c>
      <c r="AA14" s="7">
        <f>IF(AND(ISNUMBER(Table_2[[#This Row],[poids_entree]]),ISNUMBER(Table_2[[#This Row],[poids_sortie]])),Table_2[[#This Row],[poids_sortie]]-Table_2[[#This Row],[poids_entree]],"NC")</f>
        <v>-3</v>
      </c>
      <c r="AB14" s="7">
        <f>IF(AND(ISNUMBER(Table_2[[#This Row],[poids_init]]),ISNUMBER(Table_2[[#This Row],[poids_entree]])),Table_2[[#This Row],[poids_entree]]-Table_2[[#This Row],[poids_init]],"NC")</f>
        <v>0</v>
      </c>
      <c r="AC14" s="6">
        <f>IF(T14="NC","NC",IF(S14="NC","NC",ROUND(((S14-T14)/S14)*100,0)))</f>
        <v>0</v>
      </c>
      <c r="AD14" s="6" t="str">
        <f>IF(AA14="NC","NC",IF(AA14&gt;=0,"perte","gain"))</f>
        <v>gain</v>
      </c>
      <c r="AE14" s="6" t="str">
        <f>IF(AB14="NC","NC",IF(AB14&gt;=0,"perte","gain"))</f>
        <v>perte</v>
      </c>
      <c r="AF14" s="6">
        <f>IF(U14="NC","NC",IF(T14="NC","NC",ROUND(((T14-U14)/T14)*100,0)))</f>
        <v>5</v>
      </c>
      <c r="AG14" s="6">
        <f>IF(ISNUMBER(Table_2[[#This Row],[% perte de poids DH]]),AF14*(-1),"NC")</f>
        <v>-5</v>
      </c>
      <c r="AH14" s="6" t="str">
        <f>IF(AF14="NC","non renseigné","renseigné")</f>
        <v>renseigné</v>
      </c>
      <c r="AI14" s="6" t="str">
        <f>IF(AC14="NC","non renseigné","renseigné")</f>
        <v>renseigné</v>
      </c>
      <c r="AJ14" s="7" t="str">
        <f>IF(OR(Table_2[[#This Row],[albumine]]="NC",Table_2[[#This Row],[albumine]]=0),"non renseigné","renseigné")</f>
        <v>non renseigné</v>
      </c>
      <c r="AK14" s="6" t="s">
        <v>98</v>
      </c>
      <c r="AL14" s="6" t="s">
        <v>97</v>
      </c>
      <c r="AM14" s="6" t="s">
        <v>98</v>
      </c>
      <c r="AN14" s="6">
        <v>0</v>
      </c>
      <c r="AO14" s="6">
        <v>0</v>
      </c>
      <c r="AP14" s="6">
        <v>0</v>
      </c>
      <c r="AQ14" s="8">
        <v>42825</v>
      </c>
      <c r="AR14" s="8" t="s">
        <v>98</v>
      </c>
      <c r="AS14" s="6">
        <v>0</v>
      </c>
      <c r="AT14" s="6">
        <v>0</v>
      </c>
      <c r="AU14" s="6" t="s">
        <v>168</v>
      </c>
      <c r="AV14" s="6" t="s">
        <v>98</v>
      </c>
      <c r="AW14" s="6" t="s">
        <v>98</v>
      </c>
      <c r="AX14" s="6" t="s">
        <v>98</v>
      </c>
      <c r="AY14" s="6" t="s">
        <v>100</v>
      </c>
      <c r="AZ14" s="6" t="s">
        <v>101</v>
      </c>
      <c r="BA14" s="6" t="s">
        <v>101</v>
      </c>
      <c r="BB14" s="6" t="s">
        <v>98</v>
      </c>
      <c r="BC14" s="6" t="s">
        <v>98</v>
      </c>
      <c r="BD14" s="6" t="s">
        <v>101</v>
      </c>
      <c r="BE14" s="6" t="s">
        <v>102</v>
      </c>
      <c r="BF14" s="6" t="s">
        <v>98</v>
      </c>
      <c r="BG14" s="6" t="s">
        <v>98</v>
      </c>
      <c r="BH14" s="6" t="s">
        <v>98</v>
      </c>
      <c r="BI14" s="6" t="s">
        <v>98</v>
      </c>
      <c r="BJ14" s="6" t="s">
        <v>98</v>
      </c>
      <c r="BK14" s="6" t="s">
        <v>98</v>
      </c>
      <c r="BL14" s="6" t="s">
        <v>98</v>
      </c>
      <c r="BM14" s="6" t="s">
        <v>101</v>
      </c>
      <c r="BN14" s="6" t="s">
        <v>98</v>
      </c>
      <c r="BO14" s="6" t="s">
        <v>98</v>
      </c>
      <c r="BP14" s="8">
        <v>42430</v>
      </c>
      <c r="BQ14" s="6">
        <v>0</v>
      </c>
      <c r="BR14" s="6" t="s">
        <v>100</v>
      </c>
      <c r="BS14" s="6" t="s">
        <v>101</v>
      </c>
      <c r="BT14" s="6" t="s">
        <v>103</v>
      </c>
      <c r="BU14" s="6" t="s">
        <v>101</v>
      </c>
      <c r="BV14" s="8" t="s">
        <v>98</v>
      </c>
      <c r="BW14" s="6" t="s">
        <v>98</v>
      </c>
      <c r="BX14" s="6" t="s">
        <v>98</v>
      </c>
      <c r="BY14" s="6"/>
      <c r="BZ14" s="6"/>
      <c r="CA14" s="6"/>
      <c r="CB14" s="6"/>
      <c r="CC14" s="6"/>
      <c r="CD14" s="6"/>
      <c r="CE14" s="6"/>
      <c r="CF14" s="6"/>
      <c r="CG14" s="6" t="s">
        <v>98</v>
      </c>
      <c r="CH14" s="6" t="s">
        <v>98</v>
      </c>
      <c r="CI14" s="6"/>
      <c r="CJ14" s="8"/>
      <c r="CK14" s="6"/>
      <c r="CL14" s="8"/>
      <c r="CM14" s="9" t="str">
        <f>IF( AND(ISNUMBER(CJ14),ISNUMBER(CL14)),DATEDIF(CJ14,CL14,"D"),"")</f>
        <v/>
      </c>
    </row>
    <row r="15" spans="1:91" ht="60">
      <c r="A15" s="6">
        <v>89</v>
      </c>
      <c r="B15" s="6" t="str">
        <f>IF(C15="201612","A",IF(C15="201706","B",IF(C15="201712","C",IF(C15="201806","D"))))</f>
        <v>D</v>
      </c>
      <c r="C15" s="7" t="str">
        <f>CONCATENATE(E15,IF(D15="décembre","12","06"))</f>
        <v>201806</v>
      </c>
      <c r="D15" s="6" t="s">
        <v>106</v>
      </c>
      <c r="E15" s="6">
        <v>2018</v>
      </c>
      <c r="F15" s="6" t="s">
        <v>169</v>
      </c>
      <c r="G15" s="6" t="s">
        <v>170</v>
      </c>
      <c r="H15" s="6">
        <v>73</v>
      </c>
      <c r="I1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5" s="6" t="s">
        <v>93</v>
      </c>
      <c r="K15" s="8">
        <v>16338</v>
      </c>
      <c r="L15" s="8">
        <v>43237</v>
      </c>
      <c r="M15" s="8">
        <v>43259</v>
      </c>
      <c r="N15" s="6">
        <v>22</v>
      </c>
      <c r="O15" s="6" t="s">
        <v>95</v>
      </c>
      <c r="P15" s="6" t="str">
        <f>IF(O15="Hemato","",IF(Q15="CHC","Digestif",IF(Q15="colon","Digestif",IF(Q15="cholangiocarcinome","Digestif",IF(Q15="corticosurrenalome","Surrenale",IF(Q15="ependymome du cervelet","Cérébral",IF(Q15="gastrique","Digestif",IF(Q15="melanome","Cutané",IF(Q15="oesophage","Digestif",IF(Q15="ovaire","Gynécologique",IF(Q15="pancreas","Digestif",IF(Q15="prostate","Prostate",IF(Q15="renal","Urinaire",IF(Q15="sein","Gynécologique",IF(Q15="TNE","TNE",IF(Q15="uterus","Gynécologique",IF(Q15="vessie","Urinaire",IF(Q15="ORL","ORL",IF(Q15="indeterminé","Indéterminé","")))))))))))))))))))</f>
        <v>Gynécologique</v>
      </c>
      <c r="Q15" s="6" t="s">
        <v>171</v>
      </c>
      <c r="R15" s="6">
        <v>166</v>
      </c>
      <c r="S15" s="6">
        <v>75</v>
      </c>
      <c r="T15" s="6">
        <v>71</v>
      </c>
      <c r="U15" s="6" t="s">
        <v>98</v>
      </c>
      <c r="V15" s="6">
        <f>IF('[1]Référentiel recueil de données'!$Q15="NC","NC",IF('[1]Référentiel recueil de données'!$S15="NC","NC",ROUND('[1]Référentiel recueil de données'!$S15/('[1]Référentiel recueil de données'!$Q15*'[1]Référentiel recueil de données'!$Q15)*10000,0)))</f>
        <v>26</v>
      </c>
      <c r="W15" s="7" t="str">
        <f>IF(OR(Table_2[[#This Row],[interval imc]]="NC",Table_2[[#This Row],[interval imc]]=0),"non renseigné","renseigné")</f>
        <v>renseigné</v>
      </c>
      <c r="X15" s="7" t="str">
        <f>IF('[1]Référentiel recueil de données'!$U4="NC","NC",IF(V15&lt;18.5,"&lt;18,5",IF(AND(V15&gt;=18.5,V15&lt;25),"entre 18,5 et 25",IF(AND(V15&gt;=25,V15&lt;30),"entre 25 et 30",IF(V15&gt;=30,"supérieur à 30")))))</f>
        <v>entre 25 et 30</v>
      </c>
      <c r="Y15" s="6">
        <v>1</v>
      </c>
      <c r="Z15" s="7" t="str">
        <f>IF(Y15=0,0,IF(AND(Y15&gt;0,Y15&lt;5),"entre 1 et 5",IF(AND(Y15&gt;=5,Y15&lt;=10),"entre 5 et 10",IF(Y15&gt;10,"supérieur à 10","????"))))</f>
        <v>entre 1 et 5</v>
      </c>
      <c r="AA15" s="7" t="str">
        <f>IF(AND(ISNUMBER(Table_2[[#This Row],[poids_entree]]),ISNUMBER(Table_2[[#This Row],[poids_sortie]])),Table_2[[#This Row],[poids_sortie]]-Table_2[[#This Row],[poids_entree]],"NC")</f>
        <v>NC</v>
      </c>
      <c r="AB15" s="7">
        <f>IF(AND(ISNUMBER(Table_2[[#This Row],[poids_init]]),ISNUMBER(Table_2[[#This Row],[poids_entree]])),Table_2[[#This Row],[poids_entree]]-Table_2[[#This Row],[poids_init]],"NC")</f>
        <v>-4</v>
      </c>
      <c r="AC15" s="6">
        <f>IF(T15="NC","NC",IF(S15="NC","NC",ROUND(((S15-T15)/S15)*100,0)))</f>
        <v>5</v>
      </c>
      <c r="AD15" s="6" t="str">
        <f>IF(AA15="NC","NC",IF(AA15&gt;=0,"perte","gain"))</f>
        <v>NC</v>
      </c>
      <c r="AE15" s="6" t="str">
        <f>IF(AB15="NC","NC",IF(AB15&gt;=0,"perte","gain"))</f>
        <v>gain</v>
      </c>
      <c r="AF15" s="6" t="str">
        <f>IF(U15="NC","NC",IF(T15="NC","NC",ROUND(((T15-U15)/T15)*100,0)))</f>
        <v>NC</v>
      </c>
      <c r="AG15" s="6" t="str">
        <f>IF(ISNUMBER(Table_2[[#This Row],[% perte de poids DH]]),AF15*(-1),"NC")</f>
        <v>NC</v>
      </c>
      <c r="AH15" s="6" t="str">
        <f>IF(AF15="NC","non renseigné","renseigné")</f>
        <v>non renseigné</v>
      </c>
      <c r="AI15" s="6" t="str">
        <f>IF(AC15="NC","non renseigné","renseigné")</f>
        <v>renseigné</v>
      </c>
      <c r="AJ15" s="7" t="str">
        <f>IF(OR(Table_2[[#This Row],[albumine]]="NC",Table_2[[#This Row],[albumine]]=0),"non renseigné","renseigné")</f>
        <v>renseigné</v>
      </c>
      <c r="AK15" s="6">
        <v>27</v>
      </c>
      <c r="AL15" s="6" t="s">
        <v>110</v>
      </c>
      <c r="AM15" s="6" t="s">
        <v>98</v>
      </c>
      <c r="AN15" s="6">
        <v>84</v>
      </c>
      <c r="AO15" s="6" t="s">
        <v>98</v>
      </c>
      <c r="AP15" s="6" t="s">
        <v>98</v>
      </c>
      <c r="AQ15" s="8">
        <v>43317</v>
      </c>
      <c r="AR15" s="8">
        <v>43286</v>
      </c>
      <c r="AS15" s="6">
        <v>0</v>
      </c>
      <c r="AT15" s="6">
        <v>0</v>
      </c>
      <c r="AU15" s="6" t="s">
        <v>138</v>
      </c>
      <c r="AV15" s="6" t="s">
        <v>101</v>
      </c>
      <c r="AW15" s="6" t="s">
        <v>98</v>
      </c>
      <c r="AX15" s="6" t="s">
        <v>172</v>
      </c>
      <c r="AY15" s="6" t="s">
        <v>100</v>
      </c>
      <c r="AZ15" s="6" t="s">
        <v>100</v>
      </c>
      <c r="BA15" s="6" t="s">
        <v>101</v>
      </c>
      <c r="BB15" s="6" t="s">
        <v>98</v>
      </c>
      <c r="BC15" s="6" t="s">
        <v>98</v>
      </c>
      <c r="BD15" s="6" t="s">
        <v>101</v>
      </c>
      <c r="BE15" s="6" t="s">
        <v>102</v>
      </c>
      <c r="BF15" s="6" t="s">
        <v>98</v>
      </c>
      <c r="BG15" s="6" t="s">
        <v>98</v>
      </c>
      <c r="BH15" s="6" t="s">
        <v>98</v>
      </c>
      <c r="BI15" s="6" t="s">
        <v>98</v>
      </c>
      <c r="BJ15" s="6" t="s">
        <v>98</v>
      </c>
      <c r="BK15" s="6" t="s">
        <v>98</v>
      </c>
      <c r="BL15" s="6" t="s">
        <v>98</v>
      </c>
      <c r="BM15" s="6" t="s">
        <v>101</v>
      </c>
      <c r="BN15" s="6" t="s">
        <v>98</v>
      </c>
      <c r="BO15" s="6" t="s">
        <v>98</v>
      </c>
      <c r="BP15" s="8">
        <v>43191</v>
      </c>
      <c r="BQ15" s="6" t="s">
        <v>98</v>
      </c>
      <c r="BR15" s="6" t="s">
        <v>101</v>
      </c>
      <c r="BS15" s="6" t="s">
        <v>100</v>
      </c>
      <c r="BT15" s="6" t="s">
        <v>111</v>
      </c>
      <c r="BU15" s="6" t="s">
        <v>101</v>
      </c>
      <c r="BV15" s="8" t="s">
        <v>98</v>
      </c>
      <c r="BW15" s="6" t="s">
        <v>98</v>
      </c>
      <c r="BX15" s="6" t="s">
        <v>98</v>
      </c>
      <c r="BY15" s="6"/>
      <c r="BZ15" s="6"/>
      <c r="CA15" s="6"/>
      <c r="CB15" s="6"/>
      <c r="CC15" s="6"/>
      <c r="CD15" s="6"/>
      <c r="CE15" s="6"/>
      <c r="CF15" s="6"/>
      <c r="CG15" s="6" t="s">
        <v>98</v>
      </c>
      <c r="CH15" s="6" t="s">
        <v>173</v>
      </c>
      <c r="CI15" s="6" t="s">
        <v>101</v>
      </c>
      <c r="CJ15" s="8"/>
      <c r="CK15" s="8"/>
      <c r="CL15" s="8">
        <v>42904</v>
      </c>
      <c r="CM15" s="9" t="str">
        <f>IF( AND(ISNUMBER(CJ15),ISNUMBER(CL15)),DATEDIF(CJ15,CL15,"D"),"")</f>
        <v/>
      </c>
    </row>
    <row r="16" spans="1:91" ht="90">
      <c r="A16" s="6">
        <v>118</v>
      </c>
      <c r="B16" s="6" t="str">
        <f>IF(C16="201612","A",IF(C16="201706","B",IF(C16="201712","C",IF(C16="201806","D"))))</f>
        <v>D</v>
      </c>
      <c r="C16" s="7" t="str">
        <f>CONCATENATE(E16,IF(D16="décembre","12","06"))</f>
        <v>201806</v>
      </c>
      <c r="D16" s="6" t="s">
        <v>106</v>
      </c>
      <c r="E16" s="6">
        <v>2018</v>
      </c>
      <c r="F16" s="6" t="s">
        <v>174</v>
      </c>
      <c r="G16" s="6" t="s">
        <v>175</v>
      </c>
      <c r="H16" s="6">
        <v>61</v>
      </c>
      <c r="I1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6" s="6" t="s">
        <v>142</v>
      </c>
      <c r="K16" s="8">
        <v>20892</v>
      </c>
      <c r="L16" s="8">
        <v>43257</v>
      </c>
      <c r="M16" s="8">
        <v>43307</v>
      </c>
      <c r="N16" s="6">
        <v>50</v>
      </c>
      <c r="O16" s="6" t="s">
        <v>95</v>
      </c>
      <c r="P16" s="6" t="str">
        <f>IF(O16="Hemato","",IF(Q16="CHC","Digestif",IF(Q16="colon","Digestif",IF(Q16="cholangiocarcinome","Digestif",IF(Q16="corticosurrenalome","Surrenale",IF(Q16="ependymome du cervelet","Cérébral",IF(Q16="gastrique","Digestif",IF(Q16="melanome","Cutané",IF(Q16="oesophage","Digestif",IF(Q16="ovaire","Gynécologique",IF(Q16="pancreas","Digestif",IF(Q16="prostate","Prostate",IF(Q16="renal","Urinaire",IF(Q16="sein","Gynécologique",IF(Q16="TNE","TNE",IF(Q16="uterus","Gynécologique",IF(Q16="vessie","Urinaire",IF(Q16="ORL","ORL",IF(Q16="indeterminé","Indéterminé","")))))))))))))))))))</f>
        <v>Urinaire</v>
      </c>
      <c r="Q16" s="6" t="s">
        <v>155</v>
      </c>
      <c r="R16" s="6">
        <v>182</v>
      </c>
      <c r="S16" s="6">
        <v>114</v>
      </c>
      <c r="T16" s="6">
        <v>100</v>
      </c>
      <c r="U16" s="6">
        <v>88</v>
      </c>
      <c r="V16" s="6">
        <f>IF('[1]Référentiel recueil de données'!$Q16="NC","NC",IF('[1]Référentiel recueil de données'!$S16="NC","NC",ROUND('[1]Référentiel recueil de données'!$S16/('[1]Référentiel recueil de données'!$Q16*'[1]Référentiel recueil de données'!$Q16)*10000,0)))</f>
        <v>30</v>
      </c>
      <c r="W16" s="7" t="str">
        <f>IF(OR(Table_2[[#This Row],[interval imc]]="NC",Table_2[[#This Row],[interval imc]]=0),"non renseigné","renseigné")</f>
        <v>non renseigné</v>
      </c>
      <c r="X16" s="7" t="str">
        <f>IF('[1]Référentiel recueil de données'!$U69="NC","NC",IF(V16&lt;18.5,"&lt;18,5",IF(AND(V16&gt;=18.5,V16&lt;25),"entre 18,5 et 25",IF(AND(V16&gt;=25,V16&lt;30),"entre 25 et 30",IF(V16&gt;=30,"supérieur à 30")))))</f>
        <v>NC</v>
      </c>
      <c r="Y16" s="6">
        <v>6</v>
      </c>
      <c r="Z16" s="7" t="str">
        <f>IF(Y16=0,0,IF(AND(Y16&gt;0,Y16&lt;5),"entre 1 et 5",IF(AND(Y16&gt;=5,Y16&lt;=10),"entre 5 et 10",IF(Y16&gt;10,"supérieur à 10","????"))))</f>
        <v>entre 5 et 10</v>
      </c>
      <c r="AA16" s="7">
        <f>IF(AND(ISNUMBER(Table_2[[#This Row],[poids_entree]]),ISNUMBER(Table_2[[#This Row],[poids_sortie]])),Table_2[[#This Row],[poids_sortie]]-Table_2[[#This Row],[poids_entree]],"NC")</f>
        <v>-12</v>
      </c>
      <c r="AB16" s="7">
        <f>IF(AND(ISNUMBER(Table_2[[#This Row],[poids_init]]),ISNUMBER(Table_2[[#This Row],[poids_entree]])),Table_2[[#This Row],[poids_entree]]-Table_2[[#This Row],[poids_init]],"NC")</f>
        <v>-14</v>
      </c>
      <c r="AC16" s="6">
        <f>IF(T16="NC","NC",IF(S16="NC","NC",ROUND(((S16-T16)/S16)*100,0)))</f>
        <v>12</v>
      </c>
      <c r="AD16" s="6" t="str">
        <f>IF(AA16="NC","NC",IF(AA16&gt;=0,"perte","gain"))</f>
        <v>gain</v>
      </c>
      <c r="AE16" s="6" t="str">
        <f>IF(AB16="NC","NC",IF(AB16&gt;=0,"perte","gain"))</f>
        <v>gain</v>
      </c>
      <c r="AF16" s="6">
        <f>IF(U16="NC","NC",IF(T16="NC","NC",ROUND(((T16-U16)/T16)*100,0)))</f>
        <v>12</v>
      </c>
      <c r="AG16" s="6">
        <f>IF(ISNUMBER(Table_2[[#This Row],[% perte de poids DH]]),AF16*(-1),"NC")</f>
        <v>-12</v>
      </c>
      <c r="AH16" s="6" t="str">
        <f>IF(AF16="NC","non renseigné","renseigné")</f>
        <v>renseigné</v>
      </c>
      <c r="AI16" s="6" t="str">
        <f>IF(AC16="NC","non renseigné","renseigné")</f>
        <v>renseigné</v>
      </c>
      <c r="AJ16" s="7" t="str">
        <f>IF(OR(Table_2[[#This Row],[albumine]]="NC",Table_2[[#This Row],[albumine]]=0),"non renseigné","renseigné")</f>
        <v>renseigné</v>
      </c>
      <c r="AK16" s="6">
        <v>27</v>
      </c>
      <c r="AL16" s="6" t="s">
        <v>115</v>
      </c>
      <c r="AM16" s="6" t="s">
        <v>98</v>
      </c>
      <c r="AN16" s="6">
        <v>200</v>
      </c>
      <c r="AO16" s="6">
        <v>1.08</v>
      </c>
      <c r="AP16" s="6">
        <v>0.76</v>
      </c>
      <c r="AQ16" s="8" t="s">
        <v>98</v>
      </c>
      <c r="AR16" s="8" t="s">
        <v>98</v>
      </c>
      <c r="AS16" s="6">
        <v>2</v>
      </c>
      <c r="AT16" s="6">
        <v>2</v>
      </c>
      <c r="AU16" s="6" t="s">
        <v>156</v>
      </c>
      <c r="AV16" s="6" t="s">
        <v>100</v>
      </c>
      <c r="AW16" s="6" t="s">
        <v>100</v>
      </c>
      <c r="AX16" s="6" t="s">
        <v>172</v>
      </c>
      <c r="AY16" s="6" t="s">
        <v>101</v>
      </c>
      <c r="AZ16" s="6" t="s">
        <v>100</v>
      </c>
      <c r="BA16" s="6" t="s">
        <v>100</v>
      </c>
      <c r="BB16" s="6" t="s">
        <v>100</v>
      </c>
      <c r="BC16" s="6" t="s">
        <v>100</v>
      </c>
      <c r="BD16" s="6" t="s">
        <v>100</v>
      </c>
      <c r="BE16" s="6" t="s">
        <v>102</v>
      </c>
      <c r="BF16" s="6" t="s">
        <v>98</v>
      </c>
      <c r="BG16" s="6" t="s">
        <v>98</v>
      </c>
      <c r="BH16" s="6" t="s">
        <v>98</v>
      </c>
      <c r="BI16" s="6" t="s">
        <v>98</v>
      </c>
      <c r="BJ16" s="6" t="s">
        <v>98</v>
      </c>
      <c r="BK16" s="6" t="s">
        <v>98</v>
      </c>
      <c r="BL16" s="6" t="s">
        <v>98</v>
      </c>
      <c r="BM16" s="6" t="s">
        <v>101</v>
      </c>
      <c r="BN16" s="6" t="s">
        <v>98</v>
      </c>
      <c r="BO16" s="6" t="s">
        <v>98</v>
      </c>
      <c r="BP16" s="8">
        <v>43160</v>
      </c>
      <c r="BQ16" s="6" t="s">
        <v>98</v>
      </c>
      <c r="BR16" s="6" t="s">
        <v>101</v>
      </c>
      <c r="BS16" s="6" t="s">
        <v>100</v>
      </c>
      <c r="BT16" s="6" t="s">
        <v>111</v>
      </c>
      <c r="BU16" s="6" t="s">
        <v>101</v>
      </c>
      <c r="BV16" s="8" t="s">
        <v>98</v>
      </c>
      <c r="BW16" s="6" t="s">
        <v>98</v>
      </c>
      <c r="BX16" s="6" t="s">
        <v>98</v>
      </c>
      <c r="BY16" s="6"/>
      <c r="BZ16" s="6"/>
      <c r="CA16" s="6"/>
      <c r="CB16" s="6"/>
      <c r="CC16" s="6"/>
      <c r="CD16" s="6"/>
      <c r="CE16" s="6"/>
      <c r="CF16" s="6"/>
      <c r="CG16" s="6" t="s">
        <v>176</v>
      </c>
      <c r="CH16" s="6" t="s">
        <v>177</v>
      </c>
      <c r="CI16" s="6"/>
      <c r="CJ16" s="8"/>
      <c r="CK16" s="6"/>
      <c r="CL16" s="8"/>
      <c r="CM16" s="9" t="str">
        <f>IF( AND(ISNUMBER(CJ16),ISNUMBER(CL16)),DATEDIF(CJ16,CL16,"D"),"")</f>
        <v/>
      </c>
    </row>
    <row r="17" spans="1:91" ht="165">
      <c r="A17" s="6">
        <v>152</v>
      </c>
      <c r="B17" s="6" t="str">
        <f>IF(C17="201612","A",IF(C17="201706","B",IF(C17="201712","C",IF(C17="201806","D"))))</f>
        <v>D</v>
      </c>
      <c r="C17" s="7" t="str">
        <f>CONCATENATE(E17,IF(D17="décembre","12","06"))</f>
        <v>201806</v>
      </c>
      <c r="D17" s="6" t="s">
        <v>106</v>
      </c>
      <c r="E17" s="6">
        <v>2018</v>
      </c>
      <c r="F17" s="6" t="s">
        <v>178</v>
      </c>
      <c r="G17" s="6" t="s">
        <v>179</v>
      </c>
      <c r="H17" s="6">
        <v>84</v>
      </c>
      <c r="I17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7" s="6" t="s">
        <v>93</v>
      </c>
      <c r="K17" s="8">
        <v>12533</v>
      </c>
      <c r="L17" s="8">
        <v>43255</v>
      </c>
      <c r="M17" s="8">
        <v>43260</v>
      </c>
      <c r="N17" s="6">
        <v>5</v>
      </c>
      <c r="O17" s="6" t="s">
        <v>95</v>
      </c>
      <c r="P17" s="6" t="str">
        <f>IF(O17="Hemato","",IF(Q17="CHC","Digestif",IF(Q17="colon","Digestif",IF(Q17="cholangiocarcinome","Digestif",IF(Q17="corticosurrenalome","Surrenale",IF(Q17="ependymome du cervelet","Cérébral",IF(Q17="gastrique","Digestif",IF(Q17="melanome","Cutané",IF(Q17="oesophage","Digestif",IF(Q17="ovaire","Gynécologique",IF(Q17="pancreas","Digestif",IF(Q17="prostate","Prostate",IF(Q17="renal","Urinaire",IF(Q17="sein","Gynécologique",IF(Q17="TNE","TNE",IF(Q17="uterus","Gynécologique",IF(Q17="vessie","Urinaire",IF(Q17="ORL","ORL",IF(Q17="indeterminé","Indéterminé","")))))))))))))))))))</f>
        <v>ORL</v>
      </c>
      <c r="Q17" s="10" t="s">
        <v>180</v>
      </c>
      <c r="R17" s="6">
        <v>156</v>
      </c>
      <c r="S17" s="6">
        <v>42</v>
      </c>
      <c r="T17" s="6" t="s">
        <v>98</v>
      </c>
      <c r="U17" s="6" t="s">
        <v>98</v>
      </c>
      <c r="V17" s="6" t="str">
        <f>IF('[1]Référentiel recueil de données'!$Q17="NC","NC",IF('[1]Référentiel recueil de données'!$S17="NC","NC",ROUND('[1]Référentiel recueil de données'!$S17/('[1]Référentiel recueil de données'!$Q17*'[1]Référentiel recueil de données'!$Q17)*10000,0)))</f>
        <v>NC</v>
      </c>
      <c r="W17" s="7" t="str">
        <f>IF(OR(Table_2[[#This Row],[interval imc]]="NC",Table_2[[#This Row],[interval imc]]=0),"non renseigné","renseigné")</f>
        <v>renseigné</v>
      </c>
      <c r="X17" s="7" t="str">
        <f>IF('[1]Référentiel recueil de données'!$U5="NC","NC",IF(V17&lt;18.5,"&lt;18,5",IF(AND(V17&gt;=18.5,V17&lt;25),"entre 18,5 et 25",IF(AND(V17&gt;=25,V17&lt;30),"entre 25 et 30",IF(V17&gt;=30,"supérieur à 30")))))</f>
        <v>supérieur à 30</v>
      </c>
      <c r="Y17" s="6">
        <v>0</v>
      </c>
      <c r="Z17" s="7">
        <f>IF(Y17=0,0,IF(AND(Y17&gt;0,Y17&lt;5),"entre 1 et 5",IF(AND(Y17&gt;=5,Y17&lt;=10),"entre 5 et 10",IF(Y17&gt;10,"supérieur à 10","????"))))</f>
        <v>0</v>
      </c>
      <c r="AA17" s="7" t="str">
        <f>IF(AND(ISNUMBER(Table_2[[#This Row],[poids_entree]]),ISNUMBER(Table_2[[#This Row],[poids_sortie]])),Table_2[[#This Row],[poids_sortie]]-Table_2[[#This Row],[poids_entree]],"NC")</f>
        <v>NC</v>
      </c>
      <c r="AB17" s="7" t="str">
        <f>IF(AND(ISNUMBER(Table_2[[#This Row],[poids_init]]),ISNUMBER(Table_2[[#This Row],[poids_entree]])),Table_2[[#This Row],[poids_entree]]-Table_2[[#This Row],[poids_init]],"NC")</f>
        <v>NC</v>
      </c>
      <c r="AC17" s="6" t="str">
        <f>IF(T17="NC","NC",IF(S17="NC","NC",ROUND(((S17-T17)/S17)*100,0)))</f>
        <v>NC</v>
      </c>
      <c r="AD17" s="6" t="str">
        <f>IF(AA17="NC","NC",IF(AA17&gt;=0,"perte","gain"))</f>
        <v>NC</v>
      </c>
      <c r="AE17" s="6" t="str">
        <f>IF(AB17="NC","NC",IF(AB17&gt;=0,"perte","gain"))</f>
        <v>NC</v>
      </c>
      <c r="AF17" s="6" t="str">
        <f>IF(U17="NC","NC",IF(T17="NC","NC",ROUND(((T17-U17)/T17)*100,0)))</f>
        <v>NC</v>
      </c>
      <c r="AG17" s="6" t="str">
        <f>IF(ISNUMBER(Table_2[[#This Row],[% perte de poids DH]]),AF17*(-1),"NC")</f>
        <v>NC</v>
      </c>
      <c r="AH17" s="6" t="str">
        <f>IF(AF17="NC","non renseigné","renseigné")</f>
        <v>non renseigné</v>
      </c>
      <c r="AI17" s="6" t="str">
        <f>IF(AC17="NC","non renseigné","renseigné")</f>
        <v>non renseigné</v>
      </c>
      <c r="AJ17" s="7" t="str">
        <f>IF(OR(Table_2[[#This Row],[albumine]]="NC",Table_2[[#This Row],[albumine]]=0),"non renseigné","renseigné")</f>
        <v>renseigné</v>
      </c>
      <c r="AK17" s="6">
        <v>26</v>
      </c>
      <c r="AL17" s="6" t="s">
        <v>110</v>
      </c>
      <c r="AM17" s="6" t="s">
        <v>98</v>
      </c>
      <c r="AN17" s="6">
        <v>178</v>
      </c>
      <c r="AO17" s="6" t="s">
        <v>98</v>
      </c>
      <c r="AP17" s="6" t="s">
        <v>98</v>
      </c>
      <c r="AQ17" s="8">
        <v>43255</v>
      </c>
      <c r="AR17" s="8" t="s">
        <v>98</v>
      </c>
      <c r="AS17" s="6">
        <v>0</v>
      </c>
      <c r="AT17" s="6">
        <v>2</v>
      </c>
      <c r="AU17" s="6" t="s">
        <v>98</v>
      </c>
      <c r="AV17" s="6" t="s">
        <v>101</v>
      </c>
      <c r="AW17" s="6" t="s">
        <v>98</v>
      </c>
      <c r="AX17" s="6" t="s">
        <v>98</v>
      </c>
      <c r="AY17" s="6" t="s">
        <v>100</v>
      </c>
      <c r="AZ17" s="6" t="s">
        <v>100</v>
      </c>
      <c r="BA17" s="6" t="s">
        <v>101</v>
      </c>
      <c r="BB17" s="6" t="s">
        <v>98</v>
      </c>
      <c r="BC17" s="6" t="s">
        <v>100</v>
      </c>
      <c r="BD17" s="6" t="s">
        <v>100</v>
      </c>
      <c r="BE17" s="6" t="s">
        <v>181</v>
      </c>
      <c r="BF17" s="6" t="s">
        <v>182</v>
      </c>
      <c r="BG17" s="6" t="s">
        <v>98</v>
      </c>
      <c r="BH17" s="6" t="s">
        <v>98</v>
      </c>
      <c r="BI17" s="6" t="s">
        <v>98</v>
      </c>
      <c r="BJ17" s="6" t="s">
        <v>98</v>
      </c>
      <c r="BK17" s="6" t="s">
        <v>98</v>
      </c>
      <c r="BL17" s="6" t="s">
        <v>98</v>
      </c>
      <c r="BM17" s="6" t="s">
        <v>101</v>
      </c>
      <c r="BN17" s="6" t="s">
        <v>98</v>
      </c>
      <c r="BO17" s="6" t="s">
        <v>98</v>
      </c>
      <c r="BP17" s="8" t="s">
        <v>98</v>
      </c>
      <c r="BQ17" s="6" t="s">
        <v>98</v>
      </c>
      <c r="BR17" s="6" t="s">
        <v>101</v>
      </c>
      <c r="BS17" s="6" t="s">
        <v>100</v>
      </c>
      <c r="BT17" s="6" t="s">
        <v>111</v>
      </c>
      <c r="BU17" s="6" t="s">
        <v>101</v>
      </c>
      <c r="BV17" s="8" t="s">
        <v>98</v>
      </c>
      <c r="BW17" s="6" t="s">
        <v>98</v>
      </c>
      <c r="BX17" s="6" t="s">
        <v>98</v>
      </c>
      <c r="BY17" s="6"/>
      <c r="BZ17" s="6"/>
      <c r="CA17" s="6"/>
      <c r="CB17" s="6"/>
      <c r="CC17" s="6"/>
      <c r="CD17" s="6"/>
      <c r="CE17" s="6"/>
      <c r="CF17" s="6"/>
      <c r="CG17" s="6" t="s">
        <v>98</v>
      </c>
      <c r="CH17" s="6" t="s">
        <v>183</v>
      </c>
      <c r="CI17" s="6"/>
      <c r="CJ17" s="8"/>
      <c r="CK17" s="6"/>
      <c r="CL17" s="8"/>
      <c r="CM17" s="9" t="str">
        <f>IF( AND(ISNUMBER(CJ17),ISNUMBER(CL17)),DATEDIF(CJ17,CL17,"D"),"")</f>
        <v/>
      </c>
    </row>
    <row r="18" spans="1:91" ht="135">
      <c r="A18" s="6">
        <v>40</v>
      </c>
      <c r="B18" s="6" t="str">
        <f>IF(C18="201612","A",IF(C18="201706","B",IF(C18="201712","C",IF(C18="201806","D"))))</f>
        <v>A</v>
      </c>
      <c r="C18" s="7" t="str">
        <f>CONCATENATE(E18,IF(D18="décembre","12","06"))</f>
        <v>201612</v>
      </c>
      <c r="D18" s="6" t="s">
        <v>90</v>
      </c>
      <c r="E18" s="6">
        <v>2016</v>
      </c>
      <c r="F18" s="6" t="s">
        <v>184</v>
      </c>
      <c r="G18" s="6" t="s">
        <v>185</v>
      </c>
      <c r="H18" s="6">
        <v>70</v>
      </c>
      <c r="I1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8" s="6" t="s">
        <v>93</v>
      </c>
      <c r="K18" s="8">
        <v>17014</v>
      </c>
      <c r="L18" s="8">
        <v>42706</v>
      </c>
      <c r="M18" s="8">
        <v>42711</v>
      </c>
      <c r="N18" s="6">
        <v>5</v>
      </c>
      <c r="O18" s="6" t="s">
        <v>95</v>
      </c>
      <c r="P18" s="6" t="str">
        <f>IF(O18="Hemato","",IF(Q18="CHC","Digestif",IF(Q18="colon","Digestif",IF(Q18="cholangiocarcinome","Digestif",IF(Q18="corticosurrenalome","Surrenale",IF(Q18="ependymome du cervelet","Cérébral",IF(Q18="gastrique","Digestif",IF(Q18="melanome","Cutané",IF(Q18="oesophage","Digestif",IF(Q18="ovaire","Gynécologique",IF(Q18="pancreas","Digestif",IF(Q18="prostate","Prostate",IF(Q18="renal","Urinaire",IF(Q18="sein","Gynécologique",IF(Q18="TNE","TNE",IF(Q18="uterus","Gynécologique",IF(Q18="vessie","Urinaire",IF(Q18="ORL","ORL",IF(Q18="indeterminé","Indéterminé","")))))))))))))))))))</f>
        <v>Gynécologique</v>
      </c>
      <c r="Q18" s="6" t="s">
        <v>186</v>
      </c>
      <c r="R18" s="6" t="s">
        <v>98</v>
      </c>
      <c r="S18" s="6" t="s">
        <v>98</v>
      </c>
      <c r="T18" s="6">
        <v>63</v>
      </c>
      <c r="U18" s="6" t="s">
        <v>98</v>
      </c>
      <c r="V18" s="6" t="str">
        <f>IF('[1]Référentiel recueil de données'!$Q18="NC","NC",IF('[1]Référentiel recueil de données'!$S18="NC","NC",ROUND('[1]Référentiel recueil de données'!$S18/('[1]Référentiel recueil de données'!$Q18*'[1]Référentiel recueil de données'!$Q18)*10000,0)))</f>
        <v>NC</v>
      </c>
      <c r="W18" s="7" t="str">
        <f>IF(OR(Table_2[[#This Row],[interval imc]]="NC",Table_2[[#This Row],[interval imc]]=0),"non renseigné","renseigné")</f>
        <v>renseigné</v>
      </c>
      <c r="X18" s="7" t="str">
        <f>IF('[1]Référentiel recueil de données'!$U6="NC","NC",IF(V18&lt;18.5,"&lt;18,5",IF(AND(V18&gt;=18.5,V18&lt;25),"entre 18,5 et 25",IF(AND(V18&gt;=25,V18&lt;30),"entre 25 et 30",IF(V18&gt;=30,"supérieur à 30")))))</f>
        <v>supérieur à 30</v>
      </c>
      <c r="Y18" s="6">
        <v>1</v>
      </c>
      <c r="Z18" s="7" t="str">
        <f>IF(Y18=0,0,IF(AND(Y18&gt;0,Y18&lt;5),"entre 1 et 5",IF(AND(Y18&gt;=5,Y18&lt;=10),"entre 5 et 10",IF(Y18&gt;10,"supérieur à 10","????"))))</f>
        <v>entre 1 et 5</v>
      </c>
      <c r="AA18" s="7" t="str">
        <f>IF(AND(ISNUMBER(Table_2[[#This Row],[poids_entree]]),ISNUMBER(Table_2[[#This Row],[poids_sortie]])),Table_2[[#This Row],[poids_sortie]]-Table_2[[#This Row],[poids_entree]],"NC")</f>
        <v>NC</v>
      </c>
      <c r="AB18" s="7" t="str">
        <f>IF(AND(ISNUMBER(Table_2[[#This Row],[poids_init]]),ISNUMBER(Table_2[[#This Row],[poids_entree]])),Table_2[[#This Row],[poids_entree]]-Table_2[[#This Row],[poids_init]],"NC")</f>
        <v>NC</v>
      </c>
      <c r="AC18" s="6" t="str">
        <f>IF(T18="NC","NC",IF(S18="NC","NC",ROUND(((S18-T18)/S18)*100,0)))</f>
        <v>NC</v>
      </c>
      <c r="AD18" s="6" t="str">
        <f>IF(AA18="NC","NC",IF(AA18&gt;=0,"perte","gain"))</f>
        <v>NC</v>
      </c>
      <c r="AE18" s="6" t="str">
        <f>IF(AB18="NC","NC",IF(AB18&gt;=0,"perte","gain"))</f>
        <v>NC</v>
      </c>
      <c r="AF18" s="6" t="str">
        <f>IF(U18="NC","NC",IF(T18="NC","NC",ROUND(((T18-U18)/T18)*100,0)))</f>
        <v>NC</v>
      </c>
      <c r="AG18" s="6" t="str">
        <f>IF(ISNUMBER(Table_2[[#This Row],[% perte de poids DH]]),AF18*(-1),"NC")</f>
        <v>NC</v>
      </c>
      <c r="AH18" s="6" t="str">
        <f>IF(AF18="NC","non renseigné","renseigné")</f>
        <v>non renseigné</v>
      </c>
      <c r="AI18" s="6" t="str">
        <f>IF(AC18="NC","non renseigné","renseigné")</f>
        <v>non renseigné</v>
      </c>
      <c r="AJ18" s="7" t="str">
        <f>IF(OR(Table_2[[#This Row],[albumine]]="NC",Table_2[[#This Row],[albumine]]=0),"non renseigné","renseigné")</f>
        <v>non renseigné</v>
      </c>
      <c r="AK18" s="6" t="s">
        <v>98</v>
      </c>
      <c r="AL18" s="6" t="s">
        <v>128</v>
      </c>
      <c r="AM18" s="6" t="s">
        <v>98</v>
      </c>
      <c r="AN18" s="6">
        <v>10</v>
      </c>
      <c r="AO18" s="6">
        <v>0</v>
      </c>
      <c r="AP18" s="6">
        <v>0</v>
      </c>
      <c r="AQ18" s="8" t="s">
        <v>98</v>
      </c>
      <c r="AR18" s="8" t="s">
        <v>98</v>
      </c>
      <c r="AS18" s="6">
        <v>0</v>
      </c>
      <c r="AT18" s="6">
        <v>0</v>
      </c>
      <c r="AU18" s="6" t="s">
        <v>98</v>
      </c>
      <c r="AV18" s="6" t="s">
        <v>98</v>
      </c>
      <c r="AW18" s="6" t="s">
        <v>98</v>
      </c>
      <c r="AX18" s="6" t="s">
        <v>98</v>
      </c>
      <c r="AY18" s="6" t="s">
        <v>101</v>
      </c>
      <c r="AZ18" s="6" t="s">
        <v>101</v>
      </c>
      <c r="BA18" s="6" t="s">
        <v>101</v>
      </c>
      <c r="BB18" s="6" t="s">
        <v>98</v>
      </c>
      <c r="BC18" s="6" t="s">
        <v>98</v>
      </c>
      <c r="BD18" s="6" t="s">
        <v>101</v>
      </c>
      <c r="BE18" s="6" t="s">
        <v>102</v>
      </c>
      <c r="BF18" s="6" t="s">
        <v>98</v>
      </c>
      <c r="BG18" s="6" t="s">
        <v>98</v>
      </c>
      <c r="BH18" s="6" t="s">
        <v>98</v>
      </c>
      <c r="BI18" s="6" t="s">
        <v>98</v>
      </c>
      <c r="BJ18" s="6" t="s">
        <v>98</v>
      </c>
      <c r="BK18" s="6" t="s">
        <v>98</v>
      </c>
      <c r="BL18" s="6" t="s">
        <v>98</v>
      </c>
      <c r="BM18" s="6" t="s">
        <v>101</v>
      </c>
      <c r="BN18" s="6" t="s">
        <v>98</v>
      </c>
      <c r="BO18" s="6" t="s">
        <v>98</v>
      </c>
      <c r="BP18" s="8" t="s">
        <v>98</v>
      </c>
      <c r="BQ18" s="6">
        <v>0</v>
      </c>
      <c r="BR18" s="6" t="s">
        <v>101</v>
      </c>
      <c r="BS18" s="6" t="s">
        <v>100</v>
      </c>
      <c r="BT18" s="6" t="s">
        <v>111</v>
      </c>
      <c r="BU18" s="6" t="s">
        <v>101</v>
      </c>
      <c r="BV18" s="8" t="s">
        <v>98</v>
      </c>
      <c r="BW18" s="6" t="s">
        <v>98</v>
      </c>
      <c r="BX18" s="6" t="s">
        <v>98</v>
      </c>
      <c r="BY18" s="6"/>
      <c r="BZ18" s="6"/>
      <c r="CA18" s="6"/>
      <c r="CB18" s="6"/>
      <c r="CC18" s="6"/>
      <c r="CD18" s="6"/>
      <c r="CE18" s="6"/>
      <c r="CF18" s="6"/>
      <c r="CG18" s="6" t="s">
        <v>187</v>
      </c>
      <c r="CH18" s="6" t="s">
        <v>98</v>
      </c>
      <c r="CI18" s="6" t="s">
        <v>101</v>
      </c>
      <c r="CJ18" s="8"/>
      <c r="CK18" s="6"/>
      <c r="CL18" s="8"/>
      <c r="CM18" s="9" t="str">
        <f>IF( AND(ISNUMBER(CJ18),ISNUMBER(CL18)),DATEDIF(CJ18,CL18,"D"),"")</f>
        <v/>
      </c>
    </row>
    <row r="19" spans="1:91" ht="105">
      <c r="A19" s="6" t="s">
        <v>188</v>
      </c>
      <c r="B19" s="6" t="str">
        <f>IF(C19="201612","A",IF(C19="201706","B",IF(C19="201712","C",IF(C19="201806","D"))))</f>
        <v>B</v>
      </c>
      <c r="C19" s="7" t="str">
        <f>CONCATENATE(E19,IF(D19="décembre","12","06"))</f>
        <v>201706</v>
      </c>
      <c r="D19" s="6" t="s">
        <v>106</v>
      </c>
      <c r="E19" s="6">
        <v>2017</v>
      </c>
      <c r="F19" s="6" t="s">
        <v>189</v>
      </c>
      <c r="G19" s="6" t="s">
        <v>190</v>
      </c>
      <c r="H19" s="6">
        <v>71</v>
      </c>
      <c r="I1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9" s="6" t="s">
        <v>142</v>
      </c>
      <c r="K19" s="8">
        <v>16346</v>
      </c>
      <c r="L19" s="8">
        <v>42880</v>
      </c>
      <c r="M19" s="8">
        <v>42893</v>
      </c>
      <c r="N19" s="6">
        <v>13</v>
      </c>
      <c r="O19" s="6" t="s">
        <v>95</v>
      </c>
      <c r="P19" s="6" t="str">
        <f>IF(O19="Hemato","",IF(Q19="CHC","Digestif",IF(Q19="colon","Digestif",IF(Q19="cholangiocarcinome","Digestif",IF(Q19="corticosurrenalome","Surrenale",IF(Q19="ependymome du cervelet","Cérébral",IF(Q19="gastrique","Digestif",IF(Q19="melanome","Cutané",IF(Q19="oesophage","Digestif",IF(Q19="ovaire","Gynécologique",IF(Q19="pancreas","Digestif",IF(Q19="prostate","Prostate",IF(Q19="renal","Urinaire",IF(Q19="sein","Gynécologique",IF(Q19="TNE","TNE",IF(Q19="uterus","Gynécologique",IF(Q19="vessie","Urinaire",IF(Q19="ORL","ORL",IF(Q19="indeterminé","Indéterminé","")))))))))))))))))))</f>
        <v>ORL</v>
      </c>
      <c r="Q19" s="6" t="s">
        <v>180</v>
      </c>
      <c r="R19" s="6">
        <v>174</v>
      </c>
      <c r="S19" s="6">
        <v>43</v>
      </c>
      <c r="T19" s="6" t="s">
        <v>98</v>
      </c>
      <c r="U19" s="6" t="s">
        <v>98</v>
      </c>
      <c r="V19" s="6" t="str">
        <f>IF('[1]Référentiel recueil de données'!$Q19="NC","NC",IF('[1]Référentiel recueil de données'!$S19="NC","NC",ROUND('[1]Référentiel recueil de données'!$S19/('[1]Référentiel recueil de données'!$Q19*'[1]Référentiel recueil de données'!$Q19)*10000,0)))</f>
        <v>NC</v>
      </c>
      <c r="W19" s="7" t="str">
        <f>IF(OR(Table_2[[#This Row],[interval imc]]="NC",Table_2[[#This Row],[interval imc]]=0),"non renseigné","renseigné")</f>
        <v>non renseigné</v>
      </c>
      <c r="X19" s="7" t="str">
        <f>IF('[1]Référentiel recueil de données'!$U7="NC","NC",IF(V19&lt;18.5,"&lt;18,5",IF(AND(V19&gt;=18.5,V19&lt;25),"entre 18,5 et 25",IF(AND(V19&gt;=25,V19&lt;30),"entre 25 et 30",IF(V19&gt;=30,"supérieur à 30")))))</f>
        <v>NC</v>
      </c>
      <c r="Y19" s="6">
        <v>0</v>
      </c>
      <c r="Z19" s="7">
        <f>IF(Y19=0,0,IF(AND(Y19&gt;0,Y19&lt;5),"entre 1 et 5",IF(AND(Y19&gt;=5,Y19&lt;=10),"entre 5 et 10",IF(Y19&gt;10,"supérieur à 10","????"))))</f>
        <v>0</v>
      </c>
      <c r="AA19" s="7" t="str">
        <f>IF(AND(ISNUMBER(Table_2[[#This Row],[poids_entree]]),ISNUMBER(Table_2[[#This Row],[poids_sortie]])),Table_2[[#This Row],[poids_sortie]]-Table_2[[#This Row],[poids_entree]],"NC")</f>
        <v>NC</v>
      </c>
      <c r="AB19" s="7" t="str">
        <f>IF(AND(ISNUMBER(Table_2[[#This Row],[poids_init]]),ISNUMBER(Table_2[[#This Row],[poids_entree]])),Table_2[[#This Row],[poids_entree]]-Table_2[[#This Row],[poids_init]],"NC")</f>
        <v>NC</v>
      </c>
      <c r="AC19" s="6" t="str">
        <f>IF(T19="NC","NC",IF(S19="NC","NC",ROUND(((S19-T19)/S19)*100,0)))</f>
        <v>NC</v>
      </c>
      <c r="AD19" s="6" t="str">
        <f>IF(AA19="NC","NC",IF(AA19&gt;=0,"perte","gain"))</f>
        <v>NC</v>
      </c>
      <c r="AE19" s="6" t="str">
        <f>IF(AB19="NC","NC",IF(AB19&gt;=0,"perte","gain"))</f>
        <v>NC</v>
      </c>
      <c r="AF19" s="6" t="str">
        <f>IF(U19="NC","NC",IF(T19="NC","NC",ROUND(((T19-U19)/T19)*100,0)))</f>
        <v>NC</v>
      </c>
      <c r="AG19" s="6" t="str">
        <f>IF(ISNUMBER(Table_2[[#This Row],[% perte de poids DH]]),AF19*(-1),"NC")</f>
        <v>NC</v>
      </c>
      <c r="AH19" s="6" t="str">
        <f>IF(AF19="NC","non renseigné","renseigné")</f>
        <v>non renseigné</v>
      </c>
      <c r="AI19" s="6" t="str">
        <f>IF(AC19="NC","non renseigné","renseigné")</f>
        <v>non renseigné</v>
      </c>
      <c r="AJ19" s="7" t="str">
        <f>IF(OR(Table_2[[#This Row],[albumine]]="NC",Table_2[[#This Row],[albumine]]=0),"non renseigné","renseigné")</f>
        <v>renseigné</v>
      </c>
      <c r="AK19" s="6">
        <v>21</v>
      </c>
      <c r="AL19" s="6" t="s">
        <v>110</v>
      </c>
      <c r="AM19" s="6" t="s">
        <v>98</v>
      </c>
      <c r="AN19" s="6">
        <v>0</v>
      </c>
      <c r="AO19" s="6">
        <v>0</v>
      </c>
      <c r="AP19" s="6">
        <v>0</v>
      </c>
      <c r="AQ19" s="8">
        <v>42893</v>
      </c>
      <c r="AR19" s="8" t="s">
        <v>98</v>
      </c>
      <c r="AS19" s="6">
        <v>0</v>
      </c>
      <c r="AT19" s="6">
        <v>2</v>
      </c>
      <c r="AU19" s="6" t="s">
        <v>98</v>
      </c>
      <c r="AV19" s="6" t="s">
        <v>98</v>
      </c>
      <c r="AW19" s="6" t="s">
        <v>98</v>
      </c>
      <c r="AX19" s="6" t="s">
        <v>98</v>
      </c>
      <c r="AY19" s="6" t="s">
        <v>98</v>
      </c>
      <c r="AZ19" s="6" t="s">
        <v>101</v>
      </c>
      <c r="BA19" s="6" t="s">
        <v>101</v>
      </c>
      <c r="BB19" s="6" t="s">
        <v>98</v>
      </c>
      <c r="BC19" s="6" t="s">
        <v>98</v>
      </c>
      <c r="BD19" s="6" t="s">
        <v>100</v>
      </c>
      <c r="BE19" s="6" t="s">
        <v>102</v>
      </c>
      <c r="BF19" s="6" t="s">
        <v>98</v>
      </c>
      <c r="BG19" s="6" t="s">
        <v>98</v>
      </c>
      <c r="BH19" s="6" t="s">
        <v>98</v>
      </c>
      <c r="BI19" s="6" t="s">
        <v>98</v>
      </c>
      <c r="BJ19" s="6" t="s">
        <v>98</v>
      </c>
      <c r="BK19" s="6" t="s">
        <v>98</v>
      </c>
      <c r="BL19" s="6" t="s">
        <v>98</v>
      </c>
      <c r="BM19" s="6" t="s">
        <v>100</v>
      </c>
      <c r="BN19" s="6" t="s">
        <v>98</v>
      </c>
      <c r="BO19" s="6" t="s">
        <v>98</v>
      </c>
      <c r="BP19" s="8" t="s">
        <v>98</v>
      </c>
      <c r="BQ19" s="6" t="s">
        <v>98</v>
      </c>
      <c r="BR19" s="6" t="s">
        <v>101</v>
      </c>
      <c r="BS19" s="6" t="s">
        <v>101</v>
      </c>
      <c r="BT19" s="6" t="s">
        <v>191</v>
      </c>
      <c r="BU19" s="6" t="s">
        <v>101</v>
      </c>
      <c r="BV19" s="8" t="s">
        <v>98</v>
      </c>
      <c r="BW19" s="6" t="s">
        <v>98</v>
      </c>
      <c r="BX19" s="6" t="s">
        <v>192</v>
      </c>
      <c r="BY19" s="6"/>
      <c r="BZ19" s="6"/>
      <c r="CA19" s="6"/>
      <c r="CB19" s="6"/>
      <c r="CC19" s="6"/>
      <c r="CD19" s="6"/>
      <c r="CE19" s="6"/>
      <c r="CF19" s="6"/>
      <c r="CG19" s="6" t="s">
        <v>193</v>
      </c>
      <c r="CH19" s="6" t="s">
        <v>98</v>
      </c>
      <c r="CI19" s="6"/>
      <c r="CJ19" s="8"/>
      <c r="CK19" s="6"/>
      <c r="CL19" s="8"/>
      <c r="CM19" s="9" t="str">
        <f>IF( AND(ISNUMBER(CJ19),ISNUMBER(CL19)),DATEDIF(CJ19,CL19,"D"),"")</f>
        <v/>
      </c>
    </row>
    <row r="20" spans="1:91" ht="60">
      <c r="A20" s="6">
        <v>90</v>
      </c>
      <c r="B20" s="6" t="str">
        <f>IF(C20="201612","A",IF(C20="201706","B",IF(C20="201712","C",IF(C20="201806","D"))))</f>
        <v>D</v>
      </c>
      <c r="C20" s="7" t="str">
        <f>CONCATENATE(E20,IF(D20="décembre","12","06"))</f>
        <v>201806</v>
      </c>
      <c r="D20" s="6" t="s">
        <v>106</v>
      </c>
      <c r="E20" s="6">
        <v>2018</v>
      </c>
      <c r="F20" s="6" t="s">
        <v>194</v>
      </c>
      <c r="G20" s="6" t="s">
        <v>195</v>
      </c>
      <c r="H20" s="6">
        <v>78</v>
      </c>
      <c r="I20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20" s="6" t="s">
        <v>93</v>
      </c>
      <c r="K20" s="8">
        <v>13800</v>
      </c>
      <c r="L20" s="8">
        <v>43254</v>
      </c>
      <c r="M20" s="8">
        <v>43257</v>
      </c>
      <c r="N20" s="6">
        <v>3</v>
      </c>
      <c r="O20" s="6" t="s">
        <v>136</v>
      </c>
      <c r="P20" s="6" t="str">
        <f>IF(O20="Hemato","",IF(Q20="CHC","Digestif",IF(Q20="colon","Digestif",IF(Q20="cholangiocarcinome","Digestif",IF(Q20="corticosurrenalome","Surrenale",IF(Q20="ependymome du cervelet","Cérébral",IF(Q20="gastrique","Digestif",IF(Q20="melanome","Cutané",IF(Q20="oesophage","Digestif",IF(Q20="ovaire","Gynécologique",IF(Q20="pancreas","Digestif",IF(Q20="prostate","Prostate",IF(Q20="renal","Urinaire",IF(Q20="sein","Gynécologique",IF(Q20="TNE","TNE",IF(Q20="uterus","Gynécologique",IF(Q20="vessie","Urinaire",IF(Q20="ORL","ORL",IF(Q20="indeterminé","Indéterminé","")))))))))))))))))))</f>
        <v/>
      </c>
      <c r="Q20" s="6" t="s">
        <v>196</v>
      </c>
      <c r="R20" s="6">
        <v>165</v>
      </c>
      <c r="S20" s="6">
        <v>54</v>
      </c>
      <c r="T20" s="6">
        <v>45</v>
      </c>
      <c r="U20" s="6" t="s">
        <v>98</v>
      </c>
      <c r="V20" s="6">
        <f>IF('[1]Référentiel recueil de données'!$Q20="NC","NC",IF('[1]Référentiel recueil de données'!$S20="NC","NC",ROUND('[1]Référentiel recueil de données'!$S20/('[1]Référentiel recueil de données'!$Q20*'[1]Référentiel recueil de données'!$Q20)*10000,0)))</f>
        <v>17</v>
      </c>
      <c r="W20" s="7" t="str">
        <f>IF(OR(Table_2[[#This Row],[interval imc]]="NC",Table_2[[#This Row],[interval imc]]=0),"non renseigné","renseigné")</f>
        <v>renseigné</v>
      </c>
      <c r="X20" s="7" t="str">
        <f>IF('[1]Référentiel recueil de données'!$U8="NC","NC",IF(V20&lt;18.5,"&lt;18,5",IF(AND(V20&gt;=18.5,V20&lt;25),"entre 18,5 et 25",IF(AND(V20&gt;=25,V20&lt;30),"entre 25 et 30",IF(V20&gt;=30,"supérieur à 30")))))</f>
        <v>&lt;18,5</v>
      </c>
      <c r="Y20" s="6">
        <v>1</v>
      </c>
      <c r="Z20" s="7" t="str">
        <f>IF(Y20=0,0,IF(AND(Y20&gt;0,Y20&lt;5),"entre 1 et 5",IF(AND(Y20&gt;=5,Y20&lt;=10),"entre 5 et 10",IF(Y20&gt;10,"supérieur à 10","????"))))</f>
        <v>entre 1 et 5</v>
      </c>
      <c r="AA20" s="7" t="str">
        <f>IF(AND(ISNUMBER(Table_2[[#This Row],[poids_entree]]),ISNUMBER(Table_2[[#This Row],[poids_sortie]])),Table_2[[#This Row],[poids_sortie]]-Table_2[[#This Row],[poids_entree]],"NC")</f>
        <v>NC</v>
      </c>
      <c r="AB20" s="7">
        <f>IF(AND(ISNUMBER(Table_2[[#This Row],[poids_init]]),ISNUMBER(Table_2[[#This Row],[poids_entree]])),Table_2[[#This Row],[poids_entree]]-Table_2[[#This Row],[poids_init]],"NC")</f>
        <v>-9</v>
      </c>
      <c r="AC20" s="6">
        <f>IF(T20="NC","NC",IF(S20="NC","NC",ROUND(((S20-T20)/S20)*100,0)))</f>
        <v>17</v>
      </c>
      <c r="AD20" s="6" t="str">
        <f>IF(AA20="NC","NC",IF(AA20&gt;=0,"perte","gain"))</f>
        <v>NC</v>
      </c>
      <c r="AE20" s="6" t="str">
        <f>IF(AB20="NC","NC",IF(AB20&gt;=0,"perte","gain"))</f>
        <v>gain</v>
      </c>
      <c r="AF20" s="6" t="str">
        <f>IF(U20="NC","NC",IF(T20="NC","NC",ROUND(((T20-U20)/T20)*100,0)))</f>
        <v>NC</v>
      </c>
      <c r="AG20" s="6" t="str">
        <f>IF(ISNUMBER(Table_2[[#This Row],[% perte de poids DH]]),AF20*(-1),"NC")</f>
        <v>NC</v>
      </c>
      <c r="AH20" s="6" t="str">
        <f>IF(AF20="NC","non renseigné","renseigné")</f>
        <v>non renseigné</v>
      </c>
      <c r="AI20" s="6" t="str">
        <f>IF(AC20="NC","non renseigné","renseigné")</f>
        <v>renseigné</v>
      </c>
      <c r="AJ20" s="7" t="str">
        <f>IF(OR(Table_2[[#This Row],[albumine]]="NC",Table_2[[#This Row],[albumine]]=0),"non renseigné","renseigné")</f>
        <v>non renseigné</v>
      </c>
      <c r="AK20" s="6" t="s">
        <v>98</v>
      </c>
      <c r="AL20" s="6" t="s">
        <v>115</v>
      </c>
      <c r="AM20" s="6" t="s">
        <v>98</v>
      </c>
      <c r="AN20" s="6" t="s">
        <v>98</v>
      </c>
      <c r="AO20" s="6" t="s">
        <v>98</v>
      </c>
      <c r="AP20" s="6" t="s">
        <v>98</v>
      </c>
      <c r="AQ20" s="8">
        <v>43352</v>
      </c>
      <c r="AR20" s="8" t="s">
        <v>98</v>
      </c>
      <c r="AS20" s="6">
        <v>0</v>
      </c>
      <c r="AT20" s="6">
        <v>0</v>
      </c>
      <c r="AU20" s="6" t="s">
        <v>138</v>
      </c>
      <c r="AV20" s="6" t="s">
        <v>98</v>
      </c>
      <c r="AW20" s="6" t="s">
        <v>98</v>
      </c>
      <c r="AX20" s="6" t="s">
        <v>98</v>
      </c>
      <c r="AY20" s="6" t="s">
        <v>101</v>
      </c>
      <c r="AZ20" s="6" t="s">
        <v>100</v>
      </c>
      <c r="BA20" s="6" t="s">
        <v>101</v>
      </c>
      <c r="BB20" s="6" t="s">
        <v>98</v>
      </c>
      <c r="BC20" s="6" t="s">
        <v>98</v>
      </c>
      <c r="BD20" s="6" t="s">
        <v>101</v>
      </c>
      <c r="BE20" s="6" t="s">
        <v>102</v>
      </c>
      <c r="BF20" s="6" t="s">
        <v>98</v>
      </c>
      <c r="BG20" s="6" t="s">
        <v>98</v>
      </c>
      <c r="BH20" s="6" t="s">
        <v>98</v>
      </c>
      <c r="BI20" s="6" t="s">
        <v>98</v>
      </c>
      <c r="BJ20" s="6" t="s">
        <v>98</v>
      </c>
      <c r="BK20" s="6" t="s">
        <v>98</v>
      </c>
      <c r="BL20" s="6" t="s">
        <v>98</v>
      </c>
      <c r="BM20" s="6" t="s">
        <v>101</v>
      </c>
      <c r="BN20" s="6" t="s">
        <v>98</v>
      </c>
      <c r="BO20" s="6" t="s">
        <v>98</v>
      </c>
      <c r="BP20" s="8" t="s">
        <v>98</v>
      </c>
      <c r="BQ20" s="6" t="s">
        <v>98</v>
      </c>
      <c r="BR20" s="6" t="s">
        <v>100</v>
      </c>
      <c r="BS20" s="6" t="s">
        <v>101</v>
      </c>
      <c r="BT20" s="6" t="s">
        <v>103</v>
      </c>
      <c r="BU20" s="6" t="s">
        <v>101</v>
      </c>
      <c r="BV20" s="8">
        <v>43347</v>
      </c>
      <c r="BW20" s="6" t="s">
        <v>77</v>
      </c>
      <c r="BX20" s="6" t="s">
        <v>197</v>
      </c>
      <c r="BY20" s="6"/>
      <c r="BZ20" s="6"/>
      <c r="CA20" s="6" t="s">
        <v>100</v>
      </c>
      <c r="CB20" s="6"/>
      <c r="CC20" s="6"/>
      <c r="CD20" s="6"/>
      <c r="CE20" s="6"/>
      <c r="CF20" s="6"/>
      <c r="CG20" s="6" t="s">
        <v>198</v>
      </c>
      <c r="CH20" s="6" t="s">
        <v>199</v>
      </c>
      <c r="CI20" s="6" t="s">
        <v>101</v>
      </c>
      <c r="CJ20" s="8"/>
      <c r="CK20" s="6"/>
      <c r="CL20" s="8">
        <v>43427</v>
      </c>
      <c r="CM20" s="9" t="str">
        <f>IF( AND(ISNUMBER(CJ20),ISNUMBER(CL20)),DATEDIF(CJ20,CL20,"D"),"")</f>
        <v/>
      </c>
    </row>
    <row r="21" spans="1:91" ht="75">
      <c r="A21" s="6">
        <v>91</v>
      </c>
      <c r="B21" s="6" t="str">
        <f>IF(C21="201612","A",IF(C21="201706","B",IF(C21="201712","C",IF(C21="201806","D"))))</f>
        <v>D</v>
      </c>
      <c r="C21" s="7" t="str">
        <f>CONCATENATE(E21,IF(D21="décembre","12","06"))</f>
        <v>201806</v>
      </c>
      <c r="D21" s="6" t="s">
        <v>106</v>
      </c>
      <c r="E21" s="6">
        <v>2018</v>
      </c>
      <c r="F21" s="6" t="s">
        <v>200</v>
      </c>
      <c r="G21" s="6" t="s">
        <v>201</v>
      </c>
      <c r="H21" s="6">
        <v>84</v>
      </c>
      <c r="I2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21" s="6" t="s">
        <v>142</v>
      </c>
      <c r="K21" s="8">
        <v>12401</v>
      </c>
      <c r="L21" s="8">
        <v>43252</v>
      </c>
      <c r="M21" s="8">
        <v>43272</v>
      </c>
      <c r="N21" s="6">
        <v>20</v>
      </c>
      <c r="O21" s="6" t="s">
        <v>136</v>
      </c>
      <c r="P21" s="6" t="str">
        <f>IF(O21="Hemato","",IF(Q21="CHC","Digestif",IF(Q21="colon","Digestif",IF(Q21="cholangiocarcinome","Digestif",IF(Q21="corticosurrenalome","Surrenale",IF(Q21="ependymome du cervelet","Cérébral",IF(Q21="gastrique","Digestif",IF(Q21="melanome","Cutané",IF(Q21="oesophage","Digestif",IF(Q21="ovaire","Gynécologique",IF(Q21="pancreas","Digestif",IF(Q21="prostate","Prostate",IF(Q21="renal","Urinaire",IF(Q21="sein","Gynécologique",IF(Q21="TNE","TNE",IF(Q21="uterus","Gynécologique",IF(Q21="vessie","Urinaire",IF(Q21="ORL","ORL",IF(Q21="indeterminé","Indéterminé","")))))))))))))))))))</f>
        <v/>
      </c>
      <c r="Q21" s="6" t="s">
        <v>202</v>
      </c>
      <c r="R21" s="6">
        <v>160</v>
      </c>
      <c r="S21" s="6">
        <v>57</v>
      </c>
      <c r="T21" s="6">
        <v>52</v>
      </c>
      <c r="U21" s="6">
        <v>48</v>
      </c>
      <c r="V21" s="6">
        <f>IF('[1]Référentiel recueil de données'!$Q21="NC","NC",IF('[1]Référentiel recueil de données'!$S21="NC","NC",ROUND('[1]Référentiel recueil de données'!$S21/('[1]Référentiel recueil de données'!$Q21*'[1]Référentiel recueil de données'!$Q21)*10000,0)))</f>
        <v>20</v>
      </c>
      <c r="W21" s="7" t="str">
        <f>IF(OR(Table_2[[#This Row],[interval imc]]="NC",Table_2[[#This Row],[interval imc]]=0),"non renseigné","renseigné")</f>
        <v>renseigné</v>
      </c>
      <c r="X21" s="7" t="str">
        <f>IF('[1]Référentiel recueil de données'!$U71="NC","NC",IF(V21&lt;18.5,"&lt;18,5",IF(AND(V21&gt;=18.5,V21&lt;25),"entre 18,5 et 25",IF(AND(V21&gt;=25,V21&lt;30),"entre 25 et 30",IF(V21&gt;=30,"supérieur à 30")))))</f>
        <v>entre 18,5 et 25</v>
      </c>
      <c r="Y21" s="6">
        <v>2</v>
      </c>
      <c r="Z21" s="7" t="str">
        <f>IF(Y21=0,0,IF(AND(Y21&gt;0,Y21&lt;5),"entre 1 et 5",IF(AND(Y21&gt;=5,Y21&lt;=10),"entre 5 et 10",IF(Y21&gt;10,"supérieur à 10","????"))))</f>
        <v>entre 1 et 5</v>
      </c>
      <c r="AA21" s="7">
        <f>IF(AND(ISNUMBER(Table_2[[#This Row],[poids_entree]]),ISNUMBER(Table_2[[#This Row],[poids_sortie]])),Table_2[[#This Row],[poids_sortie]]-Table_2[[#This Row],[poids_entree]],"NC")</f>
        <v>-4</v>
      </c>
      <c r="AB21" s="7">
        <f>IF(AND(ISNUMBER(Table_2[[#This Row],[poids_init]]),ISNUMBER(Table_2[[#This Row],[poids_entree]])),Table_2[[#This Row],[poids_entree]]-Table_2[[#This Row],[poids_init]],"NC")</f>
        <v>-5</v>
      </c>
      <c r="AC21" s="6">
        <f>IF(T21="NC","NC",IF(S21="NC","NC",ROUND(((S21-T21)/S21)*100,0)))</f>
        <v>9</v>
      </c>
      <c r="AD21" s="6" t="str">
        <f>IF(AA21="NC","NC",IF(AA21&gt;=0,"perte","gain"))</f>
        <v>gain</v>
      </c>
      <c r="AE21" s="6" t="str">
        <f>IF(AB21="NC","NC",IF(AB21&gt;=0,"perte","gain"))</f>
        <v>gain</v>
      </c>
      <c r="AF21" s="6">
        <f>IF(U21="NC","NC",IF(T21="NC","NC",ROUND(((T21-U21)/T21)*100,0)))</f>
        <v>8</v>
      </c>
      <c r="AG21" s="6">
        <f>IF(ISNUMBER(Table_2[[#This Row],[% perte de poids DH]]),AF21*(-1),"NC")</f>
        <v>-8</v>
      </c>
      <c r="AH21" s="6" t="str">
        <f>IF(AF21="NC","non renseigné","renseigné")</f>
        <v>renseigné</v>
      </c>
      <c r="AI21" s="6" t="str">
        <f>IF(AC21="NC","non renseigné","renseigné")</f>
        <v>renseigné</v>
      </c>
      <c r="AJ21" s="7" t="str">
        <f>IF(OR(Table_2[[#This Row],[albumine]]="NC",Table_2[[#This Row],[albumine]]=0),"non renseigné","renseigné")</f>
        <v>renseigné</v>
      </c>
      <c r="AK21" s="6">
        <v>26</v>
      </c>
      <c r="AL21" s="6" t="s">
        <v>110</v>
      </c>
      <c r="AM21" s="6" t="s">
        <v>98</v>
      </c>
      <c r="AN21" s="6">
        <v>95</v>
      </c>
      <c r="AO21" s="6">
        <v>0.98</v>
      </c>
      <c r="AP21" s="6">
        <v>0.64</v>
      </c>
      <c r="AQ21" s="8">
        <v>43294</v>
      </c>
      <c r="AR21" s="8">
        <v>43282</v>
      </c>
      <c r="AS21" s="6">
        <v>1</v>
      </c>
      <c r="AT21" s="6">
        <v>2</v>
      </c>
      <c r="AU21" s="6" t="s">
        <v>138</v>
      </c>
      <c r="AV21" s="6" t="s">
        <v>100</v>
      </c>
      <c r="AW21" s="6" t="s">
        <v>101</v>
      </c>
      <c r="AX21" s="6" t="s">
        <v>172</v>
      </c>
      <c r="AY21" s="6" t="s">
        <v>100</v>
      </c>
      <c r="AZ21" s="6" t="s">
        <v>100</v>
      </c>
      <c r="BA21" s="6" t="s">
        <v>100</v>
      </c>
      <c r="BB21" s="6" t="s">
        <v>100</v>
      </c>
      <c r="BC21" s="6" t="s">
        <v>100</v>
      </c>
      <c r="BD21" s="6" t="s">
        <v>101</v>
      </c>
      <c r="BE21" s="6" t="s">
        <v>102</v>
      </c>
      <c r="BF21" s="6" t="s">
        <v>98</v>
      </c>
      <c r="BG21" s="6" t="s">
        <v>98</v>
      </c>
      <c r="BH21" s="6" t="s">
        <v>98</v>
      </c>
      <c r="BI21" s="6" t="s">
        <v>98</v>
      </c>
      <c r="BJ21" s="6" t="s">
        <v>98</v>
      </c>
      <c r="BK21" s="6" t="s">
        <v>98</v>
      </c>
      <c r="BL21" s="6" t="s">
        <v>98</v>
      </c>
      <c r="BM21" s="6" t="s">
        <v>101</v>
      </c>
      <c r="BN21" s="6" t="s">
        <v>98</v>
      </c>
      <c r="BO21" s="6" t="s">
        <v>98</v>
      </c>
      <c r="BP21" s="8">
        <v>43221</v>
      </c>
      <c r="BQ21" s="6" t="s">
        <v>98</v>
      </c>
      <c r="BR21" s="6" t="s">
        <v>100</v>
      </c>
      <c r="BS21" s="6" t="s">
        <v>101</v>
      </c>
      <c r="BT21" s="6" t="s">
        <v>103</v>
      </c>
      <c r="BU21" s="6" t="s">
        <v>101</v>
      </c>
      <c r="BV21" s="8" t="s">
        <v>98</v>
      </c>
      <c r="BW21" s="6" t="s">
        <v>98</v>
      </c>
      <c r="BX21" s="6" t="s">
        <v>98</v>
      </c>
      <c r="BY21" s="6"/>
      <c r="BZ21" s="6"/>
      <c r="CA21" s="6"/>
      <c r="CB21" s="6"/>
      <c r="CC21" s="6"/>
      <c r="CD21" s="6"/>
      <c r="CE21" s="6"/>
      <c r="CF21" s="6"/>
      <c r="CG21" s="6" t="s">
        <v>203</v>
      </c>
      <c r="CH21" s="6" t="s">
        <v>204</v>
      </c>
      <c r="CI21" s="6"/>
      <c r="CJ21" s="8"/>
      <c r="CK21" s="6"/>
      <c r="CL21" s="8"/>
      <c r="CM21" s="9" t="str">
        <f>IF( AND(ISNUMBER(CJ21),ISNUMBER(CL21)),DATEDIF(CJ21,CL21,"D"),"")</f>
        <v/>
      </c>
    </row>
    <row r="22" spans="1:91" ht="180">
      <c r="A22" s="6">
        <v>8</v>
      </c>
      <c r="B22" s="6" t="str">
        <f>IF(C22="201612","A",IF(C22="201706","B",IF(C22="201712","C",IF(C22="201806","D"))))</f>
        <v>B</v>
      </c>
      <c r="C22" s="7" t="str">
        <f>CONCATENATE(E22,IF(D22="décembre","12","06"))</f>
        <v>201706</v>
      </c>
      <c r="D22" s="6" t="s">
        <v>106</v>
      </c>
      <c r="E22" s="6">
        <v>2017</v>
      </c>
      <c r="F22" s="6" t="s">
        <v>205</v>
      </c>
      <c r="G22" s="6" t="s">
        <v>206</v>
      </c>
      <c r="H22" s="6">
        <v>81</v>
      </c>
      <c r="I22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22" s="6" t="s">
        <v>93</v>
      </c>
      <c r="K22" s="8">
        <v>12735</v>
      </c>
      <c r="L22" s="8">
        <v>42868</v>
      </c>
      <c r="M22" s="8">
        <v>42892</v>
      </c>
      <c r="N22" s="6">
        <v>24</v>
      </c>
      <c r="O22" s="6" t="s">
        <v>95</v>
      </c>
      <c r="P22" s="6" t="str">
        <f>IF(O22="Hemato","",IF(Q22="CHC","Digestif",IF(Q22="colon","Digestif",IF(Q22="cholangiocarcinome","Digestif",IF(Q22="corticosurrenalome","Surrenale",IF(Q22="ependymome du cervelet","Cérébral",IF(Q22="gastrique","Digestif",IF(Q22="melanome","Cutané",IF(Q22="oesophage","Digestif",IF(Q22="ovaire","Gynécologique",IF(Q22="pancreas","Digestif",IF(Q22="prostate","Prostate",IF(Q22="renal","Urinaire",IF(Q22="sein","Gynécologique",IF(Q22="TNE","TNE",IF(Q22="uterus","Gynécologique",IF(Q22="vessie","Urinaire",IF(Q22="ORL","ORL",IF(Q22="indeterminé","Indéterminé","")))))))))))))))))))</f>
        <v>Gynécologique</v>
      </c>
      <c r="Q22" s="6" t="s">
        <v>96</v>
      </c>
      <c r="R22" s="6" t="s">
        <v>98</v>
      </c>
      <c r="S22" s="6" t="s">
        <v>98</v>
      </c>
      <c r="T22" s="6">
        <v>60</v>
      </c>
      <c r="U22" s="6">
        <v>60</v>
      </c>
      <c r="V22" s="6" t="str">
        <f>IF('[1]Référentiel recueil de données'!$Q22="NC","NC",IF('[1]Référentiel recueil de données'!$S22="NC","NC",ROUND('[1]Référentiel recueil de données'!$S22/('[1]Référentiel recueil de données'!$Q22*'[1]Référentiel recueil de données'!$Q22)*10000,0)))</f>
        <v>NC</v>
      </c>
      <c r="W22" s="7" t="str">
        <f>IF(OR(Table_2[[#This Row],[interval imc]]="NC",Table_2[[#This Row],[interval imc]]=0),"non renseigné","renseigné")</f>
        <v>renseigné</v>
      </c>
      <c r="X22" s="7" t="str">
        <f>IF('[1]Référentiel recueil de données'!$U118="NC","NC",IF(V22&lt;18.5,"&lt;18,5",IF(AND(V22&gt;=18.5,V22&lt;25),"entre 18,5 et 25",IF(AND(V22&gt;=25,V22&lt;30),"entre 25 et 30",IF(V22&gt;=30,"supérieur à 30")))))</f>
        <v>supérieur à 30</v>
      </c>
      <c r="Y22" s="6">
        <v>2</v>
      </c>
      <c r="Z22" s="7" t="str">
        <f>IF(Y22=0,0,IF(AND(Y22&gt;0,Y22&lt;5),"entre 1 et 5",IF(AND(Y22&gt;=5,Y22&lt;=10),"entre 5 et 10",IF(Y22&gt;10,"supérieur à 10","????"))))</f>
        <v>entre 1 et 5</v>
      </c>
      <c r="AA22" s="7">
        <f>IF(AND(ISNUMBER(Table_2[[#This Row],[poids_entree]]),ISNUMBER(Table_2[[#This Row],[poids_sortie]])),Table_2[[#This Row],[poids_sortie]]-Table_2[[#This Row],[poids_entree]],"NC")</f>
        <v>0</v>
      </c>
      <c r="AB22" s="7" t="str">
        <f>IF(AND(ISNUMBER(Table_2[[#This Row],[poids_init]]),ISNUMBER(Table_2[[#This Row],[poids_entree]])),Table_2[[#This Row],[poids_entree]]-Table_2[[#This Row],[poids_init]],"NC")</f>
        <v>NC</v>
      </c>
      <c r="AC22" s="6" t="str">
        <f>IF(T22="NC","NC",IF(S22="NC","NC",ROUND(((S22-T22)/S22)*100,0)))</f>
        <v>NC</v>
      </c>
      <c r="AD22" s="6" t="str">
        <f>IF(AA22="NC","NC",IF(AA22&gt;=0,"perte","gain"))</f>
        <v>perte</v>
      </c>
      <c r="AE22" s="6" t="str">
        <f>IF(AB22="NC","NC",IF(AB22&gt;=0,"perte","gain"))</f>
        <v>NC</v>
      </c>
      <c r="AF22" s="6">
        <f>IF(U22="NC","NC",IF(T22="NC","NC",ROUND(((T22-U22)/T22)*100,0)))</f>
        <v>0</v>
      </c>
      <c r="AG22" s="6">
        <f>IF(ISNUMBER(Table_2[[#This Row],[% perte de poids DH]]),AF22*(-1),"NC")</f>
        <v>0</v>
      </c>
      <c r="AH22" s="6" t="str">
        <f>IF(AF22="NC","non renseigné","renseigné")</f>
        <v>renseigné</v>
      </c>
      <c r="AI22" s="6" t="str">
        <f>IF(AC22="NC","non renseigné","renseigné")</f>
        <v>non renseigné</v>
      </c>
      <c r="AJ22" s="7" t="str">
        <f>IF(OR(Table_2[[#This Row],[albumine]]="NC",Table_2[[#This Row],[albumine]]=0),"non renseigné","renseigné")</f>
        <v>non renseigné</v>
      </c>
      <c r="AK22" s="6" t="s">
        <v>98</v>
      </c>
      <c r="AL22" s="6" t="s">
        <v>128</v>
      </c>
      <c r="AM22" s="6" t="s">
        <v>98</v>
      </c>
      <c r="AN22" s="6">
        <v>0</v>
      </c>
      <c r="AO22" s="6">
        <v>0</v>
      </c>
      <c r="AP22" s="6">
        <v>0</v>
      </c>
      <c r="AQ22" s="8">
        <v>43255</v>
      </c>
      <c r="AR22" s="8">
        <v>42772</v>
      </c>
      <c r="AS22" s="6">
        <v>0</v>
      </c>
      <c r="AT22" s="6">
        <v>0</v>
      </c>
      <c r="AU22" s="6" t="s">
        <v>98</v>
      </c>
      <c r="AV22" s="6" t="s">
        <v>98</v>
      </c>
      <c r="AW22" s="6" t="s">
        <v>98</v>
      </c>
      <c r="AX22" s="6" t="s">
        <v>98</v>
      </c>
      <c r="AY22" s="6" t="s">
        <v>100</v>
      </c>
      <c r="AZ22" s="6" t="s">
        <v>101</v>
      </c>
      <c r="BA22" s="6" t="s">
        <v>98</v>
      </c>
      <c r="BB22" s="6" t="s">
        <v>98</v>
      </c>
      <c r="BC22" s="6" t="s">
        <v>98</v>
      </c>
      <c r="BD22" s="6" t="s">
        <v>101</v>
      </c>
      <c r="BE22" s="6" t="s">
        <v>102</v>
      </c>
      <c r="BF22" s="6" t="s">
        <v>98</v>
      </c>
      <c r="BG22" s="6" t="s">
        <v>98</v>
      </c>
      <c r="BH22" s="6" t="s">
        <v>98</v>
      </c>
      <c r="BI22" s="6" t="s">
        <v>98</v>
      </c>
      <c r="BJ22" s="6" t="s">
        <v>98</v>
      </c>
      <c r="BK22" s="6" t="s">
        <v>98</v>
      </c>
      <c r="BL22" s="6" t="s">
        <v>98</v>
      </c>
      <c r="BM22" s="6" t="s">
        <v>101</v>
      </c>
      <c r="BN22" s="6" t="s">
        <v>98</v>
      </c>
      <c r="BO22" s="6" t="s">
        <v>98</v>
      </c>
      <c r="BP22" s="8" t="s">
        <v>98</v>
      </c>
      <c r="BQ22" s="6" t="s">
        <v>98</v>
      </c>
      <c r="BR22" s="6" t="s">
        <v>101</v>
      </c>
      <c r="BS22" s="6" t="s">
        <v>101</v>
      </c>
      <c r="BT22" s="6" t="s">
        <v>122</v>
      </c>
      <c r="BU22" s="6" t="s">
        <v>101</v>
      </c>
      <c r="BV22" s="8" t="s">
        <v>98</v>
      </c>
      <c r="BW22" s="6" t="s">
        <v>98</v>
      </c>
      <c r="BX22" s="6" t="s">
        <v>98</v>
      </c>
      <c r="BY22" s="6"/>
      <c r="BZ22" s="6"/>
      <c r="CA22" s="6"/>
      <c r="CB22" s="6"/>
      <c r="CC22" s="6"/>
      <c r="CD22" s="6"/>
      <c r="CE22" s="6"/>
      <c r="CF22" s="6"/>
      <c r="CG22" s="6" t="s">
        <v>207</v>
      </c>
      <c r="CH22" s="6" t="s">
        <v>98</v>
      </c>
      <c r="CI22" s="6"/>
      <c r="CJ22" s="8"/>
      <c r="CK22" s="6"/>
      <c r="CL22" s="8"/>
      <c r="CM22" s="9" t="str">
        <f>IF( AND(ISNUMBER(CJ22),ISNUMBER(CL22)),DATEDIF(CJ22,CL22,"D"),"")</f>
        <v/>
      </c>
    </row>
    <row r="23" spans="1:91" ht="105">
      <c r="A23" s="6">
        <v>41</v>
      </c>
      <c r="B23" s="6" t="str">
        <f>IF(C23="201612","A",IF(C23="201706","B",IF(C23="201712","C",IF(C23="201806","D"))))</f>
        <v>A</v>
      </c>
      <c r="C23" s="7" t="str">
        <f>CONCATENATE(E23,IF(D23="décembre","12","06"))</f>
        <v>201612</v>
      </c>
      <c r="D23" s="6" t="s">
        <v>90</v>
      </c>
      <c r="E23" s="6">
        <v>2016</v>
      </c>
      <c r="F23" s="6" t="s">
        <v>208</v>
      </c>
      <c r="G23" s="6" t="s">
        <v>209</v>
      </c>
      <c r="H23" s="6">
        <v>84</v>
      </c>
      <c r="I23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23" s="6" t="s">
        <v>93</v>
      </c>
      <c r="K23" s="8">
        <v>11950</v>
      </c>
      <c r="L23" s="8">
        <v>42709</v>
      </c>
      <c r="M23" s="8">
        <v>42731</v>
      </c>
      <c r="N23" s="6">
        <v>22</v>
      </c>
      <c r="O23" s="6" t="s">
        <v>136</v>
      </c>
      <c r="P23" s="6" t="str">
        <f>IF(O23="Hemato","",IF(Q23="CHC","Digestif",IF(Q23="colon","Digestif",IF(Q23="cholangiocarcinome","Digestif",IF(Q23="corticosurrenalome","Surrenale",IF(Q23="ependymome du cervelet","Cérébral",IF(Q23="gastrique","Digestif",IF(Q23="melanome","Cutané",IF(Q23="oesophage","Digestif",IF(Q23="ovaire","Gynécologique",IF(Q23="pancreas","Digestif",IF(Q23="prostate","Prostate",IF(Q23="renal","Urinaire",IF(Q23="sein","Gynécologique",IF(Q23="TNE","TNE",IF(Q23="uterus","Gynécologique",IF(Q23="vessie","Urinaire",IF(Q23="ORL","ORL",IF(Q23="indeterminé","Indéterminé","")))))))))))))))))))</f>
        <v/>
      </c>
      <c r="Q23" s="6" t="s">
        <v>137</v>
      </c>
      <c r="R23" s="6" t="s">
        <v>98</v>
      </c>
      <c r="S23" s="6" t="s">
        <v>98</v>
      </c>
      <c r="T23" s="6" t="s">
        <v>98</v>
      </c>
      <c r="U23" s="6" t="s">
        <v>98</v>
      </c>
      <c r="V23" s="6" t="str">
        <f>IF('[1]Référentiel recueil de données'!$Q23="NC","NC",IF('[1]Référentiel recueil de données'!$S23="NC","NC",ROUND('[1]Référentiel recueil de données'!$S23/('[1]Référentiel recueil de données'!$Q23*'[1]Référentiel recueil de données'!$Q23)*10000,0)))</f>
        <v>NC</v>
      </c>
      <c r="W23" s="7" t="str">
        <f>IF(OR(Table_2[[#This Row],[interval imc]]="NC",Table_2[[#This Row],[interval imc]]=0),"non renseigné","renseigné")</f>
        <v>renseigné</v>
      </c>
      <c r="X23" s="7" t="str">
        <f>IF('[1]Référentiel recueil de données'!$U9="NC","NC",IF(V23&lt;18.5,"&lt;18,5",IF(AND(V23&gt;=18.5,V23&lt;25),"entre 18,5 et 25",IF(AND(V23&gt;=25,V23&lt;30),"entre 25 et 30",IF(V23&gt;=30,"supérieur à 30")))))</f>
        <v>supérieur à 30</v>
      </c>
      <c r="Y23" s="6">
        <v>0</v>
      </c>
      <c r="Z23" s="7">
        <f>IF(Y23=0,0,IF(AND(Y23&gt;0,Y23&lt;5),"entre 1 et 5",IF(AND(Y23&gt;=5,Y23&lt;=10),"entre 5 et 10",IF(Y23&gt;10,"supérieur à 10","????"))))</f>
        <v>0</v>
      </c>
      <c r="AA23" s="7" t="str">
        <f>IF(AND(ISNUMBER(Table_2[[#This Row],[poids_entree]]),ISNUMBER(Table_2[[#This Row],[poids_sortie]])),Table_2[[#This Row],[poids_sortie]]-Table_2[[#This Row],[poids_entree]],"NC")</f>
        <v>NC</v>
      </c>
      <c r="AB23" s="7" t="str">
        <f>IF(AND(ISNUMBER(Table_2[[#This Row],[poids_init]]),ISNUMBER(Table_2[[#This Row],[poids_entree]])),Table_2[[#This Row],[poids_entree]]-Table_2[[#This Row],[poids_init]],"NC")</f>
        <v>NC</v>
      </c>
      <c r="AC23" s="6" t="str">
        <f>IF(T23="NC","NC",IF(S23="NC","NC",ROUND(((S23-T23)/S23)*100,0)))</f>
        <v>NC</v>
      </c>
      <c r="AD23" s="6" t="str">
        <f>IF(AA23="NC","NC",IF(AA23&gt;=0,"perte","gain"))</f>
        <v>NC</v>
      </c>
      <c r="AE23" s="6" t="str">
        <f>IF(AB23="NC","NC",IF(AB23&gt;=0,"perte","gain"))</f>
        <v>NC</v>
      </c>
      <c r="AF23" s="6" t="str">
        <f>IF(U23="NC","NC",IF(T23="NC","NC",ROUND(((T23-U23)/T23)*100,0)))</f>
        <v>NC</v>
      </c>
      <c r="AG23" s="6" t="str">
        <f>IF(ISNUMBER(Table_2[[#This Row],[% perte de poids DH]]),AF23*(-1),"NC")</f>
        <v>NC</v>
      </c>
      <c r="AH23" s="6" t="str">
        <f>IF(AF23="NC","non renseigné","renseigné")</f>
        <v>non renseigné</v>
      </c>
      <c r="AI23" s="6" t="str">
        <f>IF(AC23="NC","non renseigné","renseigné")</f>
        <v>non renseigné</v>
      </c>
      <c r="AJ23" s="7" t="str">
        <f>IF(OR(Table_2[[#This Row],[albumine]]="NC",Table_2[[#This Row],[albumine]]=0),"non renseigné","renseigné")</f>
        <v>renseigné</v>
      </c>
      <c r="AK23" s="6">
        <v>14</v>
      </c>
      <c r="AL23" s="6" t="s">
        <v>110</v>
      </c>
      <c r="AM23" s="6" t="s">
        <v>98</v>
      </c>
      <c r="AN23" s="6">
        <v>300</v>
      </c>
      <c r="AO23" s="6">
        <v>0</v>
      </c>
      <c r="AP23" s="6">
        <v>0</v>
      </c>
      <c r="AQ23" s="8">
        <v>43096</v>
      </c>
      <c r="AR23" s="8">
        <v>42718</v>
      </c>
      <c r="AS23" s="6">
        <v>0</v>
      </c>
      <c r="AT23" s="6">
        <v>3</v>
      </c>
      <c r="AU23" s="6" t="s">
        <v>98</v>
      </c>
      <c r="AV23" s="6" t="s">
        <v>101</v>
      </c>
      <c r="AW23" s="6" t="s">
        <v>101</v>
      </c>
      <c r="AX23" s="6" t="s">
        <v>98</v>
      </c>
      <c r="AY23" s="6" t="s">
        <v>100</v>
      </c>
      <c r="AZ23" s="6" t="s">
        <v>101</v>
      </c>
      <c r="BA23" s="6" t="s">
        <v>101</v>
      </c>
      <c r="BB23" s="6" t="s">
        <v>98</v>
      </c>
      <c r="BC23" s="6" t="s">
        <v>98</v>
      </c>
      <c r="BD23" s="6" t="s">
        <v>100</v>
      </c>
      <c r="BE23" s="6" t="s">
        <v>119</v>
      </c>
      <c r="BF23" s="6" t="s">
        <v>120</v>
      </c>
      <c r="BG23" s="6" t="s">
        <v>100</v>
      </c>
      <c r="BH23" s="6" t="s">
        <v>101</v>
      </c>
      <c r="BI23" s="6" t="s">
        <v>101</v>
      </c>
      <c r="BJ23" s="6" t="s">
        <v>100</v>
      </c>
      <c r="BK23" s="6" t="s">
        <v>100</v>
      </c>
      <c r="BL23" s="6" t="s">
        <v>98</v>
      </c>
      <c r="BM23" s="6" t="s">
        <v>101</v>
      </c>
      <c r="BN23" s="6" t="s">
        <v>98</v>
      </c>
      <c r="BO23" s="6" t="s">
        <v>121</v>
      </c>
      <c r="BP23" s="8" t="s">
        <v>98</v>
      </c>
      <c r="BQ23" s="6">
        <v>26</v>
      </c>
      <c r="BR23" s="6" t="s">
        <v>101</v>
      </c>
      <c r="BS23" s="6" t="s">
        <v>100</v>
      </c>
      <c r="BT23" s="6" t="s">
        <v>111</v>
      </c>
      <c r="BU23" s="6" t="s">
        <v>100</v>
      </c>
      <c r="BV23" s="8">
        <v>42718</v>
      </c>
      <c r="BW23" s="6" t="s">
        <v>77</v>
      </c>
      <c r="BX23" s="6" t="s">
        <v>210</v>
      </c>
      <c r="BY23" s="6"/>
      <c r="BZ23" s="6"/>
      <c r="CA23" s="6" t="s">
        <v>100</v>
      </c>
      <c r="CB23" s="6"/>
      <c r="CC23" s="6"/>
      <c r="CD23" s="6"/>
      <c r="CE23" s="6"/>
      <c r="CF23" s="6"/>
      <c r="CG23" s="6" t="s">
        <v>98</v>
      </c>
      <c r="CH23" s="6" t="s">
        <v>211</v>
      </c>
      <c r="CI23" s="6" t="s">
        <v>101</v>
      </c>
      <c r="CJ23" s="8">
        <v>42711</v>
      </c>
      <c r="CK23" s="6" t="s">
        <v>100</v>
      </c>
      <c r="CL23" s="8">
        <v>42731</v>
      </c>
      <c r="CM23" s="9">
        <f>IF( AND(ISNUMBER(CJ23),ISNUMBER(CL23)),DATEDIF(CJ23,CL23,"D"),"")</f>
        <v>20</v>
      </c>
    </row>
    <row r="24" spans="1:91" ht="30">
      <c r="A24" s="6">
        <v>125</v>
      </c>
      <c r="B24" s="6" t="str">
        <f>IF(C24="201612","A",IF(C24="201706","B",IF(C24="201712","C",IF(C24="201806","D"))))</f>
        <v>C</v>
      </c>
      <c r="C24" s="7" t="str">
        <f>CONCATENATE(E24,IF(D24="décembre","12","06"))</f>
        <v>201712</v>
      </c>
      <c r="D24" s="6" t="s">
        <v>90</v>
      </c>
      <c r="E24" s="6">
        <v>2017</v>
      </c>
      <c r="F24" s="6" t="s">
        <v>212</v>
      </c>
      <c r="G24" s="6" t="s">
        <v>213</v>
      </c>
      <c r="H24" s="6">
        <v>67</v>
      </c>
      <c r="I2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4" s="6" t="s">
        <v>214</v>
      </c>
      <c r="K24" s="8">
        <v>17936</v>
      </c>
      <c r="L24" s="8">
        <v>43053</v>
      </c>
      <c r="M24" s="8">
        <v>43078</v>
      </c>
      <c r="N24" s="6">
        <v>25</v>
      </c>
      <c r="O24" s="6" t="s">
        <v>95</v>
      </c>
      <c r="P24" s="6" t="str">
        <f>IF(O24="Hemato","",IF(Q24="CHC","Digestif",IF(Q24="colon","Digestif",IF(Q24="cholangiocarcinome","Digestif",IF(Q24="corticosurrenalome","Surrenale",IF(Q24="ependymome du cervelet","Cérébral",IF(Q24="gastrique","Digestif",IF(Q24="melanome","Cutané",IF(Q24="oesophage","Digestif",IF(Q24="ovaire","Gynécologique",IF(Q24="pancreas","Digestif",IF(Q24="prostate","Prostate",IF(Q24="renal","Urinaire",IF(Q24="sein","Gynécologique",IF(Q24="TNE","TNE",IF(Q24="uterus","Gynécologique",IF(Q24="vessie","Urinaire",IF(Q24="ORL","ORL",IF(Q24="indeterminé","Indéterminé","")))))))))))))))))))</f>
        <v>Prostate</v>
      </c>
      <c r="Q24" s="6" t="s">
        <v>215</v>
      </c>
      <c r="R24" s="6">
        <v>175</v>
      </c>
      <c r="S24" s="6">
        <v>75</v>
      </c>
      <c r="T24" s="6">
        <v>67</v>
      </c>
      <c r="U24" s="6" t="s">
        <v>98</v>
      </c>
      <c r="V24" s="6">
        <f>IF('[1]Référentiel recueil de données'!$Q24="NC","NC",IF('[1]Référentiel recueil de données'!$S24="NC","NC",ROUND('[1]Référentiel recueil de données'!$S24/('[1]Référentiel recueil de données'!$Q24*'[1]Référentiel recueil de données'!$Q24)*10000,0)))</f>
        <v>22</v>
      </c>
      <c r="W24" s="7" t="str">
        <f>IF(OR(Table_2[[#This Row],[interval imc]]="NC",Table_2[[#This Row],[interval imc]]=0),"non renseigné","renseigné")</f>
        <v>renseigné</v>
      </c>
      <c r="X24" s="7" t="str">
        <f>IF('[1]Référentiel recueil de données'!$U10="NC","NC",IF(V24&lt;18.5,"&lt;18,5",IF(AND(V24&gt;=18.5,V24&lt;25),"entre 18,5 et 25",IF(AND(V24&gt;=25,V24&lt;30),"entre 25 et 30",IF(V24&gt;=30,"supérieur à 30")))))</f>
        <v>entre 18,5 et 25</v>
      </c>
      <c r="Y24" s="6">
        <v>1</v>
      </c>
      <c r="Z24" s="7" t="str">
        <f>IF(Y24=0,0,IF(AND(Y24&gt;0,Y24&lt;5),"entre 1 et 5",IF(AND(Y24&gt;=5,Y24&lt;=10),"entre 5 et 10",IF(Y24&gt;10,"supérieur à 10","????"))))</f>
        <v>entre 1 et 5</v>
      </c>
      <c r="AA24" s="7" t="str">
        <f>IF(AND(ISNUMBER(Table_2[[#This Row],[poids_entree]]),ISNUMBER(Table_2[[#This Row],[poids_sortie]])),Table_2[[#This Row],[poids_sortie]]-Table_2[[#This Row],[poids_entree]],"NC")</f>
        <v>NC</v>
      </c>
      <c r="AB24" s="7">
        <f>IF(AND(ISNUMBER(Table_2[[#This Row],[poids_init]]),ISNUMBER(Table_2[[#This Row],[poids_entree]])),Table_2[[#This Row],[poids_entree]]-Table_2[[#This Row],[poids_init]],"NC")</f>
        <v>-8</v>
      </c>
      <c r="AC24" s="6">
        <f>IF(T24="NC","NC",IF(S24="NC","NC",ROUND(((S24-T24)/S24)*100,0)))</f>
        <v>11</v>
      </c>
      <c r="AD24" s="6" t="str">
        <f>IF(AA24="NC","NC",IF(AA24&gt;=0,"perte","gain"))</f>
        <v>NC</v>
      </c>
      <c r="AE24" s="6" t="str">
        <f>IF(AB24="NC","NC",IF(AB24&gt;=0,"perte","gain"))</f>
        <v>gain</v>
      </c>
      <c r="AF24" s="6" t="str">
        <f>IF(U24="NC","NC",IF(T24="NC","NC",ROUND(((T24-U24)/T24)*100,0)))</f>
        <v>NC</v>
      </c>
      <c r="AG24" s="6" t="str">
        <f>IF(ISNUMBER(Table_2[[#This Row],[% perte de poids DH]]),AF24*(-1),"NC")</f>
        <v>NC</v>
      </c>
      <c r="AH24" s="6" t="str">
        <f>IF(AF24="NC","non renseigné","renseigné")</f>
        <v>non renseigné</v>
      </c>
      <c r="AI24" s="6" t="str">
        <f>IF(AC24="NC","non renseigné","renseigné")</f>
        <v>renseigné</v>
      </c>
      <c r="AJ24" s="7" t="str">
        <f>IF(OR(Table_2[[#This Row],[albumine]]="NC",Table_2[[#This Row],[albumine]]=0),"non renseigné","renseigné")</f>
        <v>renseigné</v>
      </c>
      <c r="AK24" s="6">
        <v>29</v>
      </c>
      <c r="AL24" s="6" t="s">
        <v>115</v>
      </c>
      <c r="AM24" s="6" t="s">
        <v>98</v>
      </c>
      <c r="AN24" s="6">
        <v>75</v>
      </c>
      <c r="AO24" s="6" t="s">
        <v>98</v>
      </c>
      <c r="AP24" s="6" t="s">
        <v>98</v>
      </c>
      <c r="AQ24" s="8" t="s">
        <v>98</v>
      </c>
      <c r="AR24" s="8" t="s">
        <v>98</v>
      </c>
      <c r="AS24" s="6">
        <v>1</v>
      </c>
      <c r="AT24" s="6">
        <v>2</v>
      </c>
      <c r="AU24" s="6" t="s">
        <v>98</v>
      </c>
      <c r="AV24" s="6" t="s">
        <v>101</v>
      </c>
      <c r="AW24" s="6" t="s">
        <v>98</v>
      </c>
      <c r="AX24" s="6" t="s">
        <v>98</v>
      </c>
      <c r="AY24" s="6" t="s">
        <v>100</v>
      </c>
      <c r="AZ24" s="6" t="s">
        <v>101</v>
      </c>
      <c r="BA24" s="6" t="s">
        <v>100</v>
      </c>
      <c r="BB24" s="6" t="s">
        <v>98</v>
      </c>
      <c r="BC24" s="6" t="s">
        <v>98</v>
      </c>
      <c r="BD24" s="6" t="s">
        <v>100</v>
      </c>
      <c r="BE24" s="6" t="s">
        <v>102</v>
      </c>
      <c r="BF24" s="6" t="s">
        <v>98</v>
      </c>
      <c r="BG24" s="6" t="s">
        <v>98</v>
      </c>
      <c r="BH24" s="6" t="s">
        <v>98</v>
      </c>
      <c r="BI24" s="6" t="s">
        <v>98</v>
      </c>
      <c r="BJ24" s="6" t="s">
        <v>98</v>
      </c>
      <c r="BK24" s="6" t="s">
        <v>98</v>
      </c>
      <c r="BL24" s="6" t="s">
        <v>98</v>
      </c>
      <c r="BM24" s="6" t="s">
        <v>98</v>
      </c>
      <c r="BN24" s="6" t="s">
        <v>98</v>
      </c>
      <c r="BO24" s="6" t="s">
        <v>98</v>
      </c>
      <c r="BP24" s="8" t="s">
        <v>98</v>
      </c>
      <c r="BQ24" s="6" t="s">
        <v>98</v>
      </c>
      <c r="BR24" s="6" t="s">
        <v>100</v>
      </c>
      <c r="BS24" s="6" t="s">
        <v>101</v>
      </c>
      <c r="BT24" s="6" t="s">
        <v>103</v>
      </c>
      <c r="BU24" s="6" t="s">
        <v>101</v>
      </c>
      <c r="BV24" s="8" t="s">
        <v>98</v>
      </c>
      <c r="BW24" s="6" t="s">
        <v>98</v>
      </c>
      <c r="BX24" s="6" t="s">
        <v>98</v>
      </c>
      <c r="BY24" s="6"/>
      <c r="BZ24" s="6"/>
      <c r="CA24" s="6"/>
      <c r="CB24" s="6"/>
      <c r="CC24" s="6"/>
      <c r="CD24" s="6"/>
      <c r="CE24" s="6"/>
      <c r="CF24" s="6"/>
      <c r="CG24" s="6" t="s">
        <v>216</v>
      </c>
      <c r="CH24" s="6" t="s">
        <v>98</v>
      </c>
      <c r="CI24" s="6"/>
      <c r="CJ24" s="8"/>
      <c r="CK24" s="6"/>
      <c r="CL24" s="8"/>
      <c r="CM24" s="9" t="str">
        <f>IF( AND(ISNUMBER(CJ24),ISNUMBER(CL24)),DATEDIF(CJ24,CL24,"D"),"")</f>
        <v/>
      </c>
    </row>
    <row r="25" spans="1:91" ht="255">
      <c r="A25" s="6">
        <v>42</v>
      </c>
      <c r="B25" s="6" t="str">
        <f>IF(C25="201612","A",IF(C25="201706","B",IF(C25="201712","C",IF(C25="201806","D"))))</f>
        <v>A</v>
      </c>
      <c r="C25" s="7" t="str">
        <f>CONCATENATE(E25,IF(D25="décembre","12","06"))</f>
        <v>201612</v>
      </c>
      <c r="D25" s="6" t="s">
        <v>90</v>
      </c>
      <c r="E25" s="6">
        <v>2016</v>
      </c>
      <c r="F25" s="6" t="s">
        <v>217</v>
      </c>
      <c r="G25" s="6" t="s">
        <v>218</v>
      </c>
      <c r="H25" s="6">
        <v>70</v>
      </c>
      <c r="I2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5" s="6" t="s">
        <v>142</v>
      </c>
      <c r="K25" s="8">
        <v>17072</v>
      </c>
      <c r="L25" s="8">
        <v>42709</v>
      </c>
      <c r="M25" s="8">
        <v>42716</v>
      </c>
      <c r="N25" s="6">
        <v>7</v>
      </c>
      <c r="O25" s="6" t="s">
        <v>95</v>
      </c>
      <c r="P25" s="6" t="str">
        <f>IF(O25="Hemato","",IF(Q25="CHC","Digestif",IF(Q25="colon","Digestif",IF(Q25="cholangiocarcinome","Digestif",IF(Q25="corticosurrenalome","Surrenale",IF(Q25="ependymome du cervelet","Cérébral",IF(Q25="gastrique","Digestif",IF(Q25="melanome","Cutané",IF(Q25="oesophage","Digestif",IF(Q25="ovaire","Gynécologique",IF(Q25="pancreas","Digestif",IF(Q25="prostate","Prostate",IF(Q25="renal","Urinaire",IF(Q25="sein","Gynécologique",IF(Q25="TNE","TNE",IF(Q25="uterus","Gynécologique",IF(Q25="vessie","Urinaire",IF(Q25="ORL","ORL",IF(Q25="indeterminé","Indéterminé","")))))))))))))))))))</f>
        <v>Digestif</v>
      </c>
      <c r="Q25" s="6" t="s">
        <v>109</v>
      </c>
      <c r="R25" s="6">
        <v>174</v>
      </c>
      <c r="S25" s="6">
        <v>57</v>
      </c>
      <c r="T25" s="6">
        <v>59</v>
      </c>
      <c r="U25" s="6" t="s">
        <v>98</v>
      </c>
      <c r="V25" s="6">
        <f>IF('[1]Référentiel recueil de données'!$Q25="NC","NC",IF('[1]Référentiel recueil de données'!$S25="NC","NC",ROUND('[1]Référentiel recueil de données'!$S25/('[1]Référentiel recueil de données'!$Q25*'[1]Référentiel recueil de données'!$Q25)*10000,0)))</f>
        <v>19</v>
      </c>
      <c r="W25" s="7" t="str">
        <f>IF(OR(Table_2[[#This Row],[interval imc]]="NC",Table_2[[#This Row],[interval imc]]=0),"non renseigné","renseigné")</f>
        <v>renseigné</v>
      </c>
      <c r="X25" s="7" t="str">
        <f>IF('[1]Référentiel recueil de données'!$U11="NC","NC",IF(V25&lt;18.5,"&lt;18,5",IF(AND(V25&gt;=18.5,V25&lt;25),"entre 18,5 et 25",IF(AND(V25&gt;=25,V25&lt;30),"entre 25 et 30",IF(V25&gt;=30,"supérieur à 30")))))</f>
        <v>entre 18,5 et 25</v>
      </c>
      <c r="Y25" s="6">
        <v>1</v>
      </c>
      <c r="Z25" s="7" t="str">
        <f>IF(Y25=0,0,IF(AND(Y25&gt;0,Y25&lt;5),"entre 1 et 5",IF(AND(Y25&gt;=5,Y25&lt;=10),"entre 5 et 10",IF(Y25&gt;10,"supérieur à 10","????"))))</f>
        <v>entre 1 et 5</v>
      </c>
      <c r="AA25" s="7" t="str">
        <f>IF(AND(ISNUMBER(Table_2[[#This Row],[poids_entree]]),ISNUMBER(Table_2[[#This Row],[poids_sortie]])),Table_2[[#This Row],[poids_sortie]]-Table_2[[#This Row],[poids_entree]],"NC")</f>
        <v>NC</v>
      </c>
      <c r="AB25" s="7">
        <f>IF(AND(ISNUMBER(Table_2[[#This Row],[poids_init]]),ISNUMBER(Table_2[[#This Row],[poids_entree]])),Table_2[[#This Row],[poids_entree]]-Table_2[[#This Row],[poids_init]],"NC")</f>
        <v>2</v>
      </c>
      <c r="AC25" s="6">
        <f>IF(T25="NC","NC",IF(S25="NC","NC",ROUND(((S25-T25)/S25)*100,0)))</f>
        <v>-4</v>
      </c>
      <c r="AD25" s="6" t="str">
        <f>IF(AA25="NC","NC",IF(AA25&gt;=0,"perte","gain"))</f>
        <v>NC</v>
      </c>
      <c r="AE25" s="6" t="str">
        <f>IF(AB25="NC","NC",IF(AB25&gt;=0,"perte","gain"))</f>
        <v>perte</v>
      </c>
      <c r="AF25" s="6" t="str">
        <f>IF(U25="NC","NC",IF(T25="NC","NC",ROUND(((T25-U25)/T25)*100,0)))</f>
        <v>NC</v>
      </c>
      <c r="AG25" s="6" t="str">
        <f>IF(ISNUMBER(Table_2[[#This Row],[% perte de poids DH]]),AF25*(-1),"NC")</f>
        <v>NC</v>
      </c>
      <c r="AH25" s="6" t="str">
        <f>IF(AF25="NC","non renseigné","renseigné")</f>
        <v>non renseigné</v>
      </c>
      <c r="AI25" s="6" t="str">
        <f>IF(AC25="NC","non renseigné","renseigné")</f>
        <v>renseigné</v>
      </c>
      <c r="AJ25" s="7" t="str">
        <f>IF(OR(Table_2[[#This Row],[albumine]]="NC",Table_2[[#This Row],[albumine]]=0),"non renseigné","renseigné")</f>
        <v>non renseigné</v>
      </c>
      <c r="AK25" s="6" t="s">
        <v>98</v>
      </c>
      <c r="AL25" s="6" t="s">
        <v>97</v>
      </c>
      <c r="AM25" s="6" t="s">
        <v>98</v>
      </c>
      <c r="AN25" s="6">
        <v>50</v>
      </c>
      <c r="AO25" s="6">
        <v>0</v>
      </c>
      <c r="AP25" s="6">
        <v>0</v>
      </c>
      <c r="AQ25" s="8">
        <v>42873</v>
      </c>
      <c r="AR25" s="8">
        <v>42732</v>
      </c>
      <c r="AS25" s="6">
        <v>0</v>
      </c>
      <c r="AT25" s="6">
        <v>0</v>
      </c>
      <c r="AU25" s="6" t="s">
        <v>98</v>
      </c>
      <c r="AV25" s="6" t="s">
        <v>98</v>
      </c>
      <c r="AW25" s="6" t="s">
        <v>98</v>
      </c>
      <c r="AX25" s="6" t="s">
        <v>98</v>
      </c>
      <c r="AY25" s="6" t="s">
        <v>101</v>
      </c>
      <c r="AZ25" s="6" t="s">
        <v>101</v>
      </c>
      <c r="BA25" s="6" t="s">
        <v>101</v>
      </c>
      <c r="BB25" s="6" t="s">
        <v>98</v>
      </c>
      <c r="BC25" s="6" t="s">
        <v>98</v>
      </c>
      <c r="BD25" s="6" t="s">
        <v>101</v>
      </c>
      <c r="BE25" s="6" t="s">
        <v>119</v>
      </c>
      <c r="BF25" s="6" t="s">
        <v>120</v>
      </c>
      <c r="BG25" s="6" t="s">
        <v>100</v>
      </c>
      <c r="BH25" s="6" t="s">
        <v>98</v>
      </c>
      <c r="BI25" s="6" t="s">
        <v>98</v>
      </c>
      <c r="BJ25" s="6" t="s">
        <v>98</v>
      </c>
      <c r="BK25" s="6" t="s">
        <v>98</v>
      </c>
      <c r="BL25" s="6" t="s">
        <v>98</v>
      </c>
      <c r="BM25" s="6" t="s">
        <v>101</v>
      </c>
      <c r="BN25" s="6" t="s">
        <v>98</v>
      </c>
      <c r="BO25" s="6" t="s">
        <v>121</v>
      </c>
      <c r="BP25" s="8">
        <v>42614</v>
      </c>
      <c r="BQ25" s="6">
        <v>0</v>
      </c>
      <c r="BR25" s="6" t="s">
        <v>101</v>
      </c>
      <c r="BS25" s="6" t="s">
        <v>100</v>
      </c>
      <c r="BT25" s="6" t="s">
        <v>111</v>
      </c>
      <c r="BU25" s="6" t="s">
        <v>100</v>
      </c>
      <c r="BV25" s="8">
        <v>42707</v>
      </c>
      <c r="BW25" s="6" t="s">
        <v>219</v>
      </c>
      <c r="BX25" s="6" t="s">
        <v>220</v>
      </c>
      <c r="BY25" s="6"/>
      <c r="BZ25" s="6"/>
      <c r="CA25" s="6"/>
      <c r="CB25" s="6" t="s">
        <v>100</v>
      </c>
      <c r="CC25" s="6"/>
      <c r="CD25" s="6"/>
      <c r="CE25" s="6"/>
      <c r="CF25" s="6"/>
      <c r="CG25" s="6" t="s">
        <v>221</v>
      </c>
      <c r="CH25" s="6" t="s">
        <v>222</v>
      </c>
      <c r="CI25" s="6" t="s">
        <v>101</v>
      </c>
      <c r="CJ25" s="8">
        <v>42707</v>
      </c>
      <c r="CK25" s="6" t="s">
        <v>223</v>
      </c>
      <c r="CL25" s="8" t="s">
        <v>223</v>
      </c>
      <c r="CM25" s="9" t="str">
        <f>IF( AND(ISNUMBER(CJ25),ISNUMBER(CL25)),DATEDIF(CJ25,CL25,"D"),"")</f>
        <v/>
      </c>
    </row>
    <row r="26" spans="1:91" ht="30">
      <c r="A26" s="6">
        <v>92</v>
      </c>
      <c r="B26" s="6" t="str">
        <f>IF(C26="201612","A",IF(C26="201706","B",IF(C26="201712","C",IF(C26="201806","D"))))</f>
        <v>D</v>
      </c>
      <c r="C26" s="7" t="str">
        <f>CONCATENATE(E26,IF(D26="décembre","12","06"))</f>
        <v>201806</v>
      </c>
      <c r="D26" s="6" t="s">
        <v>106</v>
      </c>
      <c r="E26" s="6">
        <v>2018</v>
      </c>
      <c r="F26" s="6" t="s">
        <v>224</v>
      </c>
      <c r="G26" s="6" t="s">
        <v>225</v>
      </c>
      <c r="H26" s="6">
        <v>69</v>
      </c>
      <c r="I2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6" s="6" t="s">
        <v>93</v>
      </c>
      <c r="K26" s="8">
        <v>17810</v>
      </c>
      <c r="L26" s="8">
        <v>43250</v>
      </c>
      <c r="M26" s="8">
        <v>43255</v>
      </c>
      <c r="N26" s="6">
        <v>5</v>
      </c>
      <c r="O26" s="6" t="s">
        <v>95</v>
      </c>
      <c r="P26" s="6" t="str">
        <f>IF(O26="Hemato","",IF(Q26="CHC","Digestif",IF(Q26="colon","Digestif",IF(Q26="cholangiocarcinome","Digestif",IF(Q26="corticosurrenalome","Surrenale",IF(Q26="ependymome du cervelet","Cérébral",IF(Q26="gastrique","Digestif",IF(Q26="melanome","Cutané",IF(Q26="oesophage","Digestif",IF(Q26="ovaire","Gynécologique",IF(Q26="pancreas","Digestif",IF(Q26="prostate","Prostate",IF(Q26="renal","Urinaire",IF(Q26="sein","Gynécologique",IF(Q26="TNE","TNE",IF(Q26="uterus","Gynécologique",IF(Q26="vessie","Urinaire",IF(Q26="ORL","ORL",IF(Q26="indeterminé","Indéterminé","")))))))))))))))))))</f>
        <v>Urinaire</v>
      </c>
      <c r="Q26" s="6" t="s">
        <v>155</v>
      </c>
      <c r="R26" s="6">
        <v>155</v>
      </c>
      <c r="S26" s="6">
        <v>38</v>
      </c>
      <c r="T26" s="6">
        <v>49</v>
      </c>
      <c r="U26" s="6" t="s">
        <v>98</v>
      </c>
      <c r="V26" s="6">
        <f>IF('[1]Référentiel recueil de données'!$Q26="NC","NC",IF('[1]Référentiel recueil de données'!$S26="NC","NC",ROUND('[1]Référentiel recueil de données'!$S26/('[1]Référentiel recueil de données'!$Q26*'[1]Référentiel recueil de données'!$Q26)*10000,0)))</f>
        <v>20</v>
      </c>
      <c r="W26" s="7" t="str">
        <f>IF(OR(Table_2[[#This Row],[interval imc]]="NC",Table_2[[#This Row],[interval imc]]=0),"non renseigné","renseigné")</f>
        <v>renseigné</v>
      </c>
      <c r="X26" s="7" t="str">
        <f>IF('[1]Référentiel recueil de données'!$U12="NC","NC",IF(V26&lt;18.5,"&lt;18,5",IF(AND(V26&gt;=18.5,V26&lt;25),"entre 18,5 et 25",IF(AND(V26&gt;=25,V26&lt;30),"entre 25 et 30",IF(V26&gt;=30,"supérieur à 30")))))</f>
        <v>entre 18,5 et 25</v>
      </c>
      <c r="Y26" s="6">
        <v>1</v>
      </c>
      <c r="Z26" s="7" t="str">
        <f>IF(Y26=0,0,IF(AND(Y26&gt;0,Y26&lt;5),"entre 1 et 5",IF(AND(Y26&gt;=5,Y26&lt;=10),"entre 5 et 10",IF(Y26&gt;10,"supérieur à 10","????"))))</f>
        <v>entre 1 et 5</v>
      </c>
      <c r="AA26" s="7" t="str">
        <f>IF(AND(ISNUMBER(Table_2[[#This Row],[poids_entree]]),ISNUMBER(Table_2[[#This Row],[poids_sortie]])),Table_2[[#This Row],[poids_sortie]]-Table_2[[#This Row],[poids_entree]],"NC")</f>
        <v>NC</v>
      </c>
      <c r="AB26" s="7">
        <f>IF(AND(ISNUMBER(Table_2[[#This Row],[poids_init]]),ISNUMBER(Table_2[[#This Row],[poids_entree]])),Table_2[[#This Row],[poids_entree]]-Table_2[[#This Row],[poids_init]],"NC")</f>
        <v>11</v>
      </c>
      <c r="AC26" s="6">
        <f>IF(T26="NC","NC",IF(S26="NC","NC",ROUND(((S26-T26)/S26)*100,0)))</f>
        <v>-29</v>
      </c>
      <c r="AD26" s="6" t="str">
        <f>IF(AA26="NC","NC",IF(AA26&gt;=0,"perte","gain"))</f>
        <v>NC</v>
      </c>
      <c r="AE26" s="6" t="str">
        <f>IF(AB26="NC","NC",IF(AB26&gt;=0,"perte","gain"))</f>
        <v>perte</v>
      </c>
      <c r="AF26" s="6" t="str">
        <f>IF(U26="NC","NC",IF(T26="NC","NC",ROUND(((T26-U26)/T26)*100,0)))</f>
        <v>NC</v>
      </c>
      <c r="AG26" s="6" t="str">
        <f>IF(ISNUMBER(Table_2[[#This Row],[% perte de poids DH]]),AF26*(-1),"NC")</f>
        <v>NC</v>
      </c>
      <c r="AH26" s="6" t="str">
        <f>IF(AF26="NC","non renseigné","renseigné")</f>
        <v>non renseigné</v>
      </c>
      <c r="AI26" s="6" t="str">
        <f>IF(AC26="NC","non renseigné","renseigné")</f>
        <v>renseigné</v>
      </c>
      <c r="AJ26" s="7" t="str">
        <f>IF(OR(Table_2[[#This Row],[albumine]]="NC",Table_2[[#This Row],[albumine]]=0),"non renseigné","renseigné")</f>
        <v>renseigné</v>
      </c>
      <c r="AK26" s="6">
        <v>33</v>
      </c>
      <c r="AL26" s="6" t="s">
        <v>97</v>
      </c>
      <c r="AM26" s="6" t="s">
        <v>98</v>
      </c>
      <c r="AN26" s="6">
        <v>9</v>
      </c>
      <c r="AO26" s="6">
        <v>0.88</v>
      </c>
      <c r="AP26" s="6">
        <v>0.82</v>
      </c>
      <c r="AQ26" s="8">
        <v>43315</v>
      </c>
      <c r="AR26" s="8" t="s">
        <v>98</v>
      </c>
      <c r="AS26" s="6">
        <v>0</v>
      </c>
      <c r="AT26" s="6">
        <v>0</v>
      </c>
      <c r="AU26" s="6" t="s">
        <v>138</v>
      </c>
      <c r="AV26" s="6" t="s">
        <v>100</v>
      </c>
      <c r="AW26" s="6" t="s">
        <v>101</v>
      </c>
      <c r="AX26" s="6" t="s">
        <v>101</v>
      </c>
      <c r="AY26" s="6" t="s">
        <v>101</v>
      </c>
      <c r="AZ26" s="6" t="s">
        <v>101</v>
      </c>
      <c r="BA26" s="6" t="s">
        <v>101</v>
      </c>
      <c r="BB26" s="6" t="s">
        <v>98</v>
      </c>
      <c r="BC26" s="6" t="s">
        <v>98</v>
      </c>
      <c r="BD26" s="6" t="s">
        <v>101</v>
      </c>
      <c r="BE26" s="6" t="s">
        <v>102</v>
      </c>
      <c r="BF26" s="6" t="s">
        <v>98</v>
      </c>
      <c r="BG26" s="6" t="s">
        <v>98</v>
      </c>
      <c r="BH26" s="6" t="s">
        <v>98</v>
      </c>
      <c r="BI26" s="6" t="s">
        <v>98</v>
      </c>
      <c r="BJ26" s="6" t="s">
        <v>98</v>
      </c>
      <c r="BK26" s="6" t="s">
        <v>98</v>
      </c>
      <c r="BL26" s="6" t="s">
        <v>98</v>
      </c>
      <c r="BM26" s="6" t="s">
        <v>101</v>
      </c>
      <c r="BN26" s="6" t="s">
        <v>98</v>
      </c>
      <c r="BO26" s="6" t="s">
        <v>98</v>
      </c>
      <c r="BP26" s="8">
        <v>43101</v>
      </c>
      <c r="BQ26" s="6" t="s">
        <v>98</v>
      </c>
      <c r="BR26" s="6" t="s">
        <v>101</v>
      </c>
      <c r="BS26" s="6" t="s">
        <v>100</v>
      </c>
      <c r="BT26" s="6" t="s">
        <v>111</v>
      </c>
      <c r="BU26" s="6" t="s">
        <v>101</v>
      </c>
      <c r="BV26" s="8" t="s">
        <v>98</v>
      </c>
      <c r="BW26" s="6" t="s">
        <v>98</v>
      </c>
      <c r="BX26" s="6" t="s">
        <v>98</v>
      </c>
      <c r="BY26" s="6"/>
      <c r="BZ26" s="6"/>
      <c r="CA26" s="6"/>
      <c r="CB26" s="6"/>
      <c r="CC26" s="6"/>
      <c r="CD26" s="6"/>
      <c r="CE26" s="6"/>
      <c r="CF26" s="6"/>
      <c r="CG26" s="6" t="s">
        <v>226</v>
      </c>
      <c r="CH26" s="6" t="s">
        <v>98</v>
      </c>
      <c r="CI26" s="6"/>
      <c r="CJ26" s="8"/>
      <c r="CK26" s="6"/>
      <c r="CL26" s="8"/>
      <c r="CM26" s="9" t="str">
        <f>IF( AND(ISNUMBER(CJ26),ISNUMBER(CL26)),DATEDIF(CJ26,CL26,"D"),"")</f>
        <v/>
      </c>
    </row>
    <row r="27" spans="1:91" ht="135">
      <c r="A27" s="6">
        <v>31</v>
      </c>
      <c r="B27" s="6" t="str">
        <f>IF(C27="201612","A",IF(C27="201706","B",IF(C27="201712","C",IF(C27="201806","D"))))</f>
        <v>B</v>
      </c>
      <c r="C27" s="7" t="str">
        <f>CONCATENATE(E27,IF(D27="décembre","12","06"))</f>
        <v>201706</v>
      </c>
      <c r="D27" s="6" t="s">
        <v>106</v>
      </c>
      <c r="E27" s="6">
        <v>2017</v>
      </c>
      <c r="F27" s="6" t="s">
        <v>227</v>
      </c>
      <c r="G27" s="6" t="s">
        <v>228</v>
      </c>
      <c r="H27" s="6">
        <v>58</v>
      </c>
      <c r="I2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7" s="6" t="s">
        <v>142</v>
      </c>
      <c r="K27" s="8">
        <v>21123</v>
      </c>
      <c r="L27" s="8">
        <v>42894</v>
      </c>
      <c r="M27" s="8">
        <v>42896</v>
      </c>
      <c r="N27" s="6">
        <v>2</v>
      </c>
      <c r="O27" s="6" t="s">
        <v>95</v>
      </c>
      <c r="P27" s="6" t="str">
        <f>IF(O27="Hemato","",IF(Q27="CHC","Digestif",IF(Q27="colon","Digestif",IF(Q27="cholangiocarcinome","Digestif",IF(Q27="corticosurrenalome","Surrenale",IF(Q27="ependymome du cervelet","Cérébral",IF(Q27="gastrique","Digestif",IF(Q27="melanome","Cutané",IF(Q27="oesophage","Digestif",IF(Q27="ovaire","Gynécologique",IF(Q27="pancreas","Digestif",IF(Q27="prostate","Prostate",IF(Q27="renal","Urinaire",IF(Q27="sein","Gynécologique",IF(Q27="TNE","TNE",IF(Q27="uterus","Gynécologique",IF(Q27="vessie","Urinaire",IF(Q27="ORL","ORL",IF(Q27="indeterminé","Indéterminé","")))))))))))))))))))</f>
        <v>Digestif</v>
      </c>
      <c r="Q27" s="6" t="s">
        <v>143</v>
      </c>
      <c r="R27" s="6">
        <v>170</v>
      </c>
      <c r="S27" s="6">
        <v>68</v>
      </c>
      <c r="T27" s="6" t="s">
        <v>98</v>
      </c>
      <c r="U27" s="6" t="s">
        <v>98</v>
      </c>
      <c r="V27" s="6" t="str">
        <f>IF('[1]Référentiel recueil de données'!$Q27="NC","NC",IF('[1]Référentiel recueil de données'!$S27="NC","NC",ROUND('[1]Référentiel recueil de données'!$S27/('[1]Référentiel recueil de données'!$Q27*'[1]Référentiel recueil de données'!$Q27)*10000,0)))</f>
        <v>NC</v>
      </c>
      <c r="W27" s="7" t="str">
        <f>IF(OR(Table_2[[#This Row],[interval imc]]="NC",Table_2[[#This Row],[interval imc]]=0),"non renseigné","renseigné")</f>
        <v>renseigné</v>
      </c>
      <c r="X27" s="7" t="str">
        <f>IF('[1]Référentiel recueil de données'!$U13="NC","NC",IF(V27&lt;18.5,"&lt;18,5",IF(AND(V27&gt;=18.5,V27&lt;25),"entre 18,5 et 25",IF(AND(V27&gt;=25,V27&lt;30),"entre 25 et 30",IF(V27&gt;=30,"supérieur à 30")))))</f>
        <v>supérieur à 30</v>
      </c>
      <c r="Y27" s="6">
        <v>0</v>
      </c>
      <c r="Z27" s="7">
        <f>IF(Y27=0,0,IF(AND(Y27&gt;0,Y27&lt;5),"entre 1 et 5",IF(AND(Y27&gt;=5,Y27&lt;=10),"entre 5 et 10",IF(Y27&gt;10,"supérieur à 10","????"))))</f>
        <v>0</v>
      </c>
      <c r="AA27" s="7" t="str">
        <f>IF(AND(ISNUMBER(Table_2[[#This Row],[poids_entree]]),ISNUMBER(Table_2[[#This Row],[poids_sortie]])),Table_2[[#This Row],[poids_sortie]]-Table_2[[#This Row],[poids_entree]],"NC")</f>
        <v>NC</v>
      </c>
      <c r="AB27" s="7" t="str">
        <f>IF(AND(ISNUMBER(Table_2[[#This Row],[poids_init]]),ISNUMBER(Table_2[[#This Row],[poids_entree]])),Table_2[[#This Row],[poids_entree]]-Table_2[[#This Row],[poids_init]],"NC")</f>
        <v>NC</v>
      </c>
      <c r="AC27" s="6" t="str">
        <f>IF(T27="NC","NC",IF(S27="NC","NC",ROUND(((S27-T27)/S27)*100,0)))</f>
        <v>NC</v>
      </c>
      <c r="AD27" s="6" t="str">
        <f>IF(AA27="NC","NC",IF(AA27&gt;=0,"perte","gain"))</f>
        <v>NC</v>
      </c>
      <c r="AE27" s="6" t="str">
        <f>IF(AB27="NC","NC",IF(AB27&gt;=0,"perte","gain"))</f>
        <v>NC</v>
      </c>
      <c r="AF27" s="6" t="str">
        <f>IF(U27="NC","NC",IF(T27="NC","NC",ROUND(((T27-U27)/T27)*100,0)))</f>
        <v>NC</v>
      </c>
      <c r="AG27" s="6" t="str">
        <f>IF(ISNUMBER(Table_2[[#This Row],[% perte de poids DH]]),AF27*(-1),"NC")</f>
        <v>NC</v>
      </c>
      <c r="AH27" s="6" t="str">
        <f>IF(AF27="NC","non renseigné","renseigné")</f>
        <v>non renseigné</v>
      </c>
      <c r="AI27" s="6" t="str">
        <f>IF(AC27="NC","non renseigné","renseigné")</f>
        <v>non renseigné</v>
      </c>
      <c r="AJ27" s="7" t="str">
        <f>IF(OR(Table_2[[#This Row],[albumine]]="NC",Table_2[[#This Row],[albumine]]=0),"non renseigné","renseigné")</f>
        <v>non renseigné</v>
      </c>
      <c r="AK27" s="6" t="s">
        <v>98</v>
      </c>
      <c r="AL27" s="6" t="s">
        <v>128</v>
      </c>
      <c r="AM27" s="6" t="s">
        <v>98</v>
      </c>
      <c r="AN27" s="6">
        <v>0</v>
      </c>
      <c r="AO27" s="6">
        <v>0</v>
      </c>
      <c r="AP27" s="6">
        <v>0</v>
      </c>
      <c r="AQ27" s="8">
        <v>42896</v>
      </c>
      <c r="AR27" s="8">
        <v>42888</v>
      </c>
      <c r="AS27" s="6">
        <v>0</v>
      </c>
      <c r="AT27" s="6">
        <v>0</v>
      </c>
      <c r="AU27" s="6" t="s">
        <v>98</v>
      </c>
      <c r="AV27" s="6" t="s">
        <v>98</v>
      </c>
      <c r="AW27" s="6" t="s">
        <v>98</v>
      </c>
      <c r="AX27" s="6" t="s">
        <v>98</v>
      </c>
      <c r="AY27" s="6" t="s">
        <v>100</v>
      </c>
      <c r="AZ27" s="6" t="s">
        <v>100</v>
      </c>
      <c r="BA27" s="6" t="s">
        <v>101</v>
      </c>
      <c r="BB27" s="6" t="s">
        <v>98</v>
      </c>
      <c r="BC27" s="6" t="s">
        <v>98</v>
      </c>
      <c r="BD27" s="6" t="s">
        <v>101</v>
      </c>
      <c r="BE27" s="6" t="s">
        <v>102</v>
      </c>
      <c r="BF27" s="6" t="s">
        <v>98</v>
      </c>
      <c r="BG27" s="6" t="s">
        <v>98</v>
      </c>
      <c r="BH27" s="6" t="s">
        <v>98</v>
      </c>
      <c r="BI27" s="6" t="s">
        <v>98</v>
      </c>
      <c r="BJ27" s="6" t="s">
        <v>98</v>
      </c>
      <c r="BK27" s="6" t="s">
        <v>98</v>
      </c>
      <c r="BL27" s="6" t="s">
        <v>98</v>
      </c>
      <c r="BM27" s="6" t="s">
        <v>101</v>
      </c>
      <c r="BN27" s="6" t="s">
        <v>98</v>
      </c>
      <c r="BO27" s="6" t="s">
        <v>98</v>
      </c>
      <c r="BP27" s="8" t="s">
        <v>98</v>
      </c>
      <c r="BQ27" s="6" t="s">
        <v>98</v>
      </c>
      <c r="BR27" s="6" t="s">
        <v>101</v>
      </c>
      <c r="BS27" s="6" t="s">
        <v>100</v>
      </c>
      <c r="BT27" s="6" t="s">
        <v>111</v>
      </c>
      <c r="BU27" s="6" t="s">
        <v>101</v>
      </c>
      <c r="BV27" s="8" t="s">
        <v>98</v>
      </c>
      <c r="BW27" s="6" t="s">
        <v>98</v>
      </c>
      <c r="BX27" s="6" t="s">
        <v>98</v>
      </c>
      <c r="BY27" s="6"/>
      <c r="BZ27" s="6"/>
      <c r="CA27" s="6"/>
      <c r="CB27" s="6"/>
      <c r="CC27" s="6"/>
      <c r="CD27" s="6"/>
      <c r="CE27" s="6"/>
      <c r="CF27" s="6"/>
      <c r="CG27" s="6" t="s">
        <v>229</v>
      </c>
      <c r="CH27" s="6" t="s">
        <v>98</v>
      </c>
      <c r="CI27" s="6"/>
      <c r="CJ27" s="8"/>
      <c r="CK27" s="6"/>
      <c r="CL27" s="8"/>
      <c r="CM27" s="9" t="str">
        <f>IF( AND(ISNUMBER(CJ27),ISNUMBER(CL27)),DATEDIF(CJ27,CL27,"D"),"")</f>
        <v/>
      </c>
    </row>
    <row r="28" spans="1:91" ht="30">
      <c r="A28" s="6">
        <v>43</v>
      </c>
      <c r="B28" s="6" t="str">
        <f>IF(C28="201612","A",IF(C28="201706","B",IF(C28="201712","C",IF(C28="201806","D"))))</f>
        <v>A</v>
      </c>
      <c r="C28" s="7" t="str">
        <f>CONCATENATE(E28,IF(D28="décembre","12","06"))</f>
        <v>201612</v>
      </c>
      <c r="D28" s="6" t="s">
        <v>90</v>
      </c>
      <c r="E28" s="6">
        <v>2016</v>
      </c>
      <c r="F28" s="6" t="s">
        <v>230</v>
      </c>
      <c r="G28" s="6" t="s">
        <v>231</v>
      </c>
      <c r="H28" s="6">
        <v>66</v>
      </c>
      <c r="I2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8" s="6" t="s">
        <v>93</v>
      </c>
      <c r="K28" s="8">
        <v>18282</v>
      </c>
      <c r="L28" s="8">
        <v>42707</v>
      </c>
      <c r="M28" s="8">
        <v>42709</v>
      </c>
      <c r="N28" s="6">
        <v>2</v>
      </c>
      <c r="O28" s="6" t="s">
        <v>136</v>
      </c>
      <c r="P28" s="6" t="str">
        <f>IF(O28="Hemato","",IF(Q28="CHC","Digestif",IF(Q28="colon","Digestif",IF(Q28="cholangiocarcinome","Digestif",IF(Q28="corticosurrenalome","Surrenale",IF(Q28="ependymome du cervelet","Cérébral",IF(Q28="gastrique","Digestif",IF(Q28="melanome","Cutané",IF(Q28="oesophage","Digestif",IF(Q28="ovaire","Gynécologique",IF(Q28="pancreas","Digestif",IF(Q28="prostate","Prostate",IF(Q28="renal","Urinaire",IF(Q28="sein","Gynécologique",IF(Q28="TNE","TNE",IF(Q28="uterus","Gynécologique",IF(Q28="vessie","Urinaire",IF(Q28="ORL","ORL",IF(Q28="indeterminé","Indéterminé","")))))))))))))))))))</f>
        <v/>
      </c>
      <c r="Q28" s="6" t="s">
        <v>137</v>
      </c>
      <c r="R28" s="6">
        <v>153</v>
      </c>
      <c r="S28" s="6" t="s">
        <v>98</v>
      </c>
      <c r="T28" s="6">
        <v>55</v>
      </c>
      <c r="U28" s="6" t="s">
        <v>98</v>
      </c>
      <c r="V28" s="6">
        <f>IF('[1]Référentiel recueil de données'!$Q28="NC","NC",IF('[1]Référentiel recueil de données'!$S28="NC","NC",ROUND('[1]Référentiel recueil de données'!$S28/('[1]Référentiel recueil de données'!$Q28*'[1]Référentiel recueil de données'!$Q28)*10000,0)))</f>
        <v>23</v>
      </c>
      <c r="W28" s="7" t="str">
        <f>IF(OR(Table_2[[#This Row],[interval imc]]="NC",Table_2[[#This Row],[interval imc]]=0),"non renseigné","renseigné")</f>
        <v>renseigné</v>
      </c>
      <c r="X28" s="7" t="str">
        <f>IF('[1]Référentiel recueil de données'!$U14="NC","NC",IF(V28&lt;18.5,"&lt;18,5",IF(AND(V28&gt;=18.5,V28&lt;25),"entre 18,5 et 25",IF(AND(V28&gt;=25,V28&lt;30),"entre 25 et 30",IF(V28&gt;=30,"supérieur à 30")))))</f>
        <v>entre 18,5 et 25</v>
      </c>
      <c r="Y28" s="6">
        <v>1</v>
      </c>
      <c r="Z28" s="7" t="str">
        <f>IF(Y28=0,0,IF(AND(Y28&gt;0,Y28&lt;5),"entre 1 et 5",IF(AND(Y28&gt;=5,Y28&lt;=10),"entre 5 et 10",IF(Y28&gt;10,"supérieur à 10","????"))))</f>
        <v>entre 1 et 5</v>
      </c>
      <c r="AA28" s="7" t="str">
        <f>IF(AND(ISNUMBER(Table_2[[#This Row],[poids_entree]]),ISNUMBER(Table_2[[#This Row],[poids_sortie]])),Table_2[[#This Row],[poids_sortie]]-Table_2[[#This Row],[poids_entree]],"NC")</f>
        <v>NC</v>
      </c>
      <c r="AB28" s="7" t="str">
        <f>IF(AND(ISNUMBER(Table_2[[#This Row],[poids_init]]),ISNUMBER(Table_2[[#This Row],[poids_entree]])),Table_2[[#This Row],[poids_entree]]-Table_2[[#This Row],[poids_init]],"NC")</f>
        <v>NC</v>
      </c>
      <c r="AC28" s="6" t="str">
        <f>IF(T28="NC","NC",IF(S28="NC","NC",ROUND(((S28-T28)/S28)*100,0)))</f>
        <v>NC</v>
      </c>
      <c r="AD28" s="6" t="str">
        <f>IF(AA28="NC","NC",IF(AA28&gt;=0,"perte","gain"))</f>
        <v>NC</v>
      </c>
      <c r="AE28" s="6" t="str">
        <f>IF(AB28="NC","NC",IF(AB28&gt;=0,"perte","gain"))</f>
        <v>NC</v>
      </c>
      <c r="AF28" s="6" t="str">
        <f>IF(U28="NC","NC",IF(T28="NC","NC",ROUND(((T28-U28)/T28)*100,0)))</f>
        <v>NC</v>
      </c>
      <c r="AG28" s="6" t="str">
        <f>IF(ISNUMBER(Table_2[[#This Row],[% perte de poids DH]]),AF28*(-1),"NC")</f>
        <v>NC</v>
      </c>
      <c r="AH28" s="6" t="str">
        <f>IF(AF28="NC","non renseigné","renseigné")</f>
        <v>non renseigné</v>
      </c>
      <c r="AI28" s="6" t="str">
        <f>IF(AC28="NC","non renseigné","renseigné")</f>
        <v>non renseigné</v>
      </c>
      <c r="AJ28" s="7" t="str">
        <f>IF(OR(Table_2[[#This Row],[albumine]]="NC",Table_2[[#This Row],[albumine]]=0),"non renseigné","renseigné")</f>
        <v>non renseigné</v>
      </c>
      <c r="AK28" s="6" t="s">
        <v>98</v>
      </c>
      <c r="AL28" s="6" t="s">
        <v>97</v>
      </c>
      <c r="AM28" s="6" t="s">
        <v>98</v>
      </c>
      <c r="AN28" s="6">
        <v>0</v>
      </c>
      <c r="AO28" s="6">
        <v>0</v>
      </c>
      <c r="AP28" s="6">
        <v>0</v>
      </c>
      <c r="AQ28" s="8">
        <v>42928</v>
      </c>
      <c r="AR28" s="8">
        <v>42830</v>
      </c>
      <c r="AS28" s="6">
        <v>0</v>
      </c>
      <c r="AT28" s="6">
        <v>0</v>
      </c>
      <c r="AU28" s="6" t="s">
        <v>98</v>
      </c>
      <c r="AV28" s="6" t="s">
        <v>98</v>
      </c>
      <c r="AW28" s="6" t="s">
        <v>98</v>
      </c>
      <c r="AX28" s="6" t="s">
        <v>98</v>
      </c>
      <c r="AY28" s="6" t="s">
        <v>100</v>
      </c>
      <c r="AZ28" s="6" t="s">
        <v>101</v>
      </c>
      <c r="BA28" s="6" t="s">
        <v>101</v>
      </c>
      <c r="BB28" s="6" t="s">
        <v>98</v>
      </c>
      <c r="BC28" s="6" t="s">
        <v>98</v>
      </c>
      <c r="BD28" s="6" t="s">
        <v>101</v>
      </c>
      <c r="BE28" s="6" t="s">
        <v>102</v>
      </c>
      <c r="BF28" s="6" t="s">
        <v>98</v>
      </c>
      <c r="BG28" s="6" t="s">
        <v>98</v>
      </c>
      <c r="BH28" s="6" t="s">
        <v>98</v>
      </c>
      <c r="BI28" s="6" t="s">
        <v>98</v>
      </c>
      <c r="BJ28" s="6" t="s">
        <v>98</v>
      </c>
      <c r="BK28" s="6" t="s">
        <v>98</v>
      </c>
      <c r="BL28" s="6" t="s">
        <v>98</v>
      </c>
      <c r="BM28" s="6" t="s">
        <v>101</v>
      </c>
      <c r="BN28" s="6" t="s">
        <v>98</v>
      </c>
      <c r="BO28" s="6" t="s">
        <v>98</v>
      </c>
      <c r="BP28" s="8" t="s">
        <v>98</v>
      </c>
      <c r="BQ28" s="6">
        <v>0</v>
      </c>
      <c r="BR28" s="6" t="s">
        <v>101</v>
      </c>
      <c r="BS28" s="6" t="s">
        <v>100</v>
      </c>
      <c r="BT28" s="6" t="s">
        <v>111</v>
      </c>
      <c r="BU28" s="6" t="s">
        <v>101</v>
      </c>
      <c r="BV28" s="8" t="s">
        <v>98</v>
      </c>
      <c r="BW28" s="6" t="s">
        <v>98</v>
      </c>
      <c r="BX28" s="6" t="s">
        <v>232</v>
      </c>
      <c r="BY28" s="6"/>
      <c r="BZ28" s="6"/>
      <c r="CA28" s="6"/>
      <c r="CB28" s="6"/>
      <c r="CC28" s="6"/>
      <c r="CD28" s="6"/>
      <c r="CE28" s="6"/>
      <c r="CF28" s="6"/>
      <c r="CG28" s="6" t="s">
        <v>98</v>
      </c>
      <c r="CH28" s="6" t="s">
        <v>98</v>
      </c>
      <c r="CI28" s="6"/>
      <c r="CJ28" s="8"/>
      <c r="CK28" s="6"/>
      <c r="CL28" s="8"/>
      <c r="CM28" s="9" t="str">
        <f>IF( AND(ISNUMBER(CJ28),ISNUMBER(CL28)),DATEDIF(CJ28,CL28,"D"),"")</f>
        <v/>
      </c>
    </row>
    <row r="29" spans="1:91">
      <c r="A29" s="6">
        <v>93</v>
      </c>
      <c r="B29" s="6" t="str">
        <f>IF(C29="201612","A",IF(C29="201706","B",IF(C29="201712","C",IF(C29="201806","D"))))</f>
        <v>D</v>
      </c>
      <c r="C29" s="7" t="str">
        <f>CONCATENATE(E29,IF(D29="décembre","12","06"))</f>
        <v>201806</v>
      </c>
      <c r="D29" s="6" t="s">
        <v>106</v>
      </c>
      <c r="E29" s="6">
        <v>2018</v>
      </c>
      <c r="F29" s="6" t="s">
        <v>233</v>
      </c>
      <c r="G29" s="6" t="s">
        <v>234</v>
      </c>
      <c r="H29" s="6">
        <v>56</v>
      </c>
      <c r="I2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9" s="6" t="s">
        <v>93</v>
      </c>
      <c r="K29" s="8">
        <v>22783</v>
      </c>
      <c r="L29" s="8">
        <v>43255</v>
      </c>
      <c r="M29" s="8">
        <v>43262</v>
      </c>
      <c r="N29" s="6">
        <v>7</v>
      </c>
      <c r="O29" s="6" t="s">
        <v>95</v>
      </c>
      <c r="P29" s="6" t="str">
        <f>IF(O29="Hemato","",IF(Q29="CHC","Digestif",IF(Q29="colon","Digestif",IF(Q29="cholangiocarcinome","Digestif",IF(Q29="corticosurrenalome","Surrenale",IF(Q29="ependymome du cervelet","Cérébral",IF(Q29="gastrique","Digestif",IF(Q29="melanome","Cutané",IF(Q29="oesophage","Digestif",IF(Q29="ovaire","Gynécologique",IF(Q29="pancreas","Digestif",IF(Q29="prostate","Prostate",IF(Q29="renal","Urinaire",IF(Q29="sein","Gynécologique",IF(Q29="TNE","TNE",IF(Q29="uterus","Gynécologique",IF(Q29="vessie","Urinaire",IF(Q29="ORL","ORL",IF(Q29="indeterminé","Indéterminé","")))))))))))))))))))</f>
        <v>Gynécologique</v>
      </c>
      <c r="Q29" s="6" t="s">
        <v>96</v>
      </c>
      <c r="R29" s="6">
        <v>165</v>
      </c>
      <c r="S29" s="6">
        <v>85</v>
      </c>
      <c r="T29" s="6">
        <v>82</v>
      </c>
      <c r="U29" s="6" t="s">
        <v>98</v>
      </c>
      <c r="V29" s="6">
        <f>IF('[1]Référentiel recueil de données'!$Q29="NC","NC",IF('[1]Référentiel recueil de données'!$S29="NC","NC",ROUND('[1]Référentiel recueil de données'!$S29/('[1]Référentiel recueil de données'!$Q29*'[1]Référentiel recueil de données'!$Q29)*10000,0)))</f>
        <v>30</v>
      </c>
      <c r="W29" s="7" t="str">
        <f>IF(OR(Table_2[[#This Row],[interval imc]]="NC",Table_2[[#This Row],[interval imc]]=0),"non renseigné","renseigné")</f>
        <v>renseigné</v>
      </c>
      <c r="X29" s="7" t="str">
        <f>IF('[1]Référentiel recueil de données'!$U15="NC","NC",IF(V29&lt;18.5,"&lt;18,5",IF(AND(V29&gt;=18.5,V29&lt;25),"entre 18,5 et 25",IF(AND(V29&gt;=25,V29&lt;30),"entre 25 et 30",IF(V29&gt;=30,"supérieur à 30")))))</f>
        <v>supérieur à 30</v>
      </c>
      <c r="Y29" s="6">
        <v>1</v>
      </c>
      <c r="Z29" s="7" t="str">
        <f>IF(Y29=0,0,IF(AND(Y29&gt;0,Y29&lt;5),"entre 1 et 5",IF(AND(Y29&gt;=5,Y29&lt;=10),"entre 5 et 10",IF(Y29&gt;10,"supérieur à 10","????"))))</f>
        <v>entre 1 et 5</v>
      </c>
      <c r="AA29" s="7" t="str">
        <f>IF(AND(ISNUMBER(Table_2[[#This Row],[poids_entree]]),ISNUMBER(Table_2[[#This Row],[poids_sortie]])),Table_2[[#This Row],[poids_sortie]]-Table_2[[#This Row],[poids_entree]],"NC")</f>
        <v>NC</v>
      </c>
      <c r="AB29" s="7">
        <f>IF(AND(ISNUMBER(Table_2[[#This Row],[poids_init]]),ISNUMBER(Table_2[[#This Row],[poids_entree]])),Table_2[[#This Row],[poids_entree]]-Table_2[[#This Row],[poids_init]],"NC")</f>
        <v>-3</v>
      </c>
      <c r="AC29" s="6">
        <f>IF(T29="NC","NC",IF(S29="NC","NC",ROUND(((S29-T29)/S29)*100,0)))</f>
        <v>4</v>
      </c>
      <c r="AD29" s="6" t="str">
        <f>IF(AA29="NC","NC",IF(AA29&gt;=0,"perte","gain"))</f>
        <v>NC</v>
      </c>
      <c r="AE29" s="6" t="str">
        <f>IF(AB29="NC","NC",IF(AB29&gt;=0,"perte","gain"))</f>
        <v>gain</v>
      </c>
      <c r="AF29" s="6" t="str">
        <f>IF(U29="NC","NC",IF(T29="NC","NC",ROUND(((T29-U29)/T29)*100,0)))</f>
        <v>NC</v>
      </c>
      <c r="AG29" s="6" t="str">
        <f>IF(ISNUMBER(Table_2[[#This Row],[% perte de poids DH]]),AF29*(-1),"NC")</f>
        <v>NC</v>
      </c>
      <c r="AH29" s="6" t="str">
        <f>IF(AF29="NC","non renseigné","renseigné")</f>
        <v>non renseigné</v>
      </c>
      <c r="AI29" s="6" t="str">
        <f>IF(AC29="NC","non renseigné","renseigné")</f>
        <v>renseigné</v>
      </c>
      <c r="AJ29" s="7" t="str">
        <f>IF(OR(Table_2[[#This Row],[albumine]]="NC",Table_2[[#This Row],[albumine]]=0),"non renseigné","renseigné")</f>
        <v>renseigné</v>
      </c>
      <c r="AK29" s="6">
        <v>36</v>
      </c>
      <c r="AL29" s="6" t="s">
        <v>97</v>
      </c>
      <c r="AM29" s="6" t="s">
        <v>98</v>
      </c>
      <c r="AN29" s="6">
        <v>83</v>
      </c>
      <c r="AO29" s="6" t="s">
        <v>98</v>
      </c>
      <c r="AP29" s="6" t="s">
        <v>98</v>
      </c>
      <c r="AQ29" s="8">
        <v>43262</v>
      </c>
      <c r="AR29" s="8" t="s">
        <v>98</v>
      </c>
      <c r="AS29" s="6">
        <v>0</v>
      </c>
      <c r="AT29" s="6">
        <v>0</v>
      </c>
      <c r="AU29" s="6" t="s">
        <v>98</v>
      </c>
      <c r="AV29" s="6" t="s">
        <v>101</v>
      </c>
      <c r="AW29" s="6" t="s">
        <v>98</v>
      </c>
      <c r="AX29" s="6" t="s">
        <v>98</v>
      </c>
      <c r="AY29" s="6" t="s">
        <v>100</v>
      </c>
      <c r="AZ29" s="6" t="s">
        <v>101</v>
      </c>
      <c r="BA29" s="6" t="s">
        <v>101</v>
      </c>
      <c r="BB29" s="6" t="s">
        <v>98</v>
      </c>
      <c r="BC29" s="6" t="s">
        <v>101</v>
      </c>
      <c r="BD29" s="6" t="s">
        <v>101</v>
      </c>
      <c r="BE29" s="6" t="s">
        <v>102</v>
      </c>
      <c r="BF29" s="6" t="s">
        <v>98</v>
      </c>
      <c r="BG29" s="6" t="s">
        <v>98</v>
      </c>
      <c r="BH29" s="6" t="s">
        <v>98</v>
      </c>
      <c r="BI29" s="6" t="s">
        <v>98</v>
      </c>
      <c r="BJ29" s="6" t="s">
        <v>98</v>
      </c>
      <c r="BK29" s="6" t="s">
        <v>98</v>
      </c>
      <c r="BL29" s="6" t="s">
        <v>98</v>
      </c>
      <c r="BM29" s="6" t="s">
        <v>101</v>
      </c>
      <c r="BN29" s="6" t="s">
        <v>98</v>
      </c>
      <c r="BO29" s="6" t="s">
        <v>98</v>
      </c>
      <c r="BP29" s="8">
        <v>43191</v>
      </c>
      <c r="BQ29" s="6" t="s">
        <v>98</v>
      </c>
      <c r="BR29" s="6" t="s">
        <v>101</v>
      </c>
      <c r="BS29" s="6" t="s">
        <v>101</v>
      </c>
      <c r="BT29" s="6" t="s">
        <v>122</v>
      </c>
      <c r="BU29" s="6" t="s">
        <v>101</v>
      </c>
      <c r="BV29" s="8" t="s">
        <v>98</v>
      </c>
      <c r="BW29" s="6" t="s">
        <v>98</v>
      </c>
      <c r="BX29" s="6" t="s">
        <v>98</v>
      </c>
      <c r="BY29" s="6"/>
      <c r="BZ29" s="6"/>
      <c r="CA29" s="6"/>
      <c r="CB29" s="6"/>
      <c r="CC29" s="6"/>
      <c r="CD29" s="6"/>
      <c r="CE29" s="6"/>
      <c r="CF29" s="6"/>
      <c r="CG29" s="6" t="s">
        <v>98</v>
      </c>
      <c r="CH29" s="6" t="s">
        <v>98</v>
      </c>
      <c r="CI29" s="6"/>
      <c r="CJ29" s="8"/>
      <c r="CK29" s="6"/>
      <c r="CL29" s="8"/>
      <c r="CM29" s="9" t="str">
        <f>IF( AND(ISNUMBER(CJ29),ISNUMBER(CL29)),DATEDIF(CJ29,CL29,"D"),"")</f>
        <v/>
      </c>
    </row>
    <row r="30" spans="1:91" ht="105">
      <c r="A30" s="6">
        <v>9</v>
      </c>
      <c r="B30" s="6" t="str">
        <f>IF(C30="201612","A",IF(C30="201706","B",IF(C30="201712","C",IF(C30="201806","D"))))</f>
        <v>B</v>
      </c>
      <c r="C30" s="7" t="str">
        <f>CONCATENATE(E30,IF(D30="décembre","12","06"))</f>
        <v>201706</v>
      </c>
      <c r="D30" s="6" t="s">
        <v>106</v>
      </c>
      <c r="E30" s="6">
        <v>2017</v>
      </c>
      <c r="F30" s="6" t="s">
        <v>235</v>
      </c>
      <c r="G30" s="6" t="s">
        <v>236</v>
      </c>
      <c r="H30" s="6">
        <v>74</v>
      </c>
      <c r="I3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0" s="6" t="s">
        <v>142</v>
      </c>
      <c r="K30" s="8">
        <v>15376</v>
      </c>
      <c r="L30" s="8">
        <v>42887</v>
      </c>
      <c r="M30" s="8">
        <v>42913</v>
      </c>
      <c r="N30" s="6">
        <v>26</v>
      </c>
      <c r="O30" s="6" t="s">
        <v>136</v>
      </c>
      <c r="P30" s="6" t="str">
        <f>IF(O30="Hemato","",IF(Q30="CHC","Digestif",IF(Q30="colon","Digestif",IF(Q30="cholangiocarcinome","Digestif",IF(Q30="corticosurrenalome","Surrenale",IF(Q30="ependymome du cervelet","Cérébral",IF(Q30="gastrique","Digestif",IF(Q30="melanome","Cutané",IF(Q30="oesophage","Digestif",IF(Q30="ovaire","Gynécologique",IF(Q30="pancreas","Digestif",IF(Q30="prostate","Prostate",IF(Q30="renal","Urinaire",IF(Q30="sein","Gynécologique",IF(Q30="TNE","TNE",IF(Q30="uterus","Gynécologique",IF(Q30="vessie","Urinaire",IF(Q30="ORL","ORL",IF(Q30="indeterminé","Indéterminé","")))))))))))))))))))</f>
        <v/>
      </c>
      <c r="Q30" s="6" t="s">
        <v>196</v>
      </c>
      <c r="R30" s="6">
        <v>178</v>
      </c>
      <c r="S30" s="6" t="s">
        <v>98</v>
      </c>
      <c r="T30" s="6">
        <v>94</v>
      </c>
      <c r="U30" s="6">
        <v>100</v>
      </c>
      <c r="V30" s="6">
        <f>IF('[1]Référentiel recueil de données'!$Q30="NC","NC",IF('[1]Référentiel recueil de données'!$S30="NC","NC",ROUND('[1]Référentiel recueil de données'!$S30/('[1]Référentiel recueil de données'!$Q30*'[1]Référentiel recueil de données'!$Q30)*10000,0)))</f>
        <v>30</v>
      </c>
      <c r="W30" s="7" t="str">
        <f>IF(OR(Table_2[[#This Row],[interval imc]]="NC",Table_2[[#This Row],[interval imc]]=0),"non renseigné","renseigné")</f>
        <v>renseigné</v>
      </c>
      <c r="X30" s="7" t="str">
        <f>IF('[1]Référentiel recueil de données'!$U91="NC","NC",IF(V30&lt;18.5,"&lt;18,5",IF(AND(V30&gt;=18.5,V30&lt;25),"entre 18,5 et 25",IF(AND(V30&gt;=25,V30&lt;30),"entre 25 et 30",IF(V30&gt;=30,"supérieur à 30")))))</f>
        <v>supérieur à 30</v>
      </c>
      <c r="Y30" s="6">
        <v>5</v>
      </c>
      <c r="Z30" s="7" t="str">
        <f>IF(Y30=0,0,IF(AND(Y30&gt;0,Y30&lt;5),"entre 1 et 5",IF(AND(Y30&gt;=5,Y30&lt;=10),"entre 5 et 10",IF(Y30&gt;10,"supérieur à 10","????"))))</f>
        <v>entre 5 et 10</v>
      </c>
      <c r="AA30" s="7">
        <f>IF(AND(ISNUMBER(Table_2[[#This Row],[poids_entree]]),ISNUMBER(Table_2[[#This Row],[poids_sortie]])),Table_2[[#This Row],[poids_sortie]]-Table_2[[#This Row],[poids_entree]],"NC")</f>
        <v>6</v>
      </c>
      <c r="AB30" s="7" t="str">
        <f>IF(AND(ISNUMBER(Table_2[[#This Row],[poids_init]]),ISNUMBER(Table_2[[#This Row],[poids_entree]])),Table_2[[#This Row],[poids_entree]]-Table_2[[#This Row],[poids_init]],"NC")</f>
        <v>NC</v>
      </c>
      <c r="AC30" s="6" t="str">
        <f>IF(T30="NC","NC",IF(S30="NC","NC",ROUND(((S30-T30)/S30)*100,0)))</f>
        <v>NC</v>
      </c>
      <c r="AD30" s="6" t="str">
        <f>IF(AA30="NC","NC",IF(AA30&gt;=0,"perte","gain"))</f>
        <v>perte</v>
      </c>
      <c r="AE30" s="6" t="str">
        <f>IF(AB30="NC","NC",IF(AB30&gt;=0,"perte","gain"))</f>
        <v>NC</v>
      </c>
      <c r="AF30" s="6">
        <f>IF(U30="NC","NC",IF(T30="NC","NC",ROUND(((T30-U30)/T30)*100,0)))</f>
        <v>-6</v>
      </c>
      <c r="AG30" s="6">
        <f>IF(ISNUMBER(Table_2[[#This Row],[% perte de poids DH]]),AF30*(-1),"NC")</f>
        <v>6</v>
      </c>
      <c r="AH30" s="6" t="str">
        <f>IF(AF30="NC","non renseigné","renseigné")</f>
        <v>renseigné</v>
      </c>
      <c r="AI30" s="6" t="str">
        <f>IF(AC30="NC","non renseigné","renseigné")</f>
        <v>non renseigné</v>
      </c>
      <c r="AJ30" s="7" t="str">
        <f>IF(OR(Table_2[[#This Row],[albumine]]="NC",Table_2[[#This Row],[albumine]]=0),"non renseigné","renseigné")</f>
        <v>non renseigné</v>
      </c>
      <c r="AK30" s="6" t="s">
        <v>98</v>
      </c>
      <c r="AL30" s="6" t="s">
        <v>128</v>
      </c>
      <c r="AM30" s="6" t="s">
        <v>98</v>
      </c>
      <c r="AN30" s="6">
        <v>0</v>
      </c>
      <c r="AO30" s="6">
        <v>0</v>
      </c>
      <c r="AP30" s="6">
        <v>0</v>
      </c>
      <c r="AQ30" s="8">
        <v>42919</v>
      </c>
      <c r="AR30" s="8" t="s">
        <v>98</v>
      </c>
      <c r="AS30" s="6">
        <v>0</v>
      </c>
      <c r="AT30" s="6">
        <v>0</v>
      </c>
      <c r="AU30" s="6" t="s">
        <v>98</v>
      </c>
      <c r="AV30" s="6" t="s">
        <v>98</v>
      </c>
      <c r="AW30" s="6" t="s">
        <v>98</v>
      </c>
      <c r="AX30" s="6" t="s">
        <v>98</v>
      </c>
      <c r="AY30" s="6" t="s">
        <v>101</v>
      </c>
      <c r="AZ30" s="6" t="s">
        <v>101</v>
      </c>
      <c r="BA30" s="6" t="s">
        <v>101</v>
      </c>
      <c r="BB30" s="6" t="s">
        <v>98</v>
      </c>
      <c r="BC30" s="6" t="s">
        <v>98</v>
      </c>
      <c r="BD30" s="6" t="s">
        <v>101</v>
      </c>
      <c r="BE30" s="6" t="s">
        <v>102</v>
      </c>
      <c r="BF30" s="6" t="s">
        <v>98</v>
      </c>
      <c r="BG30" s="6" t="s">
        <v>98</v>
      </c>
      <c r="BH30" s="6" t="s">
        <v>98</v>
      </c>
      <c r="BI30" s="6" t="s">
        <v>98</v>
      </c>
      <c r="BJ30" s="6" t="s">
        <v>98</v>
      </c>
      <c r="BK30" s="6" t="s">
        <v>98</v>
      </c>
      <c r="BL30" s="6" t="s">
        <v>98</v>
      </c>
      <c r="BM30" s="6" t="s">
        <v>101</v>
      </c>
      <c r="BN30" s="6" t="s">
        <v>98</v>
      </c>
      <c r="BO30" s="6" t="s">
        <v>98</v>
      </c>
      <c r="BP30" s="8" t="s">
        <v>98</v>
      </c>
      <c r="BQ30" s="6" t="s">
        <v>98</v>
      </c>
      <c r="BR30" s="6" t="s">
        <v>100</v>
      </c>
      <c r="BS30" s="6" t="s">
        <v>101</v>
      </c>
      <c r="BT30" s="6" t="s">
        <v>103</v>
      </c>
      <c r="BU30" s="6" t="s">
        <v>101</v>
      </c>
      <c r="BV30" s="8" t="s">
        <v>98</v>
      </c>
      <c r="BW30" s="6" t="s">
        <v>98</v>
      </c>
      <c r="BX30" s="6" t="s">
        <v>98</v>
      </c>
      <c r="BY30" s="6"/>
      <c r="BZ30" s="6"/>
      <c r="CA30" s="6"/>
      <c r="CB30" s="6"/>
      <c r="CC30" s="6"/>
      <c r="CD30" s="6"/>
      <c r="CE30" s="6"/>
      <c r="CF30" s="6"/>
      <c r="CG30" s="6" t="s">
        <v>237</v>
      </c>
      <c r="CH30" s="6" t="s">
        <v>98</v>
      </c>
      <c r="CI30" s="6"/>
      <c r="CJ30" s="8"/>
      <c r="CK30" s="6"/>
      <c r="CL30" s="8"/>
      <c r="CM30" s="9" t="str">
        <f>IF( AND(ISNUMBER(CJ30),ISNUMBER(CL30)),DATEDIF(CJ30,CL30,"D"),"")</f>
        <v/>
      </c>
    </row>
    <row r="31" spans="1:91" ht="30">
      <c r="A31" s="6">
        <v>10</v>
      </c>
      <c r="B31" s="6" t="str">
        <f>IF(C31="201612","A",IF(C31="201706","B",IF(C31="201712","C",IF(C31="201806","D"))))</f>
        <v>B</v>
      </c>
      <c r="C31" s="7" t="str">
        <f>CONCATENATE(E31,IF(D31="décembre","12","06"))</f>
        <v>201706</v>
      </c>
      <c r="D31" s="6" t="s">
        <v>106</v>
      </c>
      <c r="E31" s="6">
        <v>2017</v>
      </c>
      <c r="F31" s="6" t="s">
        <v>238</v>
      </c>
      <c r="G31" s="6" t="s">
        <v>132</v>
      </c>
      <c r="H31" s="6">
        <v>82</v>
      </c>
      <c r="I3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31" s="6" t="s">
        <v>93</v>
      </c>
      <c r="K31" s="8">
        <v>12250</v>
      </c>
      <c r="L31" s="8">
        <v>42887</v>
      </c>
      <c r="M31" s="8">
        <v>42894</v>
      </c>
      <c r="N31" s="6">
        <v>7</v>
      </c>
      <c r="O31" s="6" t="s">
        <v>136</v>
      </c>
      <c r="P31" s="6" t="str">
        <f>IF(O31="Hemato","",IF(Q31="CHC","Digestif",IF(Q31="colon","Digestif",IF(Q31="cholangiocarcinome","Digestif",IF(Q31="corticosurrenalome","Surrenale",IF(Q31="ependymome du cervelet","Cérébral",IF(Q31="gastrique","Digestif",IF(Q31="melanome","Cutané",IF(Q31="oesophage","Digestif",IF(Q31="ovaire","Gynécologique",IF(Q31="pancreas","Digestif",IF(Q31="prostate","Prostate",IF(Q31="renal","Urinaire",IF(Q31="sein","Gynécologique",IF(Q31="TNE","TNE",IF(Q31="uterus","Gynécologique",IF(Q31="vessie","Urinaire",IF(Q31="ORL","ORL",IF(Q31="indeterminé","Indéterminé","")))))))))))))))))))</f>
        <v/>
      </c>
      <c r="Q31" s="6" t="s">
        <v>239</v>
      </c>
      <c r="R31" s="6">
        <v>160</v>
      </c>
      <c r="S31" s="6">
        <v>52</v>
      </c>
      <c r="T31" s="6">
        <v>52</v>
      </c>
      <c r="U31" s="6">
        <v>55</v>
      </c>
      <c r="V31" s="6">
        <f>IF('[1]Référentiel recueil de données'!$Q31="NC","NC",IF('[1]Référentiel recueil de données'!$S31="NC","NC",ROUND('[1]Référentiel recueil de données'!$S31/('[1]Référentiel recueil de données'!$Q31*'[1]Référentiel recueil de données'!$Q31)*10000,0)))</f>
        <v>20</v>
      </c>
      <c r="W31" s="7" t="str">
        <f>IF(OR(Table_2[[#This Row],[interval imc]]="NC",Table_2[[#This Row],[interval imc]]=0),"non renseigné","renseigné")</f>
        <v>renseigné</v>
      </c>
      <c r="X31" s="7" t="str">
        <f>IF('[1]Référentiel recueil de données'!$U98="NC","NC",IF(V31&lt;18.5,"&lt;18,5",IF(AND(V31&gt;=18.5,V31&lt;25),"entre 18,5 et 25",IF(AND(V31&gt;=25,V31&lt;30),"entre 25 et 30",IF(V31&gt;=30,"supérieur à 30")))))</f>
        <v>entre 18,5 et 25</v>
      </c>
      <c r="Y31" s="6">
        <v>2</v>
      </c>
      <c r="Z31" s="7" t="str">
        <f>IF(Y31=0,0,IF(AND(Y31&gt;0,Y31&lt;5),"entre 1 et 5",IF(AND(Y31&gt;=5,Y31&lt;=10),"entre 5 et 10",IF(Y31&gt;10,"supérieur à 10","????"))))</f>
        <v>entre 1 et 5</v>
      </c>
      <c r="AA31" s="7">
        <f>IF(AND(ISNUMBER(Table_2[[#This Row],[poids_entree]]),ISNUMBER(Table_2[[#This Row],[poids_sortie]])),Table_2[[#This Row],[poids_sortie]]-Table_2[[#This Row],[poids_entree]],"NC")</f>
        <v>3</v>
      </c>
      <c r="AB31" s="7">
        <f>IF(AND(ISNUMBER(Table_2[[#This Row],[poids_init]]),ISNUMBER(Table_2[[#This Row],[poids_entree]])),Table_2[[#This Row],[poids_entree]]-Table_2[[#This Row],[poids_init]],"NC")</f>
        <v>0</v>
      </c>
      <c r="AC31" s="6">
        <f>IF(T31="NC","NC",IF(S31="NC","NC",ROUND(((S31-T31)/S31)*100,0)))</f>
        <v>0</v>
      </c>
      <c r="AD31" s="6" t="str">
        <f>IF(AA31="NC","NC",IF(AA31&gt;=0,"perte","gain"))</f>
        <v>perte</v>
      </c>
      <c r="AE31" s="6" t="str">
        <f>IF(AB31="NC","NC",IF(AB31&gt;=0,"perte","gain"))</f>
        <v>perte</v>
      </c>
      <c r="AF31" s="6">
        <f>IF(U31="NC","NC",IF(T31="NC","NC",ROUND(((T31-U31)/T31)*100,0)))</f>
        <v>-6</v>
      </c>
      <c r="AG31" s="6">
        <f>IF(ISNUMBER(Table_2[[#This Row],[% perte de poids DH]]),AF31*(-1),"NC")</f>
        <v>6</v>
      </c>
      <c r="AH31" s="6" t="str">
        <f>IF(AF31="NC","non renseigné","renseigné")</f>
        <v>renseigné</v>
      </c>
      <c r="AI31" s="6" t="str">
        <f>IF(AC31="NC","non renseigné","renseigné")</f>
        <v>renseigné</v>
      </c>
      <c r="AJ31" s="7" t="str">
        <f>IF(OR(Table_2[[#This Row],[albumine]]="NC",Table_2[[#This Row],[albumine]]=0),"non renseigné","renseigné")</f>
        <v>non renseigné</v>
      </c>
      <c r="AK31" s="6" t="s">
        <v>98</v>
      </c>
      <c r="AL31" s="6" t="s">
        <v>115</v>
      </c>
      <c r="AM31" s="6" t="s">
        <v>98</v>
      </c>
      <c r="AN31" s="6">
        <v>0</v>
      </c>
      <c r="AO31" s="6">
        <v>0</v>
      </c>
      <c r="AP31" s="6">
        <v>0</v>
      </c>
      <c r="AQ31" s="8" t="s">
        <v>98</v>
      </c>
      <c r="AR31" s="8" t="s">
        <v>98</v>
      </c>
      <c r="AS31" s="6">
        <v>0</v>
      </c>
      <c r="AT31" s="6">
        <v>0</v>
      </c>
      <c r="AU31" s="6" t="s">
        <v>98</v>
      </c>
      <c r="AV31" s="6" t="s">
        <v>98</v>
      </c>
      <c r="AW31" s="6" t="s">
        <v>98</v>
      </c>
      <c r="AX31" s="6" t="s">
        <v>98</v>
      </c>
      <c r="AY31" s="6" t="s">
        <v>100</v>
      </c>
      <c r="AZ31" s="6" t="s">
        <v>101</v>
      </c>
      <c r="BA31" s="6" t="s">
        <v>98</v>
      </c>
      <c r="BB31" s="6" t="s">
        <v>98</v>
      </c>
      <c r="BC31" s="6" t="s">
        <v>98</v>
      </c>
      <c r="BD31" s="6" t="s">
        <v>101</v>
      </c>
      <c r="BE31" s="6" t="s">
        <v>102</v>
      </c>
      <c r="BF31" s="6" t="s">
        <v>98</v>
      </c>
      <c r="BG31" s="6" t="s">
        <v>98</v>
      </c>
      <c r="BH31" s="6" t="s">
        <v>98</v>
      </c>
      <c r="BI31" s="6" t="s">
        <v>98</v>
      </c>
      <c r="BJ31" s="6" t="s">
        <v>98</v>
      </c>
      <c r="BK31" s="6" t="s">
        <v>98</v>
      </c>
      <c r="BL31" s="6" t="s">
        <v>98</v>
      </c>
      <c r="BM31" s="6" t="s">
        <v>101</v>
      </c>
      <c r="BN31" s="6" t="s">
        <v>98</v>
      </c>
      <c r="BO31" s="6" t="s">
        <v>98</v>
      </c>
      <c r="BP31" s="8" t="s">
        <v>98</v>
      </c>
      <c r="BQ31" s="6" t="s">
        <v>98</v>
      </c>
      <c r="BR31" s="6" t="s">
        <v>100</v>
      </c>
      <c r="BS31" s="6" t="s">
        <v>101</v>
      </c>
      <c r="BT31" s="6" t="s">
        <v>103</v>
      </c>
      <c r="BU31" s="6" t="s">
        <v>101</v>
      </c>
      <c r="BV31" s="8" t="s">
        <v>98</v>
      </c>
      <c r="BW31" s="6" t="s">
        <v>98</v>
      </c>
      <c r="BX31" s="6" t="s">
        <v>98</v>
      </c>
      <c r="BY31" s="6"/>
      <c r="BZ31" s="6"/>
      <c r="CA31" s="6"/>
      <c r="CB31" s="6"/>
      <c r="CC31" s="6"/>
      <c r="CD31" s="6"/>
      <c r="CE31" s="6"/>
      <c r="CF31" s="6"/>
      <c r="CG31" s="6" t="s">
        <v>240</v>
      </c>
      <c r="CH31" s="6" t="s">
        <v>98</v>
      </c>
      <c r="CI31" s="6"/>
      <c r="CJ31" s="8"/>
      <c r="CK31" s="6"/>
      <c r="CL31" s="8"/>
      <c r="CM31" s="9" t="str">
        <f>IF( AND(ISNUMBER(CJ31),ISNUMBER(CL31)),DATEDIF(CJ31,CL31,"D"),"")</f>
        <v/>
      </c>
    </row>
    <row r="32" spans="1:91" ht="45">
      <c r="A32" s="6">
        <v>126</v>
      </c>
      <c r="B32" s="6" t="str">
        <f>IF(C32="201612","A",IF(C32="201706","B",IF(C32="201712","C",IF(C32="201806","D"))))</f>
        <v>C</v>
      </c>
      <c r="C32" s="7" t="str">
        <f>CONCATENATE(E32,IF(D32="décembre","12","06"))</f>
        <v>201712</v>
      </c>
      <c r="D32" s="6" t="s">
        <v>90</v>
      </c>
      <c r="E32" s="6">
        <v>2017</v>
      </c>
      <c r="F32" s="6" t="s">
        <v>241</v>
      </c>
      <c r="G32" s="6" t="s">
        <v>132</v>
      </c>
      <c r="H32" s="6">
        <v>84</v>
      </c>
      <c r="I32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32" s="6" t="s">
        <v>93</v>
      </c>
      <c r="K32" s="8">
        <v>12250</v>
      </c>
      <c r="L32" s="8">
        <v>43053</v>
      </c>
      <c r="M32" s="8">
        <v>43078</v>
      </c>
      <c r="N32" s="6">
        <v>25</v>
      </c>
      <c r="O32" s="6" t="s">
        <v>136</v>
      </c>
      <c r="P32" s="6" t="str">
        <f>IF(O32="Hemato","",IF(Q32="CHC","Digestif",IF(Q32="colon","Digestif",IF(Q32="cholangiocarcinome","Digestif",IF(Q32="corticosurrenalome","Surrenale",IF(Q32="ependymome du cervelet","Cérébral",IF(Q32="gastrique","Digestif",IF(Q32="melanome","Cutané",IF(Q32="oesophage","Digestif",IF(Q32="ovaire","Gynécologique",IF(Q32="pancreas","Digestif",IF(Q32="prostate","Prostate",IF(Q32="renal","Urinaire",IF(Q32="sein","Gynécologique",IF(Q32="TNE","TNE",IF(Q32="uterus","Gynécologique",IF(Q32="vessie","Urinaire",IF(Q32="ORL","ORL",IF(Q32="indeterminé","Indéterminé","")))))))))))))))))))</f>
        <v/>
      </c>
      <c r="Q32" s="6" t="s">
        <v>242</v>
      </c>
      <c r="R32" s="6">
        <v>163</v>
      </c>
      <c r="S32" s="6" t="s">
        <v>98</v>
      </c>
      <c r="T32" s="6">
        <v>45</v>
      </c>
      <c r="U32" s="6">
        <v>49</v>
      </c>
      <c r="V32" s="6">
        <f>IF('[1]Référentiel recueil de données'!$Q32="NC","NC",IF('[1]Référentiel recueil de données'!$S32="NC","NC",ROUND('[1]Référentiel recueil de données'!$S32/('[1]Référentiel recueil de données'!$Q32*'[1]Référentiel recueil de données'!$Q32)*10000,0)))</f>
        <v>17</v>
      </c>
      <c r="W32" s="7" t="str">
        <f>IF(OR(Table_2[[#This Row],[interval imc]]="NC",Table_2[[#This Row],[interval imc]]=0),"non renseigné","renseigné")</f>
        <v>renseigné</v>
      </c>
      <c r="X32" s="7" t="str">
        <f>IF('[1]Référentiel recueil de données'!$U131="NC","NC",IF(V32&lt;18.5,"&lt;18,5",IF(AND(V32&gt;=18.5,V32&lt;25),"entre 18,5 et 25",IF(AND(V32&gt;=25,V32&lt;30),"entre 25 et 30",IF(V32&gt;=30,"supérieur à 30")))))</f>
        <v>&lt;18,5</v>
      </c>
      <c r="Y32" s="6">
        <v>2</v>
      </c>
      <c r="Z32" s="7" t="str">
        <f>IF(Y32=0,0,IF(AND(Y32&gt;0,Y32&lt;5),"entre 1 et 5",IF(AND(Y32&gt;=5,Y32&lt;=10),"entre 5 et 10",IF(Y32&gt;10,"supérieur à 10","????"))))</f>
        <v>entre 1 et 5</v>
      </c>
      <c r="AA32" s="7">
        <f>IF(AND(ISNUMBER(Table_2[[#This Row],[poids_entree]]),ISNUMBER(Table_2[[#This Row],[poids_sortie]])),Table_2[[#This Row],[poids_sortie]]-Table_2[[#This Row],[poids_entree]],"NC")</f>
        <v>4</v>
      </c>
      <c r="AB32" s="7" t="str">
        <f>IF(AND(ISNUMBER(Table_2[[#This Row],[poids_init]]),ISNUMBER(Table_2[[#This Row],[poids_entree]])),Table_2[[#This Row],[poids_entree]]-Table_2[[#This Row],[poids_init]],"NC")</f>
        <v>NC</v>
      </c>
      <c r="AC32" s="6" t="str">
        <f>IF(T32="NC","NC",IF(S32="NC","NC",ROUND(((S32-T32)/S32)*100,0)))</f>
        <v>NC</v>
      </c>
      <c r="AD32" s="6" t="str">
        <f>IF(AA32="NC","NC",IF(AA32&gt;=0,"perte","gain"))</f>
        <v>perte</v>
      </c>
      <c r="AE32" s="6" t="str">
        <f>IF(AB32="NC","NC",IF(AB32&gt;=0,"perte","gain"))</f>
        <v>NC</v>
      </c>
      <c r="AF32" s="6">
        <f>IF(U32="NC","NC",IF(T32="NC","NC",ROUND(((T32-U32)/T32)*100,0)))</f>
        <v>-9</v>
      </c>
      <c r="AG32" s="6">
        <f>IF(ISNUMBER(Table_2[[#This Row],[% perte de poids DH]]),AF32*(-1),"NC")</f>
        <v>9</v>
      </c>
      <c r="AH32" s="6" t="str">
        <f>IF(AF32="NC","non renseigné","renseigné")</f>
        <v>renseigné</v>
      </c>
      <c r="AI32" s="6" t="str">
        <f>IF(AC32="NC","non renseigné","renseigné")</f>
        <v>non renseigné</v>
      </c>
      <c r="AJ32" s="7" t="str">
        <f>IF(OR(Table_2[[#This Row],[albumine]]="NC",Table_2[[#This Row],[albumine]]=0),"non renseigné","renseigné")</f>
        <v>renseigné</v>
      </c>
      <c r="AK32" s="6">
        <v>27</v>
      </c>
      <c r="AL32" s="6" t="s">
        <v>110</v>
      </c>
      <c r="AM32" s="6" t="s">
        <v>98</v>
      </c>
      <c r="AN32" s="6" t="s">
        <v>98</v>
      </c>
      <c r="AO32" s="6" t="s">
        <v>98</v>
      </c>
      <c r="AP32" s="6" t="s">
        <v>98</v>
      </c>
      <c r="AQ32" s="8">
        <v>43078</v>
      </c>
      <c r="AR32" s="8">
        <v>43068</v>
      </c>
      <c r="AS32" s="6">
        <v>1</v>
      </c>
      <c r="AT32" s="6">
        <v>0</v>
      </c>
      <c r="AU32" s="6" t="s">
        <v>156</v>
      </c>
      <c r="AV32" s="6" t="s">
        <v>98</v>
      </c>
      <c r="AW32" s="6" t="s">
        <v>98</v>
      </c>
      <c r="AX32" s="6" t="s">
        <v>157</v>
      </c>
      <c r="AY32" s="6" t="s">
        <v>100</v>
      </c>
      <c r="AZ32" s="6" t="s">
        <v>101</v>
      </c>
      <c r="BA32" s="6" t="s">
        <v>100</v>
      </c>
      <c r="BB32" s="6" t="s">
        <v>98</v>
      </c>
      <c r="BC32" s="6" t="s">
        <v>100</v>
      </c>
      <c r="BD32" s="6" t="s">
        <v>101</v>
      </c>
      <c r="BE32" s="6" t="s">
        <v>102</v>
      </c>
      <c r="BF32" s="6" t="s">
        <v>98</v>
      </c>
      <c r="BG32" s="6" t="s">
        <v>98</v>
      </c>
      <c r="BH32" s="6" t="s">
        <v>98</v>
      </c>
      <c r="BI32" s="6" t="s">
        <v>98</v>
      </c>
      <c r="BJ32" s="6" t="s">
        <v>98</v>
      </c>
      <c r="BK32" s="6" t="s">
        <v>98</v>
      </c>
      <c r="BL32" s="6" t="s">
        <v>98</v>
      </c>
      <c r="BM32" s="6" t="s">
        <v>101</v>
      </c>
      <c r="BN32" s="6" t="s">
        <v>98</v>
      </c>
      <c r="BO32" s="6" t="s">
        <v>98</v>
      </c>
      <c r="BP32" s="8" t="s">
        <v>98</v>
      </c>
      <c r="BQ32" s="6" t="s">
        <v>98</v>
      </c>
      <c r="BR32" s="6" t="s">
        <v>100</v>
      </c>
      <c r="BS32" s="6" t="s">
        <v>101</v>
      </c>
      <c r="BT32" s="6" t="s">
        <v>103</v>
      </c>
      <c r="BU32" s="6" t="s">
        <v>100</v>
      </c>
      <c r="BV32" s="8">
        <v>43054</v>
      </c>
      <c r="BW32" s="6" t="s">
        <v>77</v>
      </c>
      <c r="BX32" s="6" t="s">
        <v>243</v>
      </c>
      <c r="BY32" s="6"/>
      <c r="BZ32" s="6"/>
      <c r="CA32" s="6" t="s">
        <v>100</v>
      </c>
      <c r="CB32" s="6"/>
      <c r="CC32" s="6"/>
      <c r="CD32" s="6"/>
      <c r="CE32" s="6"/>
      <c r="CF32" s="6"/>
      <c r="CG32" s="6" t="s">
        <v>244</v>
      </c>
      <c r="CH32" s="6" t="s">
        <v>98</v>
      </c>
      <c r="CI32" s="6" t="s">
        <v>100</v>
      </c>
      <c r="CJ32" s="8">
        <v>43054</v>
      </c>
      <c r="CK32" s="6" t="s">
        <v>100</v>
      </c>
      <c r="CL32" s="8">
        <v>43078</v>
      </c>
      <c r="CM32" s="9">
        <f>IF( AND(ISNUMBER(CJ32),ISNUMBER(CL32)),DATEDIF(CJ32,CL32,"D"),"")</f>
        <v>24</v>
      </c>
    </row>
    <row r="33" spans="1:91" ht="45">
      <c r="A33" s="6">
        <v>127</v>
      </c>
      <c r="B33" s="6" t="str">
        <f>IF(C33="201612","A",IF(C33="201706","B",IF(C33="201712","C",IF(C33="201806","D"))))</f>
        <v>C</v>
      </c>
      <c r="C33" s="7" t="str">
        <f>CONCATENATE(E33,IF(D33="décembre","12","06"))</f>
        <v>201712</v>
      </c>
      <c r="D33" s="6" t="s">
        <v>90</v>
      </c>
      <c r="E33" s="6">
        <v>2017</v>
      </c>
      <c r="F33" s="6" t="s">
        <v>245</v>
      </c>
      <c r="G33" s="6" t="s">
        <v>246</v>
      </c>
      <c r="H33" s="6">
        <v>66</v>
      </c>
      <c r="I3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3" s="6" t="s">
        <v>142</v>
      </c>
      <c r="K33" s="8">
        <v>18637</v>
      </c>
      <c r="L33" s="8">
        <v>43072</v>
      </c>
      <c r="M33" s="8">
        <v>43082</v>
      </c>
      <c r="N33" s="6">
        <v>10</v>
      </c>
      <c r="O33" s="6" t="s">
        <v>95</v>
      </c>
      <c r="P33" s="6" t="str">
        <f>IF(O33="Hemato","",IF(Q33="CHC","Digestif",IF(Q33="colon","Digestif",IF(Q33="cholangiocarcinome","Digestif",IF(Q33="corticosurrenalome","Surrenale",IF(Q33="ependymome du cervelet","Cérébral",IF(Q33="gastrique","Digestif",IF(Q33="melanome","Cutané",IF(Q33="oesophage","Digestif",IF(Q33="ovaire","Gynécologique",IF(Q33="pancreas","Digestif",IF(Q33="prostate","Prostate",IF(Q33="renal","Urinaire",IF(Q33="sein","Gynécologique",IF(Q33="TNE","TNE",IF(Q33="uterus","Gynécologique",IF(Q33="vessie","Urinaire",IF(Q33="ORL","ORL",IF(Q33="indeterminé","Indéterminé","")))))))))))))))))))</f>
        <v>Cérébral</v>
      </c>
      <c r="Q33" s="6" t="s">
        <v>247</v>
      </c>
      <c r="R33" s="6">
        <v>183</v>
      </c>
      <c r="S33" s="6">
        <v>74</v>
      </c>
      <c r="T33" s="6">
        <v>64</v>
      </c>
      <c r="U33" s="6" t="s">
        <v>98</v>
      </c>
      <c r="V33" s="6">
        <f>IF('[1]Référentiel recueil de données'!$Q33="NC","NC",IF('[1]Référentiel recueil de données'!$S33="NC","NC",ROUND('[1]Référentiel recueil de données'!$S33/('[1]Référentiel recueil de données'!$Q33*'[1]Référentiel recueil de données'!$Q33)*10000,0)))</f>
        <v>19</v>
      </c>
      <c r="W33" s="7" t="str">
        <f>IF(OR(Table_2[[#This Row],[interval imc]]="NC",Table_2[[#This Row],[interval imc]]=0),"non renseigné","renseigné")</f>
        <v>renseigné</v>
      </c>
      <c r="X33" s="7" t="str">
        <f>IF('[1]Référentiel recueil de données'!$U16="NC","NC",IF(V33&lt;18.5,"&lt;18,5",IF(AND(V33&gt;=18.5,V33&lt;25),"entre 18,5 et 25",IF(AND(V33&gt;=25,V33&lt;30),"entre 25 et 30",IF(V33&gt;=30,"supérieur à 30")))))</f>
        <v>entre 18,5 et 25</v>
      </c>
      <c r="Y33" s="6">
        <v>1</v>
      </c>
      <c r="Z33" s="7" t="str">
        <f>IF(Y33=0,0,IF(AND(Y33&gt;0,Y33&lt;5),"entre 1 et 5",IF(AND(Y33&gt;=5,Y33&lt;=10),"entre 5 et 10",IF(Y33&gt;10,"supérieur à 10","????"))))</f>
        <v>entre 1 et 5</v>
      </c>
      <c r="AA33" s="7" t="str">
        <f>IF(AND(ISNUMBER(Table_2[[#This Row],[poids_entree]]),ISNUMBER(Table_2[[#This Row],[poids_sortie]])),Table_2[[#This Row],[poids_sortie]]-Table_2[[#This Row],[poids_entree]],"NC")</f>
        <v>NC</v>
      </c>
      <c r="AB33" s="7">
        <f>IF(AND(ISNUMBER(Table_2[[#This Row],[poids_init]]),ISNUMBER(Table_2[[#This Row],[poids_entree]])),Table_2[[#This Row],[poids_entree]]-Table_2[[#This Row],[poids_init]],"NC")</f>
        <v>-10</v>
      </c>
      <c r="AC33" s="6">
        <f>IF(T33="NC","NC",IF(S33="NC","NC",ROUND(((S33-T33)/S33)*100,0)))</f>
        <v>14</v>
      </c>
      <c r="AD33" s="6" t="str">
        <f>IF(AA33="NC","NC",IF(AA33&gt;=0,"perte","gain"))</f>
        <v>NC</v>
      </c>
      <c r="AE33" s="6" t="str">
        <f>IF(AB33="NC","NC",IF(AB33&gt;=0,"perte","gain"))</f>
        <v>gain</v>
      </c>
      <c r="AF33" s="6" t="str">
        <f>IF(U33="NC","NC",IF(T33="NC","NC",ROUND(((T33-U33)/T33)*100,0)))</f>
        <v>NC</v>
      </c>
      <c r="AG33" s="6" t="str">
        <f>IF(ISNUMBER(Table_2[[#This Row],[% perte de poids DH]]),AF33*(-1),"NC")</f>
        <v>NC</v>
      </c>
      <c r="AH33" s="6" t="str">
        <f>IF(AF33="NC","non renseigné","renseigné")</f>
        <v>non renseigné</v>
      </c>
      <c r="AI33" s="6" t="str">
        <f>IF(AC33="NC","non renseigné","renseigné")</f>
        <v>renseigné</v>
      </c>
      <c r="AJ33" s="7" t="str">
        <f>IF(OR(Table_2[[#This Row],[albumine]]="NC",Table_2[[#This Row],[albumine]]=0),"non renseigné","renseigné")</f>
        <v>renseigné</v>
      </c>
      <c r="AK33" s="6">
        <v>39</v>
      </c>
      <c r="AL33" s="6" t="s">
        <v>97</v>
      </c>
      <c r="AM33" s="6" t="s">
        <v>98</v>
      </c>
      <c r="AN33" s="6">
        <v>12</v>
      </c>
      <c r="AO33" s="6">
        <v>1.21</v>
      </c>
      <c r="AP33" s="6">
        <v>0.87</v>
      </c>
      <c r="AQ33" s="8">
        <v>42743</v>
      </c>
      <c r="AR33" s="8" t="s">
        <v>98</v>
      </c>
      <c r="AS33" s="6">
        <v>1</v>
      </c>
      <c r="AT33" s="6">
        <v>2</v>
      </c>
      <c r="AU33" s="6" t="s">
        <v>138</v>
      </c>
      <c r="AV33" s="6" t="s">
        <v>100</v>
      </c>
      <c r="AW33" s="6" t="s">
        <v>98</v>
      </c>
      <c r="AX33" s="6" t="s">
        <v>98</v>
      </c>
      <c r="AY33" s="6" t="s">
        <v>100</v>
      </c>
      <c r="AZ33" s="6" t="s">
        <v>100</v>
      </c>
      <c r="BA33" s="6" t="s">
        <v>100</v>
      </c>
      <c r="BB33" s="6" t="s">
        <v>100</v>
      </c>
      <c r="BC33" s="6" t="s">
        <v>100</v>
      </c>
      <c r="BD33" s="6" t="s">
        <v>100</v>
      </c>
      <c r="BE33" s="6" t="s">
        <v>102</v>
      </c>
      <c r="BF33" s="6" t="s">
        <v>98</v>
      </c>
      <c r="BG33" s="6" t="s">
        <v>98</v>
      </c>
      <c r="BH33" s="6" t="s">
        <v>98</v>
      </c>
      <c r="BI33" s="6" t="s">
        <v>98</v>
      </c>
      <c r="BJ33" s="6" t="s">
        <v>98</v>
      </c>
      <c r="BK33" s="6" t="s">
        <v>98</v>
      </c>
      <c r="BL33" s="6" t="s">
        <v>98</v>
      </c>
      <c r="BM33" s="6" t="s">
        <v>101</v>
      </c>
      <c r="BN33" s="6" t="s">
        <v>98</v>
      </c>
      <c r="BO33" s="6" t="s">
        <v>98</v>
      </c>
      <c r="BP33" s="8" t="s">
        <v>98</v>
      </c>
      <c r="BQ33" s="6" t="s">
        <v>98</v>
      </c>
      <c r="BR33" s="6" t="s">
        <v>101</v>
      </c>
      <c r="BS33" s="6" t="s">
        <v>101</v>
      </c>
      <c r="BT33" s="6" t="s">
        <v>122</v>
      </c>
      <c r="BU33" s="6" t="s">
        <v>101</v>
      </c>
      <c r="BV33" s="8" t="s">
        <v>98</v>
      </c>
      <c r="BW33" s="6" t="s">
        <v>98</v>
      </c>
      <c r="BX33" s="6" t="s">
        <v>98</v>
      </c>
      <c r="BY33" s="6"/>
      <c r="BZ33" s="6"/>
      <c r="CA33" s="6"/>
      <c r="CB33" s="6"/>
      <c r="CC33" s="6"/>
      <c r="CD33" s="6"/>
      <c r="CE33" s="6"/>
      <c r="CF33" s="6"/>
      <c r="CG33" s="6" t="s">
        <v>98</v>
      </c>
      <c r="CH33" s="6" t="s">
        <v>98</v>
      </c>
      <c r="CI33" s="6"/>
      <c r="CJ33" s="8"/>
      <c r="CK33" s="6"/>
      <c r="CL33" s="8"/>
      <c r="CM33" s="9" t="str">
        <f>IF( AND(ISNUMBER(CJ33),ISNUMBER(CL33)),DATEDIF(CJ33,CL33,"D"),"")</f>
        <v/>
      </c>
    </row>
    <row r="34" spans="1:91">
      <c r="A34" s="6">
        <v>128</v>
      </c>
      <c r="B34" s="6" t="str">
        <f>IF(C34="201612","A",IF(C34="201706","B",IF(C34="201712","C",IF(C34="201806","D"))))</f>
        <v>C</v>
      </c>
      <c r="C34" s="7" t="str">
        <f>CONCATENATE(E34,IF(D34="décembre","12","06"))</f>
        <v>201712</v>
      </c>
      <c r="D34" s="6" t="s">
        <v>90</v>
      </c>
      <c r="E34" s="6">
        <v>2017</v>
      </c>
      <c r="F34" s="6" t="s">
        <v>248</v>
      </c>
      <c r="G34" s="6" t="s">
        <v>249</v>
      </c>
      <c r="H34" s="6">
        <v>76</v>
      </c>
      <c r="I3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34" s="6" t="s">
        <v>142</v>
      </c>
      <c r="K34" s="8">
        <v>15161</v>
      </c>
      <c r="L34" s="8">
        <v>43070</v>
      </c>
      <c r="M34" s="8">
        <v>43084</v>
      </c>
      <c r="N34" s="6">
        <v>14</v>
      </c>
      <c r="O34" s="6" t="s">
        <v>136</v>
      </c>
      <c r="P34" s="6" t="str">
        <f>IF(O34="Hemato","",IF(Q34="CHC","Digestif",IF(Q34="colon","Digestif",IF(Q34="cholangiocarcinome","Digestif",IF(Q34="corticosurrenalome","Surrenale",IF(Q34="ependymome du cervelet","Cérébral",IF(Q34="gastrique","Digestif",IF(Q34="melanome","Cutané",IF(Q34="oesophage","Digestif",IF(Q34="ovaire","Gynécologique",IF(Q34="pancreas","Digestif",IF(Q34="prostate","Prostate",IF(Q34="renal","Urinaire",IF(Q34="sein","Gynécologique",IF(Q34="TNE","TNE",IF(Q34="uterus","Gynécologique",IF(Q34="vessie","Urinaire",IF(Q34="ORL","ORL",IF(Q34="indeterminé","Indéterminé","")))))))))))))))))))</f>
        <v/>
      </c>
      <c r="Q34" s="6" t="s">
        <v>250</v>
      </c>
      <c r="R34" s="6">
        <v>171</v>
      </c>
      <c r="S34" s="6">
        <v>74</v>
      </c>
      <c r="T34" s="6">
        <v>63</v>
      </c>
      <c r="U34" s="6" t="s">
        <v>98</v>
      </c>
      <c r="V34" s="6">
        <f>IF('[1]Référentiel recueil de données'!$Q34="NC","NC",IF('[1]Référentiel recueil de données'!$S34="NC","NC",ROUND('[1]Référentiel recueil de données'!$S34/('[1]Référentiel recueil de données'!$Q34*'[1]Référentiel recueil de données'!$Q34)*10000,0)))</f>
        <v>22</v>
      </c>
      <c r="W34" s="7" t="str">
        <f>IF(OR(Table_2[[#This Row],[interval imc]]="NC",Table_2[[#This Row],[interval imc]]=0),"non renseigné","renseigné")</f>
        <v>non renseigné</v>
      </c>
      <c r="X34" s="7" t="str">
        <f>IF('[1]Référentiel recueil de données'!$U17="NC","NC",IF(V34&lt;18.5,"&lt;18,5",IF(AND(V34&gt;=18.5,V34&lt;25),"entre 18,5 et 25",IF(AND(V34&gt;=25,V34&lt;30),"entre 25 et 30",IF(V34&gt;=30,"supérieur à 30")))))</f>
        <v>NC</v>
      </c>
      <c r="Y34" s="6">
        <v>1</v>
      </c>
      <c r="Z34" s="7" t="str">
        <f>IF(Y34=0,0,IF(AND(Y34&gt;0,Y34&lt;5),"entre 1 et 5",IF(AND(Y34&gt;=5,Y34&lt;=10),"entre 5 et 10",IF(Y34&gt;10,"supérieur à 10","????"))))</f>
        <v>entre 1 et 5</v>
      </c>
      <c r="AA34" s="7" t="str">
        <f>IF(AND(ISNUMBER(Table_2[[#This Row],[poids_entree]]),ISNUMBER(Table_2[[#This Row],[poids_sortie]])),Table_2[[#This Row],[poids_sortie]]-Table_2[[#This Row],[poids_entree]],"NC")</f>
        <v>NC</v>
      </c>
      <c r="AB34" s="7">
        <f>IF(AND(ISNUMBER(Table_2[[#This Row],[poids_init]]),ISNUMBER(Table_2[[#This Row],[poids_entree]])),Table_2[[#This Row],[poids_entree]]-Table_2[[#This Row],[poids_init]],"NC")</f>
        <v>-11</v>
      </c>
      <c r="AC34" s="6">
        <f>IF(T34="NC","NC",IF(S34="NC","NC",ROUND(((S34-T34)/S34)*100,0)))</f>
        <v>15</v>
      </c>
      <c r="AD34" s="6" t="str">
        <f>IF(AA34="NC","NC",IF(AA34&gt;=0,"perte","gain"))</f>
        <v>NC</v>
      </c>
      <c r="AE34" s="6" t="str">
        <f>IF(AB34="NC","NC",IF(AB34&gt;=0,"perte","gain"))</f>
        <v>gain</v>
      </c>
      <c r="AF34" s="6" t="str">
        <f>IF(U34="NC","NC",IF(T34="NC","NC",ROUND(((T34-U34)/T34)*100,0)))</f>
        <v>NC</v>
      </c>
      <c r="AG34" s="6" t="str">
        <f>IF(ISNUMBER(Table_2[[#This Row],[% perte de poids DH]]),AF34*(-1),"NC")</f>
        <v>NC</v>
      </c>
      <c r="AH34" s="6" t="str">
        <f>IF(AF34="NC","non renseigné","renseigné")</f>
        <v>non renseigné</v>
      </c>
      <c r="AI34" s="6" t="str">
        <f>IF(AC34="NC","non renseigné","renseigné")</f>
        <v>renseigné</v>
      </c>
      <c r="AJ34" s="7" t="str">
        <f>IF(OR(Table_2[[#This Row],[albumine]]="NC",Table_2[[#This Row],[albumine]]=0),"non renseigné","renseigné")</f>
        <v>renseigné</v>
      </c>
      <c r="AK34" s="6">
        <v>26</v>
      </c>
      <c r="AL34" s="6" t="s">
        <v>110</v>
      </c>
      <c r="AM34" s="6" t="s">
        <v>98</v>
      </c>
      <c r="AN34" s="6">
        <v>48</v>
      </c>
      <c r="AO34" s="6" t="s">
        <v>98</v>
      </c>
      <c r="AP34" s="6" t="s">
        <v>98</v>
      </c>
      <c r="AQ34" s="8">
        <v>43002</v>
      </c>
      <c r="AR34" s="8" t="s">
        <v>98</v>
      </c>
      <c r="AS34" s="6">
        <v>0</v>
      </c>
      <c r="AT34" s="6">
        <v>2</v>
      </c>
      <c r="AU34" s="6" t="s">
        <v>156</v>
      </c>
      <c r="AV34" s="6" t="s">
        <v>101</v>
      </c>
      <c r="AW34" s="6" t="s">
        <v>98</v>
      </c>
      <c r="AX34" s="6" t="s">
        <v>98</v>
      </c>
      <c r="AY34" s="6" t="s">
        <v>101</v>
      </c>
      <c r="AZ34" s="6" t="s">
        <v>101</v>
      </c>
      <c r="BA34" s="6" t="s">
        <v>101</v>
      </c>
      <c r="BB34" s="6" t="s">
        <v>98</v>
      </c>
      <c r="BC34" s="6" t="s">
        <v>100</v>
      </c>
      <c r="BD34" s="6" t="s">
        <v>100</v>
      </c>
      <c r="BE34" s="6" t="s">
        <v>102</v>
      </c>
      <c r="BF34" s="6" t="s">
        <v>98</v>
      </c>
      <c r="BG34" s="6" t="s">
        <v>98</v>
      </c>
      <c r="BH34" s="6" t="s">
        <v>98</v>
      </c>
      <c r="BI34" s="6" t="s">
        <v>98</v>
      </c>
      <c r="BJ34" s="6" t="s">
        <v>98</v>
      </c>
      <c r="BK34" s="6" t="s">
        <v>98</v>
      </c>
      <c r="BL34" s="6" t="s">
        <v>98</v>
      </c>
      <c r="BM34" s="6" t="s">
        <v>100</v>
      </c>
      <c r="BN34" s="6" t="s">
        <v>98</v>
      </c>
      <c r="BO34" s="6" t="s">
        <v>98</v>
      </c>
      <c r="BP34" s="8" t="s">
        <v>98</v>
      </c>
      <c r="BQ34" s="6" t="s">
        <v>98</v>
      </c>
      <c r="BR34" s="6" t="s">
        <v>101</v>
      </c>
      <c r="BS34" s="6" t="s">
        <v>100</v>
      </c>
      <c r="BT34" s="6" t="s">
        <v>111</v>
      </c>
      <c r="BU34" s="6" t="s">
        <v>101</v>
      </c>
      <c r="BV34" s="8" t="s">
        <v>98</v>
      </c>
      <c r="BW34" s="6" t="s">
        <v>98</v>
      </c>
      <c r="BX34" s="6" t="s">
        <v>98</v>
      </c>
      <c r="BY34" s="6"/>
      <c r="BZ34" s="6"/>
      <c r="CA34" s="6"/>
      <c r="CB34" s="6"/>
      <c r="CC34" s="6"/>
      <c r="CD34" s="6"/>
      <c r="CE34" s="6"/>
      <c r="CF34" s="6"/>
      <c r="CG34" s="6" t="s">
        <v>251</v>
      </c>
      <c r="CH34" s="6" t="s">
        <v>98</v>
      </c>
      <c r="CI34" s="6"/>
      <c r="CJ34" s="8"/>
      <c r="CK34" s="6"/>
      <c r="CL34" s="8"/>
      <c r="CM34" s="9" t="str">
        <f>IF( AND(ISNUMBER(CJ34),ISNUMBER(CL34)),DATEDIF(CJ34,CL34,"D"),"")</f>
        <v/>
      </c>
    </row>
    <row r="35" spans="1:91" ht="45">
      <c r="A35" s="6">
        <v>68</v>
      </c>
      <c r="B35" s="6" t="str">
        <f>IF(C35="201612","A",IF(C35="201706","B",IF(C35="201712","C",IF(C35="201806","D"))))</f>
        <v>A</v>
      </c>
      <c r="C35" s="7" t="str">
        <f>CONCATENATE(E35,IF(D35="décembre","12","06"))</f>
        <v>201612</v>
      </c>
      <c r="D35" s="6" t="s">
        <v>90</v>
      </c>
      <c r="E35" s="6">
        <v>2016</v>
      </c>
      <c r="F35" s="6" t="s">
        <v>252</v>
      </c>
      <c r="G35" s="6" t="s">
        <v>253</v>
      </c>
      <c r="H35" s="6">
        <v>56</v>
      </c>
      <c r="I3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5" s="6" t="s">
        <v>93</v>
      </c>
      <c r="K35" s="8">
        <v>22236</v>
      </c>
      <c r="L35" s="8">
        <v>42710</v>
      </c>
      <c r="M35" s="8">
        <v>42712</v>
      </c>
      <c r="N35" s="6">
        <v>1</v>
      </c>
      <c r="O35" s="6" t="s">
        <v>95</v>
      </c>
      <c r="P35" s="6" t="str">
        <f>IF(O35="Hemato","",IF(Q35="CHC","Digestif",IF(Q35="colon","Digestif",IF(Q35="cholangiocarcinome","Digestif",IF(Q35="corticosurrenalome","Surrenale",IF(Q35="ependymome du cervelet","Cérébral",IF(Q35="gastrique","Digestif",IF(Q35="melanome","Cutané",IF(Q35="oesophage","Digestif",IF(Q35="ovaire","Gynécologique",IF(Q35="pancreas","Digestif",IF(Q35="prostate","Prostate",IF(Q35="renal","Urinaire",IF(Q35="sein","Gynécologique",IF(Q35="TNE","TNE",IF(Q35="uterus","Gynécologique",IF(Q35="vessie","Urinaire",IF(Q35="ORL","ORL",IF(Q35="indeterminé","Indéterminé","")))))))))))))))))))</f>
        <v>ORL</v>
      </c>
      <c r="Q35" s="6" t="s">
        <v>180</v>
      </c>
      <c r="R35" s="6">
        <v>170</v>
      </c>
      <c r="S35" s="6" t="s">
        <v>98</v>
      </c>
      <c r="T35" s="6">
        <v>44</v>
      </c>
      <c r="U35" s="6" t="s">
        <v>98</v>
      </c>
      <c r="V35" s="6">
        <f>IF('[1]Référentiel recueil de données'!$Q35="NC","NC",IF('[1]Référentiel recueil de données'!$S35="NC","NC",ROUND('[1]Référentiel recueil de données'!$S35/('[1]Référentiel recueil de données'!$Q35*'[1]Référentiel recueil de données'!$Q35)*10000,0)))</f>
        <v>15</v>
      </c>
      <c r="W35" s="7" t="str">
        <f>IF(OR(Table_2[[#This Row],[interval imc]]="NC",Table_2[[#This Row],[interval imc]]=0),"non renseigné","renseigné")</f>
        <v>non renseigné</v>
      </c>
      <c r="X35" s="7" t="str">
        <f>IF('[1]Référentiel recueil de données'!$U18="NC","NC",IF(V35&lt;18.5,"&lt;18,5",IF(AND(V35&gt;=18.5,V35&lt;25),"entre 18,5 et 25",IF(AND(V35&gt;=25,V35&lt;30),"entre 25 et 30",IF(V35&gt;=30,"supérieur à 30")))))</f>
        <v>NC</v>
      </c>
      <c r="Y35" s="6">
        <v>1</v>
      </c>
      <c r="Z35" s="7" t="str">
        <f>IF(Y35=0,0,IF(AND(Y35&gt;0,Y35&lt;5),"entre 1 et 5",IF(AND(Y35&gt;=5,Y35&lt;=10),"entre 5 et 10",IF(Y35&gt;10,"supérieur à 10","????"))))</f>
        <v>entre 1 et 5</v>
      </c>
      <c r="AA35" s="7" t="str">
        <f>IF(AND(ISNUMBER(Table_2[[#This Row],[poids_entree]]),ISNUMBER(Table_2[[#This Row],[poids_sortie]])),Table_2[[#This Row],[poids_sortie]]-Table_2[[#This Row],[poids_entree]],"NC")</f>
        <v>NC</v>
      </c>
      <c r="AB35" s="7" t="str">
        <f>IF(AND(ISNUMBER(Table_2[[#This Row],[poids_init]]),ISNUMBER(Table_2[[#This Row],[poids_entree]])),Table_2[[#This Row],[poids_entree]]-Table_2[[#This Row],[poids_init]],"NC")</f>
        <v>NC</v>
      </c>
      <c r="AC35" s="6" t="str">
        <f>IF(T35="NC","NC",IF(S35="NC","NC",ROUND(((S35-T35)/S35)*100,0)))</f>
        <v>NC</v>
      </c>
      <c r="AD35" s="6" t="str">
        <f>IF(AA35="NC","NC",IF(AA35&gt;=0,"perte","gain"))</f>
        <v>NC</v>
      </c>
      <c r="AE35" s="6" t="str">
        <f>IF(AB35="NC","NC",IF(AB35&gt;=0,"perte","gain"))</f>
        <v>NC</v>
      </c>
      <c r="AF35" s="6" t="str">
        <f>IF(U35="NC","NC",IF(T35="NC","NC",ROUND(((T35-U35)/T35)*100,0)))</f>
        <v>NC</v>
      </c>
      <c r="AG35" s="6" t="str">
        <f>IF(ISNUMBER(Table_2[[#This Row],[% perte de poids DH]]),AF35*(-1),"NC")</f>
        <v>NC</v>
      </c>
      <c r="AH35" s="6" t="str">
        <f>IF(AF35="NC","non renseigné","renseigné")</f>
        <v>non renseigné</v>
      </c>
      <c r="AI35" s="6" t="str">
        <f>IF(AC35="NC","non renseigné","renseigné")</f>
        <v>non renseigné</v>
      </c>
      <c r="AJ35" s="7" t="str">
        <f>IF(OR(Table_2[[#This Row],[albumine]]="NC",Table_2[[#This Row],[albumine]]=0),"non renseigné","renseigné")</f>
        <v>non renseigné</v>
      </c>
      <c r="AK35" s="6" t="s">
        <v>98</v>
      </c>
      <c r="AL35" s="6" t="s">
        <v>110</v>
      </c>
      <c r="AM35" s="6" t="s">
        <v>98</v>
      </c>
      <c r="AN35" s="6">
        <v>0</v>
      </c>
      <c r="AO35" s="6">
        <v>0</v>
      </c>
      <c r="AP35" s="6">
        <v>0</v>
      </c>
      <c r="AQ35" s="8">
        <v>43326</v>
      </c>
      <c r="AR35" s="8">
        <v>42760</v>
      </c>
      <c r="AS35" s="6">
        <v>0</v>
      </c>
      <c r="AT35" s="6">
        <v>0</v>
      </c>
      <c r="AU35" s="6" t="s">
        <v>98</v>
      </c>
      <c r="AV35" s="6" t="s">
        <v>98</v>
      </c>
      <c r="AW35" s="6" t="s">
        <v>98</v>
      </c>
      <c r="AX35" s="6" t="s">
        <v>98</v>
      </c>
      <c r="AY35" s="6" t="s">
        <v>101</v>
      </c>
      <c r="AZ35" s="6" t="s">
        <v>101</v>
      </c>
      <c r="BA35" s="6" t="s">
        <v>101</v>
      </c>
      <c r="BB35" s="6" t="s">
        <v>101</v>
      </c>
      <c r="BC35" s="6" t="s">
        <v>98</v>
      </c>
      <c r="BD35" s="6" t="s">
        <v>101</v>
      </c>
      <c r="BE35" s="6" t="s">
        <v>102</v>
      </c>
      <c r="BF35" s="6" t="s">
        <v>98</v>
      </c>
      <c r="BG35" s="6" t="s">
        <v>98</v>
      </c>
      <c r="BH35" s="6" t="s">
        <v>98</v>
      </c>
      <c r="BI35" s="6" t="s">
        <v>98</v>
      </c>
      <c r="BJ35" s="6" t="s">
        <v>98</v>
      </c>
      <c r="BK35" s="6" t="s">
        <v>98</v>
      </c>
      <c r="BL35" s="6" t="s">
        <v>98</v>
      </c>
      <c r="BM35" s="6" t="s">
        <v>100</v>
      </c>
      <c r="BN35" s="6" t="s">
        <v>98</v>
      </c>
      <c r="BO35" s="6" t="s">
        <v>98</v>
      </c>
      <c r="BP35" s="8" t="s">
        <v>98</v>
      </c>
      <c r="BQ35" s="6">
        <v>0</v>
      </c>
      <c r="BR35" s="6" t="s">
        <v>101</v>
      </c>
      <c r="BS35" s="6" t="s">
        <v>100</v>
      </c>
      <c r="BT35" s="6" t="s">
        <v>111</v>
      </c>
      <c r="BU35" s="6" t="s">
        <v>101</v>
      </c>
      <c r="BV35" s="8" t="s">
        <v>98</v>
      </c>
      <c r="BW35" s="6" t="s">
        <v>98</v>
      </c>
      <c r="BX35" s="6" t="s">
        <v>98</v>
      </c>
      <c r="BY35" s="6"/>
      <c r="BZ35" s="6"/>
      <c r="CA35" s="6"/>
      <c r="CB35" s="6"/>
      <c r="CC35" s="6"/>
      <c r="CD35" s="6"/>
      <c r="CE35" s="6"/>
      <c r="CF35" s="6"/>
      <c r="CG35" s="6" t="s">
        <v>254</v>
      </c>
      <c r="CH35" s="6" t="s">
        <v>98</v>
      </c>
      <c r="CI35" s="6"/>
      <c r="CJ35" s="8"/>
      <c r="CK35" s="6"/>
      <c r="CL35" s="8"/>
      <c r="CM35" s="9" t="str">
        <f>IF( AND(ISNUMBER(CJ35),ISNUMBER(CL35)),DATEDIF(CJ35,CL35,"D"),"")</f>
        <v/>
      </c>
    </row>
    <row r="36" spans="1:91">
      <c r="A36" s="6">
        <v>129</v>
      </c>
      <c r="B36" s="6" t="str">
        <f>IF(C36="201612","A",IF(C36="201706","B",IF(C36="201712","C",IF(C36="201806","D"))))</f>
        <v>C</v>
      </c>
      <c r="C36" s="7" t="str">
        <f>CONCATENATE(E36,IF(D36="décembre","12","06"))</f>
        <v>201712</v>
      </c>
      <c r="D36" s="6" t="s">
        <v>90</v>
      </c>
      <c r="E36" s="6">
        <v>2017</v>
      </c>
      <c r="F36" s="6" t="s">
        <v>255</v>
      </c>
      <c r="G36" s="6" t="s">
        <v>256</v>
      </c>
      <c r="H36" s="6">
        <v>82</v>
      </c>
      <c r="I36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36" s="6" t="s">
        <v>93</v>
      </c>
      <c r="K36" s="8">
        <v>12971</v>
      </c>
      <c r="L36" s="8">
        <v>43048</v>
      </c>
      <c r="M36" s="8">
        <v>43077</v>
      </c>
      <c r="N36" s="6">
        <v>29</v>
      </c>
      <c r="O36" s="6" t="s">
        <v>136</v>
      </c>
      <c r="P36" s="6" t="str">
        <f>IF(O36="Hemato","",IF(Q36="CHC","Digestif",IF(Q36="colon","Digestif",IF(Q36="cholangiocarcinome","Digestif",IF(Q36="corticosurrenalome","Surrenale",IF(Q36="ependymome du cervelet","Cérébral",IF(Q36="gastrique","Digestif",IF(Q36="melanome","Cutané",IF(Q36="oesophage","Digestif",IF(Q36="ovaire","Gynécologique",IF(Q36="pancreas","Digestif",IF(Q36="prostate","Prostate",IF(Q36="renal","Urinaire",IF(Q36="sein","Gynécologique",IF(Q36="TNE","TNE",IF(Q36="uterus","Gynécologique",IF(Q36="vessie","Urinaire",IF(Q36="ORL","ORL",IF(Q36="indeterminé","Indéterminé","")))))))))))))))))))</f>
        <v/>
      </c>
      <c r="Q36" s="6" t="s">
        <v>196</v>
      </c>
      <c r="R36" s="6">
        <v>160</v>
      </c>
      <c r="S36" s="6">
        <v>84</v>
      </c>
      <c r="T36" s="6">
        <v>73</v>
      </c>
      <c r="U36" s="6">
        <v>69.400000000000006</v>
      </c>
      <c r="V36" s="6">
        <f>IF('[1]Référentiel recueil de données'!$Q36="NC","NC",IF('[1]Référentiel recueil de données'!$S36="NC","NC",ROUND('[1]Référentiel recueil de données'!$S36/('[1]Référentiel recueil de données'!$Q36*'[1]Référentiel recueil de données'!$Q36)*10000,0)))</f>
        <v>29</v>
      </c>
      <c r="W36" s="7" t="str">
        <f>IF(OR(Table_2[[#This Row],[interval imc]]="NC",Table_2[[#This Row],[interval imc]]=0),"non renseigné","renseigné")</f>
        <v>renseigné</v>
      </c>
      <c r="X36" s="7" t="str">
        <f>IF('[1]Référentiel recueil de données'!$U81="NC","NC",IF(V36&lt;18.5,"&lt;18,5",IF(AND(V36&gt;=18.5,V36&lt;25),"entre 18,5 et 25",IF(AND(V36&gt;=25,V36&lt;30),"entre 25 et 30",IF(V36&gt;=30,"supérieur à 30")))))</f>
        <v>entre 25 et 30</v>
      </c>
      <c r="Y36" s="6">
        <v>13</v>
      </c>
      <c r="Z36" s="7" t="str">
        <f>IF(Y36=0,0,IF(AND(Y36&gt;0,Y36&lt;5),"entre 1 et 5",IF(AND(Y36&gt;=5,Y36&lt;=10),"entre 5 et 10",IF(Y36&gt;10,"supérieur à 10","????"))))</f>
        <v>supérieur à 10</v>
      </c>
      <c r="AA36" s="7">
        <f>IF(AND(ISNUMBER(Table_2[[#This Row],[poids_entree]]),ISNUMBER(Table_2[[#This Row],[poids_sortie]])),Table_2[[#This Row],[poids_sortie]]-Table_2[[#This Row],[poids_entree]],"NC")</f>
        <v>-3.5999999999999943</v>
      </c>
      <c r="AB36" s="7">
        <f>IF(AND(ISNUMBER(Table_2[[#This Row],[poids_init]]),ISNUMBER(Table_2[[#This Row],[poids_entree]])),Table_2[[#This Row],[poids_entree]]-Table_2[[#This Row],[poids_init]],"NC")</f>
        <v>-11</v>
      </c>
      <c r="AC36" s="6">
        <f>IF(T36="NC","NC",IF(S36="NC","NC",ROUND(((S36-T36)/S36)*100,0)))</f>
        <v>13</v>
      </c>
      <c r="AD36" s="6" t="str">
        <f>IF(AA36="NC","NC",IF(AA36&gt;=0,"perte","gain"))</f>
        <v>gain</v>
      </c>
      <c r="AE36" s="6" t="str">
        <f>IF(AB36="NC","NC",IF(AB36&gt;=0,"perte","gain"))</f>
        <v>gain</v>
      </c>
      <c r="AF36" s="6">
        <f>IF(U36="NC","NC",IF(T36="NC","NC",ROUND(((T36-U36)/T36)*100,0)))</f>
        <v>5</v>
      </c>
      <c r="AG36" s="6">
        <f>IF(ISNUMBER(Table_2[[#This Row],[% perte de poids DH]]),AF36*(-1),"NC")</f>
        <v>-5</v>
      </c>
      <c r="AH36" s="6" t="str">
        <f>IF(AF36="NC","non renseigné","renseigné")</f>
        <v>renseigné</v>
      </c>
      <c r="AI36" s="6" t="str">
        <f>IF(AC36="NC","non renseigné","renseigné")</f>
        <v>renseigné</v>
      </c>
      <c r="AJ36" s="7" t="str">
        <f>IF(OR(Table_2[[#This Row],[albumine]]="NC",Table_2[[#This Row],[albumine]]=0),"non renseigné","renseigné")</f>
        <v>renseigné</v>
      </c>
      <c r="AK36" s="6">
        <v>27</v>
      </c>
      <c r="AL36" s="6" t="s">
        <v>110</v>
      </c>
      <c r="AM36" s="6" t="s">
        <v>98</v>
      </c>
      <c r="AN36" s="6" t="s">
        <v>98</v>
      </c>
      <c r="AO36" s="6" t="s">
        <v>98</v>
      </c>
      <c r="AP36" s="6" t="s">
        <v>98</v>
      </c>
      <c r="AQ36" s="8">
        <v>43077</v>
      </c>
      <c r="AR36" s="8">
        <v>43070</v>
      </c>
      <c r="AS36" s="6">
        <v>0</v>
      </c>
      <c r="AT36" s="6">
        <v>0</v>
      </c>
      <c r="AU36" s="6" t="s">
        <v>156</v>
      </c>
      <c r="AV36" s="6" t="s">
        <v>98</v>
      </c>
      <c r="AW36" s="6" t="s">
        <v>98</v>
      </c>
      <c r="AX36" s="6" t="s">
        <v>157</v>
      </c>
      <c r="AY36" s="6" t="s">
        <v>100</v>
      </c>
      <c r="AZ36" s="6" t="s">
        <v>101</v>
      </c>
      <c r="BA36" s="6" t="s">
        <v>101</v>
      </c>
      <c r="BB36" s="6" t="s">
        <v>98</v>
      </c>
      <c r="BC36" s="6" t="s">
        <v>98</v>
      </c>
      <c r="BD36" s="6" t="s">
        <v>101</v>
      </c>
      <c r="BE36" s="6" t="s">
        <v>102</v>
      </c>
      <c r="BF36" s="6" t="s">
        <v>98</v>
      </c>
      <c r="BG36" s="6" t="s">
        <v>98</v>
      </c>
      <c r="BH36" s="6" t="s">
        <v>98</v>
      </c>
      <c r="BI36" s="6" t="s">
        <v>98</v>
      </c>
      <c r="BJ36" s="6" t="s">
        <v>98</v>
      </c>
      <c r="BK36" s="6" t="s">
        <v>98</v>
      </c>
      <c r="BL36" s="6" t="s">
        <v>98</v>
      </c>
      <c r="BM36" s="6" t="s">
        <v>100</v>
      </c>
      <c r="BN36" s="6" t="s">
        <v>98</v>
      </c>
      <c r="BO36" s="6" t="s">
        <v>98</v>
      </c>
      <c r="BP36" s="8" t="s">
        <v>98</v>
      </c>
      <c r="BQ36" s="6" t="s">
        <v>98</v>
      </c>
      <c r="BR36" s="6" t="s">
        <v>100</v>
      </c>
      <c r="BS36" s="6" t="s">
        <v>101</v>
      </c>
      <c r="BT36" s="6" t="s">
        <v>103</v>
      </c>
      <c r="BU36" s="6" t="s">
        <v>101</v>
      </c>
      <c r="BV36" s="8" t="s">
        <v>98</v>
      </c>
      <c r="BW36" s="6" t="s">
        <v>98</v>
      </c>
      <c r="BX36" s="6" t="s">
        <v>98</v>
      </c>
      <c r="BY36" s="6"/>
      <c r="BZ36" s="6"/>
      <c r="CA36" s="6"/>
      <c r="CB36" s="6"/>
      <c r="CC36" s="6"/>
      <c r="CD36" s="6"/>
      <c r="CE36" s="6"/>
      <c r="CF36" s="6"/>
      <c r="CG36" s="6" t="s">
        <v>98</v>
      </c>
      <c r="CH36" s="6" t="s">
        <v>98</v>
      </c>
      <c r="CI36" s="6"/>
      <c r="CJ36" s="8"/>
      <c r="CK36" s="6"/>
      <c r="CL36" s="8"/>
      <c r="CM36" s="9" t="str">
        <f>IF( AND(ISNUMBER(CJ36),ISNUMBER(CL36)),DATEDIF(CJ36,CL36,"D"),"")</f>
        <v/>
      </c>
    </row>
    <row r="37" spans="1:91">
      <c r="A37" s="6">
        <v>154</v>
      </c>
      <c r="B37" s="6" t="str">
        <f>IF(C37="201612","A",IF(C37="201706","B",IF(C37="201712","C",IF(C37="201806","D"))))</f>
        <v>D</v>
      </c>
      <c r="C37" s="7" t="str">
        <f>CONCATENATE(E37,IF(D37="décembre","12","06"))</f>
        <v>201806</v>
      </c>
      <c r="D37" s="6" t="s">
        <v>106</v>
      </c>
      <c r="E37" s="6">
        <v>2018</v>
      </c>
      <c r="F37" s="6" t="s">
        <v>257</v>
      </c>
      <c r="G37" s="6" t="s">
        <v>258</v>
      </c>
      <c r="H37" s="6">
        <v>68</v>
      </c>
      <c r="I3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7" s="6" t="s">
        <v>93</v>
      </c>
      <c r="K37" s="8">
        <v>18131</v>
      </c>
      <c r="L37" s="8">
        <v>43257</v>
      </c>
      <c r="M37" s="8">
        <v>43259</v>
      </c>
      <c r="N37" s="6">
        <v>2</v>
      </c>
      <c r="O37" s="6" t="s">
        <v>95</v>
      </c>
      <c r="P37" s="6" t="str">
        <f>IF(O37="Hemato","",IF(Q37="CHC","Digestif",IF(Q37="colon","Digestif",IF(Q37="cholangiocarcinome","Digestif",IF(Q37="corticosurrenalome","Surrenale",IF(Q37="ependymome du cervelet","Cérébral",IF(Q37="gastrique","Digestif",IF(Q37="melanome","Cutané",IF(Q37="oesophage","Digestif",IF(Q37="ovaire","Gynécologique",IF(Q37="pancreas","Digestif",IF(Q37="prostate","Prostate",IF(Q37="renal","Urinaire",IF(Q37="sein","Gynécologique",IF(Q37="TNE","TNE",IF(Q37="uterus","Gynécologique",IF(Q37="vessie","Urinaire",IF(Q37="ORL","ORL",IF(Q37="indeterminé","Indéterminé","")))))))))))))))))))</f>
        <v>Digestif</v>
      </c>
      <c r="Q37" s="6" t="s">
        <v>109</v>
      </c>
      <c r="R37" s="6">
        <v>160</v>
      </c>
      <c r="S37" s="6">
        <v>70</v>
      </c>
      <c r="T37" s="6">
        <v>66</v>
      </c>
      <c r="U37" s="6" t="s">
        <v>98</v>
      </c>
      <c r="V37" s="6">
        <f>IF('[1]Référentiel recueil de données'!$Q37="NC","NC",IF('[1]Référentiel recueil de données'!$S37="NC","NC",ROUND('[1]Référentiel recueil de données'!$S37/('[1]Référentiel recueil de données'!$Q37*'[1]Référentiel recueil de données'!$Q37)*10000,0)))</f>
        <v>26</v>
      </c>
      <c r="W37" s="7" t="str">
        <f>IF(OR(Table_2[[#This Row],[interval imc]]="NC",Table_2[[#This Row],[interval imc]]=0),"non renseigné","renseigné")</f>
        <v>non renseigné</v>
      </c>
      <c r="X37" s="7" t="str">
        <f>IF('[1]Référentiel recueil de données'!$U19="NC","NC",IF(V37&lt;18.5,"&lt;18,5",IF(AND(V37&gt;=18.5,V37&lt;25),"entre 18,5 et 25",IF(AND(V37&gt;=25,V37&lt;30),"entre 25 et 30",IF(V37&gt;=30,"supérieur à 30")))))</f>
        <v>NC</v>
      </c>
      <c r="Y37" s="6">
        <v>1</v>
      </c>
      <c r="Z37" s="7" t="str">
        <f>IF(Y37=0,0,IF(AND(Y37&gt;0,Y37&lt;5),"entre 1 et 5",IF(AND(Y37&gt;=5,Y37&lt;=10),"entre 5 et 10",IF(Y37&gt;10,"supérieur à 10","????"))))</f>
        <v>entre 1 et 5</v>
      </c>
      <c r="AA37" s="7" t="str">
        <f>IF(AND(ISNUMBER(Table_2[[#This Row],[poids_entree]]),ISNUMBER(Table_2[[#This Row],[poids_sortie]])),Table_2[[#This Row],[poids_sortie]]-Table_2[[#This Row],[poids_entree]],"NC")</f>
        <v>NC</v>
      </c>
      <c r="AB37" s="7">
        <f>IF(AND(ISNUMBER(Table_2[[#This Row],[poids_init]]),ISNUMBER(Table_2[[#This Row],[poids_entree]])),Table_2[[#This Row],[poids_entree]]-Table_2[[#This Row],[poids_init]],"NC")</f>
        <v>-4</v>
      </c>
      <c r="AC37" s="6">
        <f>IF(T37="NC","NC",IF(S37="NC","NC",ROUND(((S37-T37)/S37)*100,0)))</f>
        <v>6</v>
      </c>
      <c r="AD37" s="6" t="str">
        <f>IF(AA37="NC","NC",IF(AA37&gt;=0,"perte","gain"))</f>
        <v>NC</v>
      </c>
      <c r="AE37" s="6" t="str">
        <f>IF(AB37="NC","NC",IF(AB37&gt;=0,"perte","gain"))</f>
        <v>gain</v>
      </c>
      <c r="AF37" s="6" t="str">
        <f>IF(U37="NC","NC",IF(T37="NC","NC",ROUND(((T37-U37)/T37)*100,0)))</f>
        <v>NC</v>
      </c>
      <c r="AG37" s="6" t="str">
        <f>IF(ISNUMBER(Table_2[[#This Row],[% perte de poids DH]]),AF37*(-1),"NC")</f>
        <v>NC</v>
      </c>
      <c r="AH37" s="6" t="str">
        <f>IF(AF37="NC","non renseigné","renseigné")</f>
        <v>non renseigné</v>
      </c>
      <c r="AI37" s="6" t="str">
        <f>IF(AC37="NC","non renseigné","renseigné")</f>
        <v>renseigné</v>
      </c>
      <c r="AJ37" s="7" t="str">
        <f>IF(OR(Table_2[[#This Row],[albumine]]="NC",Table_2[[#This Row],[albumine]]=0),"non renseigné","renseigné")</f>
        <v>renseigné</v>
      </c>
      <c r="AK37" s="6">
        <v>31</v>
      </c>
      <c r="AL37" s="6" t="s">
        <v>97</v>
      </c>
      <c r="AM37" s="6" t="s">
        <v>98</v>
      </c>
      <c r="AN37" s="6">
        <v>40</v>
      </c>
      <c r="AO37" s="6" t="s">
        <v>98</v>
      </c>
      <c r="AP37" s="6" t="s">
        <v>98</v>
      </c>
      <c r="AQ37" s="8" t="s">
        <v>98</v>
      </c>
      <c r="AR37" s="8" t="s">
        <v>98</v>
      </c>
      <c r="AS37" s="6">
        <v>2</v>
      </c>
      <c r="AT37" s="6">
        <v>0</v>
      </c>
      <c r="AU37" s="6" t="s">
        <v>138</v>
      </c>
      <c r="AV37" s="6" t="s">
        <v>101</v>
      </c>
      <c r="AW37" s="6" t="s">
        <v>98</v>
      </c>
      <c r="AX37" s="6" t="s">
        <v>98</v>
      </c>
      <c r="AY37" s="6" t="s">
        <v>101</v>
      </c>
      <c r="AZ37" s="6" t="s">
        <v>101</v>
      </c>
      <c r="BA37" s="6" t="s">
        <v>101</v>
      </c>
      <c r="BB37" s="6" t="s">
        <v>98</v>
      </c>
      <c r="BC37" s="6" t="s">
        <v>259</v>
      </c>
      <c r="BD37" s="6" t="s">
        <v>101</v>
      </c>
      <c r="BE37" s="6" t="s">
        <v>102</v>
      </c>
      <c r="BF37" s="6" t="s">
        <v>98</v>
      </c>
      <c r="BG37" s="6" t="s">
        <v>98</v>
      </c>
      <c r="BH37" s="6" t="s">
        <v>98</v>
      </c>
      <c r="BI37" s="6" t="s">
        <v>98</v>
      </c>
      <c r="BJ37" s="6" t="s">
        <v>98</v>
      </c>
      <c r="BK37" s="6" t="s">
        <v>98</v>
      </c>
      <c r="BL37" s="6" t="s">
        <v>98</v>
      </c>
      <c r="BM37" s="6" t="s">
        <v>100</v>
      </c>
      <c r="BN37" s="6" t="s">
        <v>98</v>
      </c>
      <c r="BO37" s="6" t="s">
        <v>98</v>
      </c>
      <c r="BP37" s="8" t="s">
        <v>98</v>
      </c>
      <c r="BQ37" s="6" t="s">
        <v>98</v>
      </c>
      <c r="BR37" s="6" t="s">
        <v>101</v>
      </c>
      <c r="BS37" s="6" t="s">
        <v>100</v>
      </c>
      <c r="BT37" s="6" t="s">
        <v>111</v>
      </c>
      <c r="BU37" s="6" t="s">
        <v>101</v>
      </c>
      <c r="BV37" s="8" t="s">
        <v>98</v>
      </c>
      <c r="BW37" s="6" t="s">
        <v>98</v>
      </c>
      <c r="BX37" s="6" t="s">
        <v>98</v>
      </c>
      <c r="BY37" s="6"/>
      <c r="BZ37" s="6"/>
      <c r="CA37" s="6"/>
      <c r="CB37" s="6"/>
      <c r="CC37" s="6"/>
      <c r="CD37" s="6"/>
      <c r="CE37" s="6"/>
      <c r="CF37" s="6"/>
      <c r="CG37" s="6" t="s">
        <v>98</v>
      </c>
      <c r="CH37" s="6" t="s">
        <v>98</v>
      </c>
      <c r="CI37" s="6"/>
      <c r="CJ37" s="8"/>
      <c r="CK37" s="6"/>
      <c r="CL37" s="8"/>
      <c r="CM37" s="9" t="str">
        <f>IF( AND(ISNUMBER(CJ37),ISNUMBER(CL37)),DATEDIF(CJ37,CL37,"D"),"")</f>
        <v/>
      </c>
    </row>
    <row r="38" spans="1:91" ht="75">
      <c r="A38" s="6">
        <v>113</v>
      </c>
      <c r="B38" s="6" t="str">
        <f>IF(C38="201612","A",IF(C38="201706","B",IF(C38="201712","C",IF(C38="201806","D"))))</f>
        <v>D</v>
      </c>
      <c r="C38" s="7" t="str">
        <f>CONCATENATE(E38,IF(D38="décembre","12","06"))</f>
        <v>201806</v>
      </c>
      <c r="D38" s="6" t="s">
        <v>106</v>
      </c>
      <c r="E38" s="6">
        <v>2018</v>
      </c>
      <c r="F38" s="6" t="s">
        <v>260</v>
      </c>
      <c r="G38" s="6" t="s">
        <v>261</v>
      </c>
      <c r="H38" s="6">
        <v>69</v>
      </c>
      <c r="I3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8" s="6" t="s">
        <v>142</v>
      </c>
      <c r="K38" s="8">
        <v>16657</v>
      </c>
      <c r="L38" s="8">
        <v>43256</v>
      </c>
      <c r="M38" s="8">
        <v>43280</v>
      </c>
      <c r="N38" s="6">
        <v>24</v>
      </c>
      <c r="O38" s="6" t="s">
        <v>95</v>
      </c>
      <c r="P38" s="6" t="str">
        <f>IF(O38="Hemato","",IF(Q38="CHC","Digestif",IF(Q38="colon","Digestif",IF(Q38="cholangiocarcinome","Digestif",IF(Q38="corticosurrenalome","Surrenale",IF(Q38="ependymome du cervelet","Cérébral",IF(Q38="gastrique","Digestif",IF(Q38="melanome","Cutané",IF(Q38="oesophage","Digestif",IF(Q38="ovaire","Gynécologique",IF(Q38="pancreas","Digestif",IF(Q38="prostate","Prostate",IF(Q38="renal","Urinaire",IF(Q38="sein","Gynécologique",IF(Q38="TNE","TNE",IF(Q38="uterus","Gynécologique",IF(Q38="vessie","Urinaire",IF(Q38="ORL","ORL",IF(Q38="indeterminé","Indéterminé","")))))))))))))))))))</f>
        <v>Digestif</v>
      </c>
      <c r="Q38" s="6" t="s">
        <v>167</v>
      </c>
      <c r="R38" s="6">
        <v>174</v>
      </c>
      <c r="S38" s="6" t="s">
        <v>98</v>
      </c>
      <c r="T38" s="6">
        <v>52</v>
      </c>
      <c r="U38" s="6" t="s">
        <v>98</v>
      </c>
      <c r="V38" s="6">
        <f>IF('[1]Référentiel recueil de données'!$Q38="NC","NC",IF('[1]Référentiel recueil de données'!$S38="NC","NC",ROUND('[1]Référentiel recueil de données'!$S38/('[1]Référentiel recueil de données'!$Q38*'[1]Référentiel recueil de données'!$Q38)*10000,0)))</f>
        <v>17</v>
      </c>
      <c r="W38" s="7" t="str">
        <f>IF(OR(Table_2[[#This Row],[interval imc]]="NC",Table_2[[#This Row],[interval imc]]=0),"non renseigné","renseigné")</f>
        <v>renseigné</v>
      </c>
      <c r="X38" s="7" t="str">
        <f>IF('[1]Référentiel recueil de données'!$U20="NC","NC",IF(V38&lt;18.5,"&lt;18,5",IF(AND(V38&gt;=18.5,V38&lt;25),"entre 18,5 et 25",IF(AND(V38&gt;=25,V38&lt;30),"entre 25 et 30",IF(V38&gt;=30,"supérieur à 30")))))</f>
        <v>&lt;18,5</v>
      </c>
      <c r="Y38" s="6">
        <v>1</v>
      </c>
      <c r="Z38" s="7" t="str">
        <f>IF(Y38=0,0,IF(AND(Y38&gt;0,Y38&lt;5),"entre 1 et 5",IF(AND(Y38&gt;=5,Y38&lt;=10),"entre 5 et 10",IF(Y38&gt;10,"supérieur à 10","????"))))</f>
        <v>entre 1 et 5</v>
      </c>
      <c r="AA38" s="7" t="str">
        <f>IF(AND(ISNUMBER(Table_2[[#This Row],[poids_entree]]),ISNUMBER(Table_2[[#This Row],[poids_sortie]])),Table_2[[#This Row],[poids_sortie]]-Table_2[[#This Row],[poids_entree]],"NC")</f>
        <v>NC</v>
      </c>
      <c r="AB38" s="7" t="str">
        <f>IF(AND(ISNUMBER(Table_2[[#This Row],[poids_init]]),ISNUMBER(Table_2[[#This Row],[poids_entree]])),Table_2[[#This Row],[poids_entree]]-Table_2[[#This Row],[poids_init]],"NC")</f>
        <v>NC</v>
      </c>
      <c r="AC38" s="6" t="str">
        <f>IF(T38="NC","NC",IF(S38="NC","NC",ROUND(((S38-T38)/S38)*100,0)))</f>
        <v>NC</v>
      </c>
      <c r="AD38" s="6" t="str">
        <f>IF(AA38="NC","NC",IF(AA38&gt;=0,"perte","gain"))</f>
        <v>NC</v>
      </c>
      <c r="AE38" s="6" t="str">
        <f>IF(AB38="NC","NC",IF(AB38&gt;=0,"perte","gain"))</f>
        <v>NC</v>
      </c>
      <c r="AF38" s="6" t="str">
        <f>IF(U38="NC","NC",IF(T38="NC","NC",ROUND(((T38-U38)/T38)*100,0)))</f>
        <v>NC</v>
      </c>
      <c r="AG38" s="6" t="str">
        <f>IF(ISNUMBER(Table_2[[#This Row],[% perte de poids DH]]),AF38*(-1),"NC")</f>
        <v>NC</v>
      </c>
      <c r="AH38" s="6" t="str">
        <f>IF(AF38="NC","non renseigné","renseigné")</f>
        <v>non renseigné</v>
      </c>
      <c r="AI38" s="6" t="str">
        <f>IF(AC38="NC","non renseigné","renseigné")</f>
        <v>non renseigné</v>
      </c>
      <c r="AJ38" s="7" t="str">
        <f>IF(OR(Table_2[[#This Row],[albumine]]="NC",Table_2[[#This Row],[albumine]]=0),"non renseigné","renseigné")</f>
        <v>renseigné</v>
      </c>
      <c r="AK38" s="6">
        <v>27</v>
      </c>
      <c r="AL38" s="6" t="s">
        <v>115</v>
      </c>
      <c r="AM38" s="6" t="s">
        <v>98</v>
      </c>
      <c r="AN38" s="6">
        <v>80</v>
      </c>
      <c r="AO38" s="6">
        <v>1.02</v>
      </c>
      <c r="AP38" s="6">
        <v>0.85</v>
      </c>
      <c r="AQ38" s="8">
        <v>43288</v>
      </c>
      <c r="AR38" s="8" t="s">
        <v>98</v>
      </c>
      <c r="AS38" s="6">
        <v>1</v>
      </c>
      <c r="AT38" s="6">
        <v>2</v>
      </c>
      <c r="AU38" s="6" t="s">
        <v>98</v>
      </c>
      <c r="AV38" s="6" t="s">
        <v>100</v>
      </c>
      <c r="AW38" s="6" t="s">
        <v>101</v>
      </c>
      <c r="AX38" s="6" t="s">
        <v>98</v>
      </c>
      <c r="AY38" s="6" t="s">
        <v>100</v>
      </c>
      <c r="AZ38" s="6" t="s">
        <v>100</v>
      </c>
      <c r="BA38" s="6" t="s">
        <v>100</v>
      </c>
      <c r="BB38" s="6" t="s">
        <v>98</v>
      </c>
      <c r="BC38" s="6" t="s">
        <v>101</v>
      </c>
      <c r="BD38" s="6" t="s">
        <v>100</v>
      </c>
      <c r="BE38" s="6" t="s">
        <v>102</v>
      </c>
      <c r="BF38" s="6" t="s">
        <v>98</v>
      </c>
      <c r="BG38" s="6" t="s">
        <v>98</v>
      </c>
      <c r="BH38" s="6" t="s">
        <v>98</v>
      </c>
      <c r="BI38" s="6" t="s">
        <v>98</v>
      </c>
      <c r="BJ38" s="6" t="s">
        <v>98</v>
      </c>
      <c r="BK38" s="6" t="s">
        <v>98</v>
      </c>
      <c r="BL38" s="6" t="s">
        <v>98</v>
      </c>
      <c r="BM38" s="6" t="s">
        <v>101</v>
      </c>
      <c r="BN38" s="6" t="s">
        <v>98</v>
      </c>
      <c r="BO38" s="6" t="s">
        <v>98</v>
      </c>
      <c r="BP38" s="8" t="s">
        <v>98</v>
      </c>
      <c r="BQ38" s="6" t="s">
        <v>98</v>
      </c>
      <c r="BR38" s="6" t="s">
        <v>101</v>
      </c>
      <c r="BS38" s="6" t="s">
        <v>101</v>
      </c>
      <c r="BT38" s="6" t="s">
        <v>122</v>
      </c>
      <c r="BU38" s="6" t="s">
        <v>101</v>
      </c>
      <c r="BV38" s="8" t="s">
        <v>98</v>
      </c>
      <c r="BW38" s="6" t="s">
        <v>98</v>
      </c>
      <c r="BX38" s="6" t="s">
        <v>98</v>
      </c>
      <c r="BY38" s="6"/>
      <c r="BZ38" s="6"/>
      <c r="CA38" s="6"/>
      <c r="CB38" s="6"/>
      <c r="CC38" s="6"/>
      <c r="CD38" s="6"/>
      <c r="CE38" s="6"/>
      <c r="CF38" s="6"/>
      <c r="CG38" s="6" t="s">
        <v>262</v>
      </c>
      <c r="CH38" s="6" t="s">
        <v>98</v>
      </c>
      <c r="CI38" s="6"/>
      <c r="CJ38" s="8"/>
      <c r="CK38" s="6"/>
      <c r="CL38" s="8"/>
      <c r="CM38" s="9" t="str">
        <f>IF( AND(ISNUMBER(CJ38),ISNUMBER(CL38)),DATEDIF(CJ38,CL38,"D"),"")</f>
        <v/>
      </c>
    </row>
    <row r="39" spans="1:91" ht="105">
      <c r="A39" s="6">
        <v>28</v>
      </c>
      <c r="B39" s="6" t="str">
        <f>IF(C39="201612","A",IF(C39="201706","B",IF(C39="201712","C",IF(C39="201806","D"))))</f>
        <v>B</v>
      </c>
      <c r="C39" s="7" t="str">
        <f>CONCATENATE(E39,IF(D39="décembre","12","06"))</f>
        <v>201706</v>
      </c>
      <c r="D39" s="6" t="s">
        <v>106</v>
      </c>
      <c r="E39" s="6">
        <v>2017</v>
      </c>
      <c r="F39" s="6" t="s">
        <v>263</v>
      </c>
      <c r="G39" s="6" t="s">
        <v>264</v>
      </c>
      <c r="H39" s="6">
        <v>62</v>
      </c>
      <c r="I3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9" s="6" t="s">
        <v>142</v>
      </c>
      <c r="K39" s="8">
        <v>19734</v>
      </c>
      <c r="L39" s="8">
        <v>42893</v>
      </c>
      <c r="M39" s="8">
        <v>42894</v>
      </c>
      <c r="N39" s="6">
        <v>1</v>
      </c>
      <c r="O39" s="6" t="s">
        <v>95</v>
      </c>
      <c r="P39" s="6" t="str">
        <f>IF(O39="Hemato","",IF(Q39="CHC","Digestif",IF(Q39="colon","Digestif",IF(Q39="cholangiocarcinome","Digestif",IF(Q39="corticosurrenalome","Surrenale",IF(Q39="ependymome du cervelet","Cérébral",IF(Q39="gastrique","Digestif",IF(Q39="melanome","Cutané",IF(Q39="oesophage","Digestif",IF(Q39="ovaire","Gynécologique",IF(Q39="pancreas","Digestif",IF(Q39="prostate","Prostate",IF(Q39="renal","Urinaire",IF(Q39="sein","Gynécologique",IF(Q39="TNE","TNE",IF(Q39="uterus","Gynécologique",IF(Q39="vessie","Urinaire",IF(Q39="ORL","ORL",IF(Q39="indeterminé","Indéterminé","")))))))))))))))))))</f>
        <v>Digestif</v>
      </c>
      <c r="Q39" s="6" t="s">
        <v>143</v>
      </c>
      <c r="R39" s="6">
        <v>175</v>
      </c>
      <c r="S39" s="6">
        <v>50</v>
      </c>
      <c r="T39" s="6" t="s">
        <v>98</v>
      </c>
      <c r="U39" s="6" t="s">
        <v>98</v>
      </c>
      <c r="V39" s="6" t="str">
        <f>IF('[1]Référentiel recueil de données'!$Q39="NC","NC",IF('[1]Référentiel recueil de données'!$S39="NC","NC",ROUND('[1]Référentiel recueil de données'!$S39/('[1]Référentiel recueil de données'!$Q39*'[1]Référentiel recueil de données'!$Q39)*10000,0)))</f>
        <v>NC</v>
      </c>
      <c r="W39" s="7" t="str">
        <f>IF(OR(Table_2[[#This Row],[interval imc]]="NC",Table_2[[#This Row],[interval imc]]=0),"non renseigné","renseigné")</f>
        <v>renseigné</v>
      </c>
      <c r="X39" s="7" t="str">
        <f>IF('[1]Référentiel recueil de données'!$U21="NC","NC",IF(V39&lt;18.5,"&lt;18,5",IF(AND(V39&gt;=18.5,V39&lt;25),"entre 18,5 et 25",IF(AND(V39&gt;=25,V39&lt;30),"entre 25 et 30",IF(V39&gt;=30,"supérieur à 30")))))</f>
        <v>supérieur à 30</v>
      </c>
      <c r="Y39" s="6">
        <v>0</v>
      </c>
      <c r="Z39" s="7">
        <f>IF(Y39=0,0,IF(AND(Y39&gt;0,Y39&lt;5),"entre 1 et 5",IF(AND(Y39&gt;=5,Y39&lt;=10),"entre 5 et 10",IF(Y39&gt;10,"supérieur à 10","????"))))</f>
        <v>0</v>
      </c>
      <c r="AA39" s="7" t="str">
        <f>IF(AND(ISNUMBER(Table_2[[#This Row],[poids_entree]]),ISNUMBER(Table_2[[#This Row],[poids_sortie]])),Table_2[[#This Row],[poids_sortie]]-Table_2[[#This Row],[poids_entree]],"NC")</f>
        <v>NC</v>
      </c>
      <c r="AB39" s="7" t="str">
        <f>IF(AND(ISNUMBER(Table_2[[#This Row],[poids_init]]),ISNUMBER(Table_2[[#This Row],[poids_entree]])),Table_2[[#This Row],[poids_entree]]-Table_2[[#This Row],[poids_init]],"NC")</f>
        <v>NC</v>
      </c>
      <c r="AC39" s="6" t="str">
        <f>IF(T39="NC","NC",IF(S39="NC","NC",ROUND(((S39-T39)/S39)*100,0)))</f>
        <v>NC</v>
      </c>
      <c r="AD39" s="6" t="str">
        <f>IF(AA39="NC","NC",IF(AA39&gt;=0,"perte","gain"))</f>
        <v>NC</v>
      </c>
      <c r="AE39" s="6" t="str">
        <f>IF(AB39="NC","NC",IF(AB39&gt;=0,"perte","gain"))</f>
        <v>NC</v>
      </c>
      <c r="AF39" s="6" t="str">
        <f>IF(U39="NC","NC",IF(T39="NC","NC",ROUND(((T39-U39)/T39)*100,0)))</f>
        <v>NC</v>
      </c>
      <c r="AG39" s="6" t="str">
        <f>IF(ISNUMBER(Table_2[[#This Row],[% perte de poids DH]]),AF39*(-1),"NC")</f>
        <v>NC</v>
      </c>
      <c r="AH39" s="6" t="str">
        <f>IF(AF39="NC","non renseigné","renseigné")</f>
        <v>non renseigné</v>
      </c>
      <c r="AI39" s="6" t="str">
        <f>IF(AC39="NC","non renseigné","renseigné")</f>
        <v>non renseigné</v>
      </c>
      <c r="AJ39" s="7" t="str">
        <f>IF(OR(Table_2[[#This Row],[albumine]]="NC",Table_2[[#This Row],[albumine]]=0),"non renseigné","renseigné")</f>
        <v>non renseigné</v>
      </c>
      <c r="AK39" s="6" t="s">
        <v>98</v>
      </c>
      <c r="AL39" s="6" t="s">
        <v>128</v>
      </c>
      <c r="AM39" s="6" t="s">
        <v>98</v>
      </c>
      <c r="AN39" s="6">
        <v>0</v>
      </c>
      <c r="AO39" s="6">
        <v>0</v>
      </c>
      <c r="AP39" s="6">
        <v>0</v>
      </c>
      <c r="AQ39" s="8">
        <v>42894</v>
      </c>
      <c r="AR39" s="8">
        <v>42871</v>
      </c>
      <c r="AS39" s="6">
        <v>0</v>
      </c>
      <c r="AT39" s="6">
        <v>0</v>
      </c>
      <c r="AU39" s="6" t="s">
        <v>98</v>
      </c>
      <c r="AV39" s="6" t="s">
        <v>98</v>
      </c>
      <c r="AW39" s="6" t="s">
        <v>98</v>
      </c>
      <c r="AX39" s="6" t="s">
        <v>98</v>
      </c>
      <c r="AY39" s="6" t="s">
        <v>100</v>
      </c>
      <c r="AZ39" s="6" t="s">
        <v>101</v>
      </c>
      <c r="BA39" s="6" t="s">
        <v>101</v>
      </c>
      <c r="BB39" s="6" t="s">
        <v>98</v>
      </c>
      <c r="BC39" s="6" t="s">
        <v>98</v>
      </c>
      <c r="BD39" s="6" t="s">
        <v>101</v>
      </c>
      <c r="BE39" s="6" t="s">
        <v>102</v>
      </c>
      <c r="BF39" s="6" t="s">
        <v>98</v>
      </c>
      <c r="BG39" s="6" t="s">
        <v>98</v>
      </c>
      <c r="BH39" s="6" t="s">
        <v>98</v>
      </c>
      <c r="BI39" s="6" t="s">
        <v>98</v>
      </c>
      <c r="BJ39" s="6" t="s">
        <v>98</v>
      </c>
      <c r="BK39" s="6" t="s">
        <v>98</v>
      </c>
      <c r="BL39" s="6" t="s">
        <v>98</v>
      </c>
      <c r="BM39" s="6" t="s">
        <v>101</v>
      </c>
      <c r="BN39" s="6" t="s">
        <v>98</v>
      </c>
      <c r="BO39" s="6" t="s">
        <v>98</v>
      </c>
      <c r="BP39" s="8" t="s">
        <v>98</v>
      </c>
      <c r="BQ39" s="6" t="s">
        <v>98</v>
      </c>
      <c r="BR39" s="6" t="s">
        <v>101</v>
      </c>
      <c r="BS39" s="6" t="s">
        <v>100</v>
      </c>
      <c r="BT39" s="6" t="s">
        <v>111</v>
      </c>
      <c r="BU39" s="6" t="s">
        <v>101</v>
      </c>
      <c r="BV39" s="8" t="s">
        <v>98</v>
      </c>
      <c r="BW39" s="6" t="s">
        <v>98</v>
      </c>
      <c r="BX39" s="6" t="s">
        <v>98</v>
      </c>
      <c r="BY39" s="6"/>
      <c r="BZ39" s="6"/>
      <c r="CA39" s="6"/>
      <c r="CB39" s="6"/>
      <c r="CC39" s="6"/>
      <c r="CD39" s="6"/>
      <c r="CE39" s="6"/>
      <c r="CF39" s="6"/>
      <c r="CG39" s="6" t="s">
        <v>265</v>
      </c>
      <c r="CH39" s="6" t="s">
        <v>98</v>
      </c>
      <c r="CI39" s="6"/>
      <c r="CJ39" s="8"/>
      <c r="CK39" s="6"/>
      <c r="CL39" s="8"/>
      <c r="CM39" s="9" t="str">
        <f>IF( AND(ISNUMBER(CJ39),ISNUMBER(CL39)),DATEDIF(CJ39,CL39,"D"),"")</f>
        <v/>
      </c>
    </row>
    <row r="40" spans="1:91" ht="30">
      <c r="A40" s="6">
        <v>116</v>
      </c>
      <c r="B40" s="6" t="str">
        <f>IF(C40="201612","A",IF(C40="201706","B",IF(C40="201712","C",IF(C40="201806","D"))))</f>
        <v>D</v>
      </c>
      <c r="C40" s="7" t="str">
        <f>CONCATENATE(E40,IF(D40="décembre","12","06"))</f>
        <v>201806</v>
      </c>
      <c r="D40" s="6" t="s">
        <v>106</v>
      </c>
      <c r="E40" s="6">
        <v>2018</v>
      </c>
      <c r="F40" s="6" t="s">
        <v>266</v>
      </c>
      <c r="G40" s="6" t="s">
        <v>267</v>
      </c>
      <c r="H40" s="6">
        <v>73</v>
      </c>
      <c r="I4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0" s="6" t="s">
        <v>93</v>
      </c>
      <c r="K40" s="8">
        <v>16454</v>
      </c>
      <c r="L40" s="8">
        <v>43258</v>
      </c>
      <c r="M40" s="8">
        <v>43284</v>
      </c>
      <c r="N40" s="6">
        <v>26</v>
      </c>
      <c r="O40" s="6" t="s">
        <v>95</v>
      </c>
      <c r="P40" s="6" t="str">
        <f>IF(O40="Hemato","",IF(Q40="CHC","Digestif",IF(Q40="colon","Digestif",IF(Q40="cholangiocarcinome","Digestif",IF(Q40="corticosurrenalome","Surrenale",IF(Q40="ependymome du cervelet","Cérébral",IF(Q40="gastrique","Digestif",IF(Q40="melanome","Cutané",IF(Q40="oesophage","Digestif",IF(Q40="ovaire","Gynécologique",IF(Q40="pancreas","Digestif",IF(Q40="prostate","Prostate",IF(Q40="renal","Urinaire",IF(Q40="sein","Gynécologique",IF(Q40="TNE","TNE",IF(Q40="uterus","Gynécologique",IF(Q40="vessie","Urinaire",IF(Q40="ORL","ORL",IF(Q40="indeterminé","Indéterminé","")))))))))))))))))))</f>
        <v>Digestif</v>
      </c>
      <c r="Q40" s="6" t="s">
        <v>268</v>
      </c>
      <c r="R40" s="6">
        <v>151</v>
      </c>
      <c r="S40" s="6">
        <v>86</v>
      </c>
      <c r="T40" s="6">
        <v>74</v>
      </c>
      <c r="U40" s="6">
        <v>80</v>
      </c>
      <c r="V40" s="6">
        <f>IF('[1]Référentiel recueil de données'!$Q40="NC","NC",IF('[1]Référentiel recueil de données'!$S40="NC","NC",ROUND('[1]Référentiel recueil de données'!$S40/('[1]Référentiel recueil de données'!$Q40*'[1]Référentiel recueil de données'!$Q40)*10000,0)))</f>
        <v>32</v>
      </c>
      <c r="W40" s="7" t="str">
        <f>IF(OR(Table_2[[#This Row],[interval imc]]="NC",Table_2[[#This Row],[interval imc]]=0),"non renseigné","renseigné")</f>
        <v>renseigné</v>
      </c>
      <c r="X40" s="7" t="str">
        <f>IF('[1]Référentiel recueil de données'!$U127="NC","NC",IF(V40&lt;18.5,"&lt;18,5",IF(AND(V40&gt;=18.5,V40&lt;25),"entre 18,5 et 25",IF(AND(V40&gt;=25,V40&lt;30),"entre 25 et 30",IF(V40&gt;=30,"supérieur à 30")))))</f>
        <v>supérieur à 30</v>
      </c>
      <c r="Y40" s="6">
        <v>3</v>
      </c>
      <c r="Z40" s="7" t="str">
        <f>IF(Y40=0,0,IF(AND(Y40&gt;0,Y40&lt;5),"entre 1 et 5",IF(AND(Y40&gt;=5,Y40&lt;=10),"entre 5 et 10",IF(Y40&gt;10,"supérieur à 10","????"))))</f>
        <v>entre 1 et 5</v>
      </c>
      <c r="AA40" s="7">
        <f>IF(AND(ISNUMBER(Table_2[[#This Row],[poids_entree]]),ISNUMBER(Table_2[[#This Row],[poids_sortie]])),Table_2[[#This Row],[poids_sortie]]-Table_2[[#This Row],[poids_entree]],"NC")</f>
        <v>6</v>
      </c>
      <c r="AB40" s="7">
        <f>IF(AND(ISNUMBER(Table_2[[#This Row],[poids_init]]),ISNUMBER(Table_2[[#This Row],[poids_entree]])),Table_2[[#This Row],[poids_entree]]-Table_2[[#This Row],[poids_init]],"NC")</f>
        <v>-12</v>
      </c>
      <c r="AC40" s="6">
        <f>IF(T40="NC","NC",IF(S40="NC","NC",ROUND(((S40-T40)/S40)*100,0)))</f>
        <v>14</v>
      </c>
      <c r="AD40" s="6" t="str">
        <f>IF(AA40="NC","NC",IF(AA40&gt;=0,"perte","gain"))</f>
        <v>perte</v>
      </c>
      <c r="AE40" s="6" t="str">
        <f>IF(AB40="NC","NC",IF(AB40&gt;=0,"perte","gain"))</f>
        <v>gain</v>
      </c>
      <c r="AF40" s="6">
        <f>IF(U40="NC","NC",IF(T40="NC","NC",ROUND(((T40-U40)/T40)*100,0)))</f>
        <v>-8</v>
      </c>
      <c r="AG40" s="6">
        <f>IF(ISNUMBER(Table_2[[#This Row],[% perte de poids DH]]),AF40*(-1),"NC")</f>
        <v>8</v>
      </c>
      <c r="AH40" s="6" t="str">
        <f>IF(AF40="NC","non renseigné","renseigné")</f>
        <v>renseigné</v>
      </c>
      <c r="AI40" s="6" t="str">
        <f>IF(AC40="NC","non renseigné","renseigné")</f>
        <v>renseigné</v>
      </c>
      <c r="AJ40" s="7" t="str">
        <f>IF(OR(Table_2[[#This Row],[albumine]]="NC",Table_2[[#This Row],[albumine]]=0),"non renseigné","renseigné")</f>
        <v>renseigné</v>
      </c>
      <c r="AK40" s="6">
        <v>30</v>
      </c>
      <c r="AL40" s="6" t="s">
        <v>110</v>
      </c>
      <c r="AM40" s="6" t="s">
        <v>98</v>
      </c>
      <c r="AN40" s="6">
        <v>40</v>
      </c>
      <c r="AO40" s="6" t="s">
        <v>98</v>
      </c>
      <c r="AP40" s="6" t="s">
        <v>98</v>
      </c>
      <c r="AQ40" s="8">
        <v>43293</v>
      </c>
      <c r="AR40" s="8" t="s">
        <v>98</v>
      </c>
      <c r="AS40" s="6">
        <v>0</v>
      </c>
      <c r="AT40" s="6">
        <v>0</v>
      </c>
      <c r="AU40" s="6" t="s">
        <v>138</v>
      </c>
      <c r="AV40" s="6" t="s">
        <v>101</v>
      </c>
      <c r="AW40" s="6" t="s">
        <v>98</v>
      </c>
      <c r="AX40" s="6" t="s">
        <v>157</v>
      </c>
      <c r="AY40" s="6" t="s">
        <v>100</v>
      </c>
      <c r="AZ40" s="6" t="s">
        <v>100</v>
      </c>
      <c r="BA40" s="6" t="s">
        <v>101</v>
      </c>
      <c r="BB40" s="6" t="s">
        <v>98</v>
      </c>
      <c r="BC40" s="6" t="s">
        <v>98</v>
      </c>
      <c r="BD40" s="6" t="s">
        <v>101</v>
      </c>
      <c r="BE40" s="6" t="s">
        <v>102</v>
      </c>
      <c r="BF40" s="6" t="s">
        <v>98</v>
      </c>
      <c r="BG40" s="6" t="s">
        <v>98</v>
      </c>
      <c r="BH40" s="6" t="s">
        <v>98</v>
      </c>
      <c r="BI40" s="6" t="s">
        <v>98</v>
      </c>
      <c r="BJ40" s="6" t="s">
        <v>98</v>
      </c>
      <c r="BK40" s="6" t="s">
        <v>98</v>
      </c>
      <c r="BL40" s="6" t="s">
        <v>98</v>
      </c>
      <c r="BM40" s="6" t="s">
        <v>100</v>
      </c>
      <c r="BN40" s="6" t="s">
        <v>98</v>
      </c>
      <c r="BO40" s="6" t="s">
        <v>98</v>
      </c>
      <c r="BP40" s="8">
        <v>43040</v>
      </c>
      <c r="BQ40" s="6" t="s">
        <v>98</v>
      </c>
      <c r="BR40" s="6" t="s">
        <v>101</v>
      </c>
      <c r="BS40" s="6" t="s">
        <v>101</v>
      </c>
      <c r="BT40" s="6" t="s">
        <v>122</v>
      </c>
      <c r="BU40" s="6" t="s">
        <v>101</v>
      </c>
      <c r="BV40" s="8" t="s">
        <v>98</v>
      </c>
      <c r="BW40" s="6" t="s">
        <v>98</v>
      </c>
      <c r="BX40" s="6" t="s">
        <v>98</v>
      </c>
      <c r="BY40" s="6"/>
      <c r="BZ40" s="6"/>
      <c r="CA40" s="6"/>
      <c r="CB40" s="6"/>
      <c r="CC40" s="6"/>
      <c r="CD40" s="6"/>
      <c r="CE40" s="6"/>
      <c r="CF40" s="6"/>
      <c r="CG40" s="6" t="s">
        <v>269</v>
      </c>
      <c r="CH40" s="6" t="s">
        <v>98</v>
      </c>
      <c r="CI40" s="6"/>
      <c r="CJ40" s="8"/>
      <c r="CK40" s="6"/>
      <c r="CL40" s="8"/>
      <c r="CM40" s="9" t="str">
        <f>IF( AND(ISNUMBER(CJ40),ISNUMBER(CL40)),DATEDIF(CJ40,CL40,"D"),"")</f>
        <v/>
      </c>
    </row>
    <row r="41" spans="1:91" ht="30">
      <c r="A41" s="6">
        <v>130</v>
      </c>
      <c r="B41" s="6" t="str">
        <f>IF(C41="201612","A",IF(C41="201706","B",IF(C41="201712","C",IF(C41="201806","D"))))</f>
        <v>C</v>
      </c>
      <c r="C41" s="7" t="str">
        <f>CONCATENATE(E41,IF(D41="décembre","12","06"))</f>
        <v>201712</v>
      </c>
      <c r="D41" s="6" t="s">
        <v>90</v>
      </c>
      <c r="E41" s="6">
        <v>2017</v>
      </c>
      <c r="F41" s="6" t="s">
        <v>270</v>
      </c>
      <c r="G41" s="6" t="s">
        <v>271</v>
      </c>
      <c r="H41" s="6">
        <v>58</v>
      </c>
      <c r="I4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1" s="6" t="s">
        <v>142</v>
      </c>
      <c r="K41" s="8">
        <v>21729</v>
      </c>
      <c r="L41" s="8">
        <v>43035</v>
      </c>
      <c r="M41" s="8">
        <v>43080</v>
      </c>
      <c r="N41" s="6">
        <v>45</v>
      </c>
      <c r="O41" s="6" t="s">
        <v>95</v>
      </c>
      <c r="P41" s="6" t="str">
        <f>IF(O41="Hemato","",IF(Q41="CHC","Digestif",IF(Q41="colon","Digestif",IF(Q41="cholangiocarcinome","Digestif",IF(Q41="corticosurrenalome","Surrenale",IF(Q41="ependymome du cervelet","Cérébral",IF(Q41="gastrique","Digestif",IF(Q41="melanome","Cutané",IF(Q41="oesophage","Digestif",IF(Q41="ovaire","Gynécologique",IF(Q41="pancreas","Digestif",IF(Q41="prostate","Prostate",IF(Q41="renal","Urinaire",IF(Q41="sein","Gynécologique",IF(Q41="TNE","TNE",IF(Q41="uterus","Gynécologique",IF(Q41="vessie","Urinaire",IF(Q41="ORL","ORL",IF(Q41="indeterminé","Indéterminé","")))))))))))))))))))</f>
        <v>Prostate</v>
      </c>
      <c r="Q41" s="6" t="s">
        <v>215</v>
      </c>
      <c r="R41" s="6">
        <v>184</v>
      </c>
      <c r="S41" s="6">
        <v>77</v>
      </c>
      <c r="T41" s="6">
        <v>69</v>
      </c>
      <c r="U41" s="6">
        <v>66</v>
      </c>
      <c r="V41" s="6">
        <f>IF('[1]Référentiel recueil de données'!$Q41="NC","NC",IF('[1]Référentiel recueil de données'!$S41="NC","NC",ROUND('[1]Référentiel recueil de données'!$S41/('[1]Référentiel recueil de données'!$Q41*'[1]Référentiel recueil de données'!$Q41)*10000,0)))</f>
        <v>20</v>
      </c>
      <c r="W41" s="7" t="str">
        <f>IF(OR(Table_2[[#This Row],[interval imc]]="NC",Table_2[[#This Row],[interval imc]]=0),"non renseigné","renseigné")</f>
        <v>renseigné</v>
      </c>
      <c r="X41" s="7" t="str">
        <f>IF('[1]Référentiel recueil de données'!$U83="NC","NC",IF(V41&lt;18.5,"&lt;18,5",IF(AND(V41&gt;=18.5,V41&lt;25),"entre 18,5 et 25",IF(AND(V41&gt;=25,V41&lt;30),"entre 25 et 30",IF(V41&gt;=30,"supérieur à 30")))))</f>
        <v>entre 18,5 et 25</v>
      </c>
      <c r="Y41" s="6">
        <v>7</v>
      </c>
      <c r="Z41" s="7" t="str">
        <f>IF(Y41=0,0,IF(AND(Y41&gt;0,Y41&lt;5),"entre 1 et 5",IF(AND(Y41&gt;=5,Y41&lt;=10),"entre 5 et 10",IF(Y41&gt;10,"supérieur à 10","????"))))</f>
        <v>entre 5 et 10</v>
      </c>
      <c r="AA41" s="7">
        <f>IF(AND(ISNUMBER(Table_2[[#This Row],[poids_entree]]),ISNUMBER(Table_2[[#This Row],[poids_sortie]])),Table_2[[#This Row],[poids_sortie]]-Table_2[[#This Row],[poids_entree]],"NC")</f>
        <v>-3</v>
      </c>
      <c r="AB41" s="7">
        <f>IF(AND(ISNUMBER(Table_2[[#This Row],[poids_init]]),ISNUMBER(Table_2[[#This Row],[poids_entree]])),Table_2[[#This Row],[poids_entree]]-Table_2[[#This Row],[poids_init]],"NC")</f>
        <v>-8</v>
      </c>
      <c r="AC41" s="6">
        <f>IF(T41="NC","NC",IF(S41="NC","NC",ROUND(((S41-T41)/S41)*100,0)))</f>
        <v>10</v>
      </c>
      <c r="AD41" s="6" t="str">
        <f>IF(AA41="NC","NC",IF(AA41&gt;=0,"perte","gain"))</f>
        <v>gain</v>
      </c>
      <c r="AE41" s="6" t="str">
        <f>IF(AB41="NC","NC",IF(AB41&gt;=0,"perte","gain"))</f>
        <v>gain</v>
      </c>
      <c r="AF41" s="6">
        <f>IF(U41="NC","NC",IF(T41="NC","NC",ROUND(((T41-U41)/T41)*100,0)))</f>
        <v>4</v>
      </c>
      <c r="AG41" s="6">
        <f>IF(ISNUMBER(Table_2[[#This Row],[% perte de poids DH]]),AF41*(-1),"NC")</f>
        <v>-4</v>
      </c>
      <c r="AH41" s="6" t="str">
        <f>IF(AF41="NC","non renseigné","renseigné")</f>
        <v>renseigné</v>
      </c>
      <c r="AI41" s="6" t="str">
        <f>IF(AC41="NC","non renseigné","renseigné")</f>
        <v>renseigné</v>
      </c>
      <c r="AJ41" s="7" t="str">
        <f>IF(OR(Table_2[[#This Row],[albumine]]="NC",Table_2[[#This Row],[albumine]]=0),"non renseigné","renseigné")</f>
        <v>renseigné</v>
      </c>
      <c r="AK41" s="6">
        <v>30</v>
      </c>
      <c r="AL41" s="6" t="s">
        <v>115</v>
      </c>
      <c r="AM41" s="6" t="s">
        <v>98</v>
      </c>
      <c r="AN41" s="6">
        <v>20</v>
      </c>
      <c r="AO41" s="6" t="s">
        <v>98</v>
      </c>
      <c r="AP41" s="6" t="s">
        <v>98</v>
      </c>
      <c r="AQ41" s="8">
        <v>43089</v>
      </c>
      <c r="AR41" s="8">
        <v>43080</v>
      </c>
      <c r="AS41" s="6">
        <v>0</v>
      </c>
      <c r="AT41" s="6">
        <v>0</v>
      </c>
      <c r="AU41" s="6" t="s">
        <v>156</v>
      </c>
      <c r="AV41" s="6" t="s">
        <v>98</v>
      </c>
      <c r="AW41" s="6" t="s">
        <v>98</v>
      </c>
      <c r="AX41" s="6" t="s">
        <v>172</v>
      </c>
      <c r="AY41" s="6" t="s">
        <v>100</v>
      </c>
      <c r="AZ41" s="6" t="s">
        <v>101</v>
      </c>
      <c r="BA41" s="6" t="s">
        <v>101</v>
      </c>
      <c r="BB41" s="6" t="s">
        <v>98</v>
      </c>
      <c r="BC41" s="6" t="s">
        <v>98</v>
      </c>
      <c r="BD41" s="6" t="s">
        <v>101</v>
      </c>
      <c r="BE41" s="6" t="s">
        <v>102</v>
      </c>
      <c r="BF41" s="6" t="s">
        <v>98</v>
      </c>
      <c r="BG41" s="6" t="s">
        <v>98</v>
      </c>
      <c r="BH41" s="6" t="s">
        <v>98</v>
      </c>
      <c r="BI41" s="6" t="s">
        <v>98</v>
      </c>
      <c r="BJ41" s="6" t="s">
        <v>98</v>
      </c>
      <c r="BK41" s="6" t="s">
        <v>98</v>
      </c>
      <c r="BL41" s="6" t="s">
        <v>98</v>
      </c>
      <c r="BM41" s="6" t="s">
        <v>101</v>
      </c>
      <c r="BN41" s="6" t="s">
        <v>98</v>
      </c>
      <c r="BO41" s="6" t="s">
        <v>98</v>
      </c>
      <c r="BP41" s="8" t="s">
        <v>98</v>
      </c>
      <c r="BQ41" s="6" t="s">
        <v>98</v>
      </c>
      <c r="BR41" s="6" t="s">
        <v>100</v>
      </c>
      <c r="BS41" s="6" t="s">
        <v>101</v>
      </c>
      <c r="BT41" s="6" t="s">
        <v>103</v>
      </c>
      <c r="BU41" s="6" t="s">
        <v>101</v>
      </c>
      <c r="BV41" s="8" t="s">
        <v>98</v>
      </c>
      <c r="BW41" s="6" t="s">
        <v>98</v>
      </c>
      <c r="BX41" s="6" t="s">
        <v>98</v>
      </c>
      <c r="BY41" s="6"/>
      <c r="BZ41" s="6"/>
      <c r="CA41" s="6"/>
      <c r="CB41" s="6"/>
      <c r="CC41" s="6"/>
      <c r="CD41" s="6"/>
      <c r="CE41" s="6"/>
      <c r="CF41" s="6"/>
      <c r="CG41" s="6" t="s">
        <v>98</v>
      </c>
      <c r="CH41" s="6" t="s">
        <v>272</v>
      </c>
      <c r="CI41" s="6"/>
      <c r="CJ41" s="8"/>
      <c r="CK41" s="6"/>
      <c r="CL41" s="8"/>
      <c r="CM41" s="9" t="str">
        <f>IF( AND(ISNUMBER(CJ41),ISNUMBER(CL41)),DATEDIF(CJ41,CL41,"D"),"")</f>
        <v/>
      </c>
    </row>
    <row r="42" spans="1:91" ht="45">
      <c r="A42" s="6">
        <v>131</v>
      </c>
      <c r="B42" s="6" t="str">
        <f>IF(C42="201612","A",IF(C42="201706","B",IF(C42="201712","C",IF(C42="201806","D"))))</f>
        <v>C</v>
      </c>
      <c r="C42" s="7" t="str">
        <f>CONCATENATE(E42,IF(D42="décembre","12","06"))</f>
        <v>201712</v>
      </c>
      <c r="D42" s="6" t="s">
        <v>90</v>
      </c>
      <c r="E42" s="6">
        <v>2017</v>
      </c>
      <c r="F42" s="6" t="s">
        <v>273</v>
      </c>
      <c r="G42" s="6" t="s">
        <v>274</v>
      </c>
      <c r="H42" s="6">
        <v>67</v>
      </c>
      <c r="I4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2" s="6" t="s">
        <v>93</v>
      </c>
      <c r="K42" s="8">
        <v>18292</v>
      </c>
      <c r="L42" s="8">
        <v>43066</v>
      </c>
      <c r="M42" s="8">
        <v>43089</v>
      </c>
      <c r="N42" s="6">
        <v>23</v>
      </c>
      <c r="O42" s="6" t="s">
        <v>95</v>
      </c>
      <c r="P42" s="6" t="str">
        <f>IF(O42="Hemato","",IF(Q42="CHC","Digestif",IF(Q42="colon","Digestif",IF(Q42="cholangiocarcinome","Digestif",IF(Q42="corticosurrenalome","Surrenale",IF(Q42="ependymome du cervelet","Cérébral",IF(Q42="gastrique","Digestif",IF(Q42="melanome","Cutané",IF(Q42="oesophage","Digestif",IF(Q42="ovaire","Gynécologique",IF(Q42="pancreas","Digestif",IF(Q42="prostate","Prostate",IF(Q42="renal","Urinaire",IF(Q42="sein","Gynécologique",IF(Q42="TNE","TNE",IF(Q42="uterus","Gynécologique",IF(Q42="vessie","Urinaire",IF(Q42="ORL","ORL",IF(Q42="indeterminé","Indéterminé","")))))))))))))))))))</f>
        <v>ORL</v>
      </c>
      <c r="Q42" s="6" t="s">
        <v>180</v>
      </c>
      <c r="R42" s="6">
        <v>162</v>
      </c>
      <c r="S42" s="6">
        <v>55</v>
      </c>
      <c r="T42" s="6">
        <v>53</v>
      </c>
      <c r="U42" s="6">
        <v>57</v>
      </c>
      <c r="V42" s="6">
        <f>IF('[1]Référentiel recueil de données'!$Q42="NC","NC",IF('[1]Référentiel recueil de données'!$S42="NC","NC",ROUND('[1]Référentiel recueil de données'!$S42/('[1]Référentiel recueil de données'!$Q42*'[1]Référentiel recueil de données'!$Q42)*10000,0)))</f>
        <v>20</v>
      </c>
      <c r="W42" s="7" t="str">
        <f>IF(OR(Table_2[[#This Row],[interval imc]]="NC",Table_2[[#This Row],[interval imc]]=0),"non renseigné","renseigné")</f>
        <v>renseigné</v>
      </c>
      <c r="X42" s="7" t="str">
        <f>IF('[1]Référentiel recueil de données'!$U128="NC","NC",IF(V42&lt;18.5,"&lt;18,5",IF(AND(V42&gt;=18.5,V42&lt;25),"entre 18,5 et 25",IF(AND(V42&gt;=25,V42&lt;30),"entre 25 et 30",IF(V42&gt;=30,"supérieur à 30")))))</f>
        <v>entre 18,5 et 25</v>
      </c>
      <c r="Y42" s="6">
        <v>3</v>
      </c>
      <c r="Z42" s="7" t="str">
        <f>IF(Y42=0,0,IF(AND(Y42&gt;0,Y42&lt;5),"entre 1 et 5",IF(AND(Y42&gt;=5,Y42&lt;=10),"entre 5 et 10",IF(Y42&gt;10,"supérieur à 10","????"))))</f>
        <v>entre 1 et 5</v>
      </c>
      <c r="AA42" s="7">
        <f>IF(AND(ISNUMBER(Table_2[[#This Row],[poids_entree]]),ISNUMBER(Table_2[[#This Row],[poids_sortie]])),Table_2[[#This Row],[poids_sortie]]-Table_2[[#This Row],[poids_entree]],"NC")</f>
        <v>4</v>
      </c>
      <c r="AB42" s="7">
        <f>IF(AND(ISNUMBER(Table_2[[#This Row],[poids_init]]),ISNUMBER(Table_2[[#This Row],[poids_entree]])),Table_2[[#This Row],[poids_entree]]-Table_2[[#This Row],[poids_init]],"NC")</f>
        <v>-2</v>
      </c>
      <c r="AC42" s="6">
        <f>IF(T42="NC","NC",IF(S42="NC","NC",ROUND(((S42-T42)/S42)*100,0)))</f>
        <v>4</v>
      </c>
      <c r="AD42" s="6" t="str">
        <f>IF(AA42="NC","NC",IF(AA42&gt;=0,"perte","gain"))</f>
        <v>perte</v>
      </c>
      <c r="AE42" s="6" t="str">
        <f>IF(AB42="NC","NC",IF(AB42&gt;=0,"perte","gain"))</f>
        <v>gain</v>
      </c>
      <c r="AF42" s="6">
        <f>IF(U42="NC","NC",IF(T42="NC","NC",ROUND(((T42-U42)/T42)*100,0)))</f>
        <v>-8</v>
      </c>
      <c r="AG42" s="6">
        <f>IF(ISNUMBER(Table_2[[#This Row],[% perte de poids DH]]),AF42*(-1),"NC")</f>
        <v>8</v>
      </c>
      <c r="AH42" s="6" t="str">
        <f>IF(AF42="NC","non renseigné","renseigné")</f>
        <v>renseigné</v>
      </c>
      <c r="AI42" s="6" t="str">
        <f>IF(AC42="NC","non renseigné","renseigné")</f>
        <v>renseigné</v>
      </c>
      <c r="AJ42" s="7" t="str">
        <f>IF(OR(Table_2[[#This Row],[albumine]]="NC",Table_2[[#This Row],[albumine]]=0),"non renseigné","renseigné")</f>
        <v>renseigné</v>
      </c>
      <c r="AK42" s="6">
        <v>22</v>
      </c>
      <c r="AL42" s="6" t="s">
        <v>115</v>
      </c>
      <c r="AM42" s="6" t="s">
        <v>98</v>
      </c>
      <c r="AN42" s="6">
        <v>54</v>
      </c>
      <c r="AO42" s="6" t="s">
        <v>98</v>
      </c>
      <c r="AP42" s="6" t="s">
        <v>98</v>
      </c>
      <c r="AQ42" s="8">
        <v>43194</v>
      </c>
      <c r="AR42" s="8" t="s">
        <v>98</v>
      </c>
      <c r="AS42" s="6">
        <v>0</v>
      </c>
      <c r="AT42" s="6">
        <v>0</v>
      </c>
      <c r="AU42" s="6" t="s">
        <v>138</v>
      </c>
      <c r="AV42" s="6" t="s">
        <v>101</v>
      </c>
      <c r="AW42" s="6" t="s">
        <v>98</v>
      </c>
      <c r="AX42" s="6" t="s">
        <v>98</v>
      </c>
      <c r="AY42" s="6" t="s">
        <v>101</v>
      </c>
      <c r="AZ42" s="6" t="s">
        <v>100</v>
      </c>
      <c r="BA42" s="6" t="s">
        <v>101</v>
      </c>
      <c r="BB42" s="6" t="s">
        <v>98</v>
      </c>
      <c r="BC42" s="6" t="s">
        <v>98</v>
      </c>
      <c r="BD42" s="6" t="s">
        <v>101</v>
      </c>
      <c r="BE42" s="6" t="s">
        <v>181</v>
      </c>
      <c r="BF42" s="6" t="s">
        <v>182</v>
      </c>
      <c r="BG42" s="6" t="s">
        <v>98</v>
      </c>
      <c r="BH42" s="6" t="s">
        <v>98</v>
      </c>
      <c r="BI42" s="6" t="s">
        <v>98</v>
      </c>
      <c r="BJ42" s="6" t="s">
        <v>98</v>
      </c>
      <c r="BK42" s="6" t="s">
        <v>98</v>
      </c>
      <c r="BL42" s="6" t="s">
        <v>98</v>
      </c>
      <c r="BM42" s="6" t="s">
        <v>101</v>
      </c>
      <c r="BN42" s="6" t="s">
        <v>98</v>
      </c>
      <c r="BO42" s="6" t="s">
        <v>98</v>
      </c>
      <c r="BP42" s="8" t="s">
        <v>98</v>
      </c>
      <c r="BQ42" s="6" t="s">
        <v>98</v>
      </c>
      <c r="BR42" s="6" t="s">
        <v>101</v>
      </c>
      <c r="BS42" s="6" t="s">
        <v>100</v>
      </c>
      <c r="BT42" s="6" t="s">
        <v>111</v>
      </c>
      <c r="BU42" s="6" t="s">
        <v>101</v>
      </c>
      <c r="BV42" s="8" t="s">
        <v>98</v>
      </c>
      <c r="BW42" s="6" t="s">
        <v>98</v>
      </c>
      <c r="BX42" s="6" t="s">
        <v>98</v>
      </c>
      <c r="BY42" s="6"/>
      <c r="BZ42" s="6"/>
      <c r="CA42" s="6"/>
      <c r="CB42" s="6"/>
      <c r="CC42" s="6"/>
      <c r="CD42" s="6"/>
      <c r="CE42" s="6"/>
      <c r="CF42" s="6"/>
      <c r="CG42" s="6" t="s">
        <v>98</v>
      </c>
      <c r="CH42" s="6" t="s">
        <v>275</v>
      </c>
      <c r="CI42" s="6"/>
      <c r="CJ42" s="8"/>
      <c r="CK42" s="6"/>
      <c r="CL42" s="8"/>
      <c r="CM42" s="9" t="str">
        <f>IF( AND(ISNUMBER(CJ42),ISNUMBER(CL42)),DATEDIF(CJ42,CL42,"D"),"")</f>
        <v/>
      </c>
    </row>
    <row r="43" spans="1:91">
      <c r="A43" s="6">
        <v>94</v>
      </c>
      <c r="B43" s="6" t="str">
        <f>IF(C43="201612","A",IF(C43="201706","B",IF(C43="201712","C",IF(C43="201806","D"))))</f>
        <v>D</v>
      </c>
      <c r="C43" s="7" t="str">
        <f>CONCATENATE(E43,IF(D43="décembre","12","06"))</f>
        <v>201806</v>
      </c>
      <c r="D43" s="6" t="s">
        <v>106</v>
      </c>
      <c r="E43" s="6">
        <v>2018</v>
      </c>
      <c r="F43" s="6" t="s">
        <v>276</v>
      </c>
      <c r="G43" s="6" t="s">
        <v>201</v>
      </c>
      <c r="H43" s="6">
        <v>84</v>
      </c>
      <c r="I43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43" s="6" t="s">
        <v>142</v>
      </c>
      <c r="K43" s="8">
        <v>12539</v>
      </c>
      <c r="L43" s="8">
        <v>43251</v>
      </c>
      <c r="M43" s="8">
        <v>43258</v>
      </c>
      <c r="N43" s="6">
        <v>7</v>
      </c>
      <c r="O43" s="6" t="s">
        <v>95</v>
      </c>
      <c r="P43" s="6" t="str">
        <f>IF(O43="Hemato","",IF(Q43="CHC","Digestif",IF(Q43="colon","Digestif",IF(Q43="cholangiocarcinome","Digestif",IF(Q43="corticosurrenalome","Surrenale",IF(Q43="ependymome du cervelet","Cérébral",IF(Q43="gastrique","Digestif",IF(Q43="melanome","Cutané",IF(Q43="oesophage","Digestif",IF(Q43="ovaire","Gynécologique",IF(Q43="pancreas","Digestif",IF(Q43="prostate","Prostate",IF(Q43="renal","Urinaire",IF(Q43="sein","Gynécologique",IF(Q43="TNE","TNE",IF(Q43="uterus","Gynécologique",IF(Q43="vessie","Urinaire",IF(Q43="ORL","ORL",IF(Q43="indeterminé","Indéterminé","")))))))))))))))))))</f>
        <v>Urinaire</v>
      </c>
      <c r="Q43" s="6" t="s">
        <v>155</v>
      </c>
      <c r="R43" s="6">
        <v>176</v>
      </c>
      <c r="S43" s="6">
        <v>97</v>
      </c>
      <c r="T43" s="6">
        <v>78</v>
      </c>
      <c r="U43" s="6">
        <v>81</v>
      </c>
      <c r="V43" s="6">
        <f>IF('[1]Référentiel recueil de données'!$Q43="NC","NC",IF('[1]Référentiel recueil de données'!$S43="NC","NC",ROUND('[1]Référentiel recueil de données'!$S43/('[1]Référentiel recueil de données'!$Q43*'[1]Référentiel recueil de données'!$Q43)*10000,0)))</f>
        <v>25</v>
      </c>
      <c r="W43" s="7" t="str">
        <f>IF(OR(Table_2[[#This Row],[interval imc]]="NC",Table_2[[#This Row],[interval imc]]=0),"non renseigné","renseigné")</f>
        <v>renseigné</v>
      </c>
      <c r="X43" s="7" t="str">
        <f>IF('[1]Référentiel recueil de données'!$U116="NC","NC",IF(V43&lt;18.5,"&lt;18,5",IF(AND(V43&gt;=18.5,V43&lt;25),"entre 18,5 et 25",IF(AND(V43&gt;=25,V43&lt;30),"entre 25 et 30",IF(V43&gt;=30,"supérieur à 30")))))</f>
        <v>entre 25 et 30</v>
      </c>
      <c r="Y43" s="6">
        <v>1</v>
      </c>
      <c r="Z43" s="7" t="str">
        <f>IF(Y43=0,0,IF(AND(Y43&gt;0,Y43&lt;5),"entre 1 et 5",IF(AND(Y43&gt;=5,Y43&lt;=10),"entre 5 et 10",IF(Y43&gt;10,"supérieur à 10","????"))))</f>
        <v>entre 1 et 5</v>
      </c>
      <c r="AA43" s="7">
        <f>IF(AND(ISNUMBER(Table_2[[#This Row],[poids_entree]]),ISNUMBER(Table_2[[#This Row],[poids_sortie]])),Table_2[[#This Row],[poids_sortie]]-Table_2[[#This Row],[poids_entree]],"NC")</f>
        <v>3</v>
      </c>
      <c r="AB43" s="7">
        <f>IF(AND(ISNUMBER(Table_2[[#This Row],[poids_init]]),ISNUMBER(Table_2[[#This Row],[poids_entree]])),Table_2[[#This Row],[poids_entree]]-Table_2[[#This Row],[poids_init]],"NC")</f>
        <v>-19</v>
      </c>
      <c r="AC43" s="6">
        <f>IF(T43="NC","NC",IF(S43="NC","NC",ROUND(((S43-T43)/S43)*100,0)))</f>
        <v>20</v>
      </c>
      <c r="AD43" s="6" t="str">
        <f>IF(AA43="NC","NC",IF(AA43&gt;=0,"perte","gain"))</f>
        <v>perte</v>
      </c>
      <c r="AE43" s="6" t="str">
        <f>IF(AB43="NC","NC",IF(AB43&gt;=0,"perte","gain"))</f>
        <v>gain</v>
      </c>
      <c r="AF43" s="6">
        <f>IF(U43="NC","NC",IF(T43="NC","NC",ROUND(((T43-U43)/T43)*100,0)))</f>
        <v>-4</v>
      </c>
      <c r="AG43" s="6">
        <f>IF(ISNUMBER(Table_2[[#This Row],[% perte de poids DH]]),AF43*(-1),"NC")</f>
        <v>4</v>
      </c>
      <c r="AH43" s="6" t="str">
        <f>IF(AF43="NC","non renseigné","renseigné")</f>
        <v>renseigné</v>
      </c>
      <c r="AI43" s="6" t="str">
        <f>IF(AC43="NC","non renseigné","renseigné")</f>
        <v>renseigné</v>
      </c>
      <c r="AJ43" s="7" t="str">
        <f>IF(OR(Table_2[[#This Row],[albumine]]="NC",Table_2[[#This Row],[albumine]]=0),"non renseigné","renseigné")</f>
        <v>non renseigné</v>
      </c>
      <c r="AK43" s="6" t="s">
        <v>98</v>
      </c>
      <c r="AL43" s="6" t="s">
        <v>128</v>
      </c>
      <c r="AM43" s="6" t="s">
        <v>98</v>
      </c>
      <c r="AN43" s="6" t="s">
        <v>98</v>
      </c>
      <c r="AO43" s="6" t="s">
        <v>98</v>
      </c>
      <c r="AP43" s="6" t="s">
        <v>98</v>
      </c>
      <c r="AQ43" s="8">
        <v>43314</v>
      </c>
      <c r="AR43" s="8" t="s">
        <v>98</v>
      </c>
      <c r="AS43" s="6">
        <v>1</v>
      </c>
      <c r="AT43" s="6">
        <v>2</v>
      </c>
      <c r="AU43" s="6" t="s">
        <v>156</v>
      </c>
      <c r="AV43" s="6" t="s">
        <v>98</v>
      </c>
      <c r="AW43" s="6" t="s">
        <v>98</v>
      </c>
      <c r="AX43" s="6" t="s">
        <v>98</v>
      </c>
      <c r="AY43" s="6" t="s">
        <v>101</v>
      </c>
      <c r="AZ43" s="6" t="s">
        <v>101</v>
      </c>
      <c r="BA43" s="6" t="s">
        <v>101</v>
      </c>
      <c r="BB43" s="6" t="s">
        <v>98</v>
      </c>
      <c r="BC43" s="6" t="s">
        <v>101</v>
      </c>
      <c r="BD43" s="6" t="s">
        <v>100</v>
      </c>
      <c r="BE43" s="6" t="s">
        <v>102</v>
      </c>
      <c r="BF43" s="6" t="s">
        <v>98</v>
      </c>
      <c r="BG43" s="6" t="s">
        <v>98</v>
      </c>
      <c r="BH43" s="6" t="s">
        <v>98</v>
      </c>
      <c r="BI43" s="6" t="s">
        <v>98</v>
      </c>
      <c r="BJ43" s="6" t="s">
        <v>98</v>
      </c>
      <c r="BK43" s="6" t="s">
        <v>98</v>
      </c>
      <c r="BL43" s="6" t="s">
        <v>98</v>
      </c>
      <c r="BM43" s="6" t="s">
        <v>100</v>
      </c>
      <c r="BN43" s="6" t="s">
        <v>98</v>
      </c>
      <c r="BO43" s="6" t="s">
        <v>98</v>
      </c>
      <c r="BP43" s="8">
        <v>43132</v>
      </c>
      <c r="BQ43" s="6" t="s">
        <v>98</v>
      </c>
      <c r="BR43" s="6" t="s">
        <v>101</v>
      </c>
      <c r="BS43" s="6" t="s">
        <v>101</v>
      </c>
      <c r="BT43" s="6" t="s">
        <v>122</v>
      </c>
      <c r="BU43" s="6" t="s">
        <v>101</v>
      </c>
      <c r="BV43" s="8" t="s">
        <v>98</v>
      </c>
      <c r="BW43" s="6" t="s">
        <v>98</v>
      </c>
      <c r="BX43" s="6" t="s">
        <v>98</v>
      </c>
      <c r="BY43" s="6"/>
      <c r="BZ43" s="6"/>
      <c r="CA43" s="6"/>
      <c r="CB43" s="6"/>
      <c r="CC43" s="6"/>
      <c r="CD43" s="6"/>
      <c r="CE43" s="6"/>
      <c r="CF43" s="6"/>
      <c r="CG43" s="6" t="s">
        <v>98</v>
      </c>
      <c r="CH43" s="6" t="s">
        <v>277</v>
      </c>
      <c r="CI43" s="6"/>
      <c r="CJ43" s="8"/>
      <c r="CK43" s="6"/>
      <c r="CL43" s="8"/>
      <c r="CM43" s="9" t="str">
        <f>IF( AND(ISNUMBER(CJ43),ISNUMBER(CL43)),DATEDIF(CJ43,CL43,"D"),"")</f>
        <v/>
      </c>
    </row>
    <row r="44" spans="1:91" ht="75">
      <c r="A44" s="6">
        <v>132</v>
      </c>
      <c r="B44" s="6" t="str">
        <f>IF(C44="201612","A",IF(C44="201706","B",IF(C44="201712","C",IF(C44="201806","D"))))</f>
        <v>C</v>
      </c>
      <c r="C44" s="7" t="str">
        <f>CONCATENATE(E44,IF(D44="décembre","12","06"))</f>
        <v>201712</v>
      </c>
      <c r="D44" s="6" t="s">
        <v>90</v>
      </c>
      <c r="E44" s="6">
        <v>2017</v>
      </c>
      <c r="F44" s="6" t="s">
        <v>278</v>
      </c>
      <c r="G44" s="6" t="s">
        <v>279</v>
      </c>
      <c r="H44" s="6">
        <v>71</v>
      </c>
      <c r="I4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4" s="6" t="s">
        <v>142</v>
      </c>
      <c r="K44" s="8">
        <v>16890</v>
      </c>
      <c r="L44" s="8">
        <v>43052</v>
      </c>
      <c r="M44" s="8">
        <v>43083</v>
      </c>
      <c r="N44" s="6">
        <v>31</v>
      </c>
      <c r="O44" s="6" t="s">
        <v>95</v>
      </c>
      <c r="P44" s="6" t="str">
        <f>IF(O44="Hemato","",IF(Q44="CHC","Digestif",IF(Q44="colon","Digestif",IF(Q44="cholangiocarcinome","Digestif",IF(Q44="corticosurrenalome","Surrenale",IF(Q44="ependymome du cervelet","Cérébral",IF(Q44="gastrique","Digestif",IF(Q44="melanome","Cutané",IF(Q44="oesophage","Digestif",IF(Q44="ovaire","Gynécologique",IF(Q44="pancreas","Digestif",IF(Q44="prostate","Prostate",IF(Q44="renal","Urinaire",IF(Q44="sein","Gynécologique",IF(Q44="TNE","TNE",IF(Q44="uterus","Gynécologique",IF(Q44="vessie","Urinaire",IF(Q44="ORL","ORL",IF(Q44="indeterminé","Indéterminé","")))))))))))))))))))</f>
        <v>ORL</v>
      </c>
      <c r="Q44" s="6" t="s">
        <v>180</v>
      </c>
      <c r="R44" s="6">
        <v>174</v>
      </c>
      <c r="S44" s="6" t="s">
        <v>98</v>
      </c>
      <c r="T44" s="6">
        <v>72</v>
      </c>
      <c r="U44" s="6">
        <v>70</v>
      </c>
      <c r="V44" s="6">
        <f>IF('[1]Référentiel recueil de données'!$Q44="NC","NC",IF('[1]Référentiel recueil de données'!$S44="NC","NC",ROUND('[1]Référentiel recueil de données'!$S44/('[1]Référentiel recueil de données'!$Q44*'[1]Référentiel recueil de données'!$Q44)*10000,0)))</f>
        <v>24</v>
      </c>
      <c r="W44" s="7" t="str">
        <f>IF(OR(Table_2[[#This Row],[interval imc]]="NC",Table_2[[#This Row],[interval imc]]=0),"non renseigné","renseigné")</f>
        <v>renseigné</v>
      </c>
      <c r="X44" s="7" t="str">
        <f>IF('[1]Référentiel recueil de données'!$U89="NC","NC",IF(V44&lt;18.5,"&lt;18,5",IF(AND(V44&gt;=18.5,V44&lt;25),"entre 18,5 et 25",IF(AND(V44&gt;=25,V44&lt;30),"entre 25 et 30",IF(V44&gt;=30,"supérieur à 30")))))</f>
        <v>entre 18,5 et 25</v>
      </c>
      <c r="Y44" s="6">
        <v>3</v>
      </c>
      <c r="Z44" s="7" t="str">
        <f>IF(Y44=0,0,IF(AND(Y44&gt;0,Y44&lt;5),"entre 1 et 5",IF(AND(Y44&gt;=5,Y44&lt;=10),"entre 5 et 10",IF(Y44&gt;10,"supérieur à 10","????"))))</f>
        <v>entre 1 et 5</v>
      </c>
      <c r="AA44" s="7">
        <f>IF(AND(ISNUMBER(Table_2[[#This Row],[poids_entree]]),ISNUMBER(Table_2[[#This Row],[poids_sortie]])),Table_2[[#This Row],[poids_sortie]]-Table_2[[#This Row],[poids_entree]],"NC")</f>
        <v>-2</v>
      </c>
      <c r="AB44" s="7" t="str">
        <f>IF(AND(ISNUMBER(Table_2[[#This Row],[poids_init]]),ISNUMBER(Table_2[[#This Row],[poids_entree]])),Table_2[[#This Row],[poids_entree]]-Table_2[[#This Row],[poids_init]],"NC")</f>
        <v>NC</v>
      </c>
      <c r="AC44" s="6" t="str">
        <f>IF(T44="NC","NC",IF(S44="NC","NC",ROUND(((S44-T44)/S44)*100,0)))</f>
        <v>NC</v>
      </c>
      <c r="AD44" s="6" t="str">
        <f>IF(AA44="NC","NC",IF(AA44&gt;=0,"perte","gain"))</f>
        <v>gain</v>
      </c>
      <c r="AE44" s="6" t="str">
        <f>IF(AB44="NC","NC",IF(AB44&gt;=0,"perte","gain"))</f>
        <v>NC</v>
      </c>
      <c r="AF44" s="6">
        <f>IF(U44="NC","NC",IF(T44="NC","NC",ROUND(((T44-U44)/T44)*100,0)))</f>
        <v>3</v>
      </c>
      <c r="AG44" s="6">
        <f>IF(ISNUMBER(Table_2[[#This Row],[% perte de poids DH]]),AF44*(-1),"NC")</f>
        <v>-3</v>
      </c>
      <c r="AH44" s="6" t="str">
        <f>IF(AF44="NC","non renseigné","renseigné")</f>
        <v>renseigné</v>
      </c>
      <c r="AI44" s="6" t="str">
        <f>IF(AC44="NC","non renseigné","renseigné")</f>
        <v>non renseigné</v>
      </c>
      <c r="AJ44" s="7" t="str">
        <f>IF(OR(Table_2[[#This Row],[albumine]]="NC",Table_2[[#This Row],[albumine]]=0),"non renseigné","renseigné")</f>
        <v>renseigné</v>
      </c>
      <c r="AK44" s="6">
        <v>19</v>
      </c>
      <c r="AL44" s="6" t="s">
        <v>110</v>
      </c>
      <c r="AM44" s="6" t="s">
        <v>98</v>
      </c>
      <c r="AN44" s="6" t="s">
        <v>98</v>
      </c>
      <c r="AO44" s="6" t="s">
        <v>98</v>
      </c>
      <c r="AP44" s="6" t="s">
        <v>98</v>
      </c>
      <c r="AQ44" s="8">
        <v>43277</v>
      </c>
      <c r="AR44" s="8">
        <v>43250</v>
      </c>
      <c r="AS44" s="6">
        <v>0</v>
      </c>
      <c r="AT44" s="6">
        <v>0</v>
      </c>
      <c r="AU44" s="6" t="s">
        <v>98</v>
      </c>
      <c r="AV44" s="6" t="s">
        <v>101</v>
      </c>
      <c r="AW44" s="6" t="s">
        <v>98</v>
      </c>
      <c r="AX44" s="6" t="s">
        <v>157</v>
      </c>
      <c r="AY44" s="6" t="s">
        <v>100</v>
      </c>
      <c r="AZ44" s="6" t="s">
        <v>100</v>
      </c>
      <c r="BA44" s="6" t="s">
        <v>100</v>
      </c>
      <c r="BB44" s="6" t="s">
        <v>98</v>
      </c>
      <c r="BC44" s="6" t="s">
        <v>100</v>
      </c>
      <c r="BD44" s="6" t="s">
        <v>100</v>
      </c>
      <c r="BE44" s="6" t="s">
        <v>119</v>
      </c>
      <c r="BF44" s="6" t="s">
        <v>98</v>
      </c>
      <c r="BG44" s="6" t="s">
        <v>100</v>
      </c>
      <c r="BH44" s="6" t="s">
        <v>101</v>
      </c>
      <c r="BI44" s="6" t="s">
        <v>98</v>
      </c>
      <c r="BJ44" s="6" t="s">
        <v>98</v>
      </c>
      <c r="BK44" s="6" t="s">
        <v>98</v>
      </c>
      <c r="BL44" s="6" t="s">
        <v>98</v>
      </c>
      <c r="BM44" s="6" t="s">
        <v>100</v>
      </c>
      <c r="BN44" s="6" t="s">
        <v>98</v>
      </c>
      <c r="BO44" s="6" t="s">
        <v>121</v>
      </c>
      <c r="BP44" s="8" t="s">
        <v>98</v>
      </c>
      <c r="BQ44" s="6" t="s">
        <v>98</v>
      </c>
      <c r="BR44" s="6" t="s">
        <v>101</v>
      </c>
      <c r="BS44" s="6" t="s">
        <v>100</v>
      </c>
      <c r="BT44" s="6" t="s">
        <v>111</v>
      </c>
      <c r="BU44" s="6" t="s">
        <v>100</v>
      </c>
      <c r="BV44" s="8">
        <v>43060</v>
      </c>
      <c r="BW44" s="6" t="s">
        <v>77</v>
      </c>
      <c r="BX44" s="6" t="s">
        <v>280</v>
      </c>
      <c r="BY44" s="6"/>
      <c r="BZ44" s="6"/>
      <c r="CA44" s="6" t="s">
        <v>100</v>
      </c>
      <c r="CB44" s="6"/>
      <c r="CC44" s="6"/>
      <c r="CD44" s="6"/>
      <c r="CE44" s="6"/>
      <c r="CF44" s="6"/>
      <c r="CG44" s="6" t="s">
        <v>281</v>
      </c>
      <c r="CH44" s="6" t="s">
        <v>282</v>
      </c>
      <c r="CI44" s="6" t="s">
        <v>101</v>
      </c>
      <c r="CJ44" s="8">
        <v>43054</v>
      </c>
      <c r="CK44" s="6" t="s">
        <v>100</v>
      </c>
      <c r="CL44" s="8">
        <v>43271</v>
      </c>
      <c r="CM44" s="9">
        <f>IF( AND(ISNUMBER(CJ44),ISNUMBER(CL44)),DATEDIF(CJ44,CL44,"D"),"")</f>
        <v>217</v>
      </c>
    </row>
    <row r="45" spans="1:91" ht="30">
      <c r="A45" s="6">
        <v>146</v>
      </c>
      <c r="B45" s="6" t="str">
        <f>IF(C45="201612","A",IF(C45="201706","B",IF(C45="201712","C",IF(C45="201806","D"))))</f>
        <v>C</v>
      </c>
      <c r="C45" s="7" t="str">
        <f>CONCATENATE(E45,IF(D45="décembre","12","06"))</f>
        <v>201712</v>
      </c>
      <c r="D45" s="6" t="s">
        <v>90</v>
      </c>
      <c r="E45" s="6">
        <v>2017</v>
      </c>
      <c r="F45" s="6" t="s">
        <v>283</v>
      </c>
      <c r="G45" s="6" t="s">
        <v>284</v>
      </c>
      <c r="H45" s="6">
        <v>54</v>
      </c>
      <c r="I4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5" s="6" t="s">
        <v>142</v>
      </c>
      <c r="K45" s="8">
        <v>23230</v>
      </c>
      <c r="L45" s="8">
        <v>43075</v>
      </c>
      <c r="M45" s="8">
        <v>43090</v>
      </c>
      <c r="N45" s="6">
        <v>15</v>
      </c>
      <c r="O45" s="6" t="s">
        <v>95</v>
      </c>
      <c r="P45" s="6" t="str">
        <f>IF(O45="Hemato","",IF(Q45="CHC","Digestif",IF(Q45="colon","Digestif",IF(Q45="cholangiocarcinome","Digestif",IF(Q45="corticosurrenalome","Surrenale",IF(Q45="ependymome du cervelet","Cérébral",IF(Q45="gastrique","Digestif",IF(Q45="melanome","Cutané",IF(Q45="oesophage","Digestif",IF(Q45="ovaire","Gynécologique",IF(Q45="pancreas","Digestif",IF(Q45="prostate","Prostate",IF(Q45="renal","Urinaire",IF(Q45="sein","Gynécologique",IF(Q45="TNE","TNE",IF(Q45="uterus","Gynécologique",IF(Q45="vessie","Urinaire",IF(Q45="ORL","ORL",IF(Q45="indeterminé","Indéterminé","")))))))))))))))))))</f>
        <v>Digestif</v>
      </c>
      <c r="Q45" s="6" t="s">
        <v>167</v>
      </c>
      <c r="R45" s="6">
        <v>183</v>
      </c>
      <c r="S45" s="6">
        <v>61</v>
      </c>
      <c r="T45" s="6">
        <v>51</v>
      </c>
      <c r="U45" s="6">
        <v>49</v>
      </c>
      <c r="V45" s="6">
        <f>IF('[1]Référentiel recueil de données'!$Q45="NC","NC",IF('[1]Référentiel recueil de données'!$S45="NC","NC",ROUND('[1]Référentiel recueil de données'!$S45/('[1]Référentiel recueil de données'!$Q45*'[1]Référentiel recueil de données'!$Q45)*10000,0)))</f>
        <v>15</v>
      </c>
      <c r="W45" s="7" t="str">
        <f>IF(OR(Table_2[[#This Row],[interval imc]]="NC",Table_2[[#This Row],[interval imc]]=0),"non renseigné","renseigné")</f>
        <v>renseigné</v>
      </c>
      <c r="X45" s="7" t="str">
        <f>IF('[1]Référentiel recueil de données'!$U84="NC","NC",IF(V45&lt;18.5,"&lt;18,5",IF(AND(V45&gt;=18.5,V45&lt;25),"entre 18,5 et 25",IF(AND(V45&gt;=25,V45&lt;30),"entre 25 et 30",IF(V45&gt;=30,"supérieur à 30")))))</f>
        <v>&lt;18,5</v>
      </c>
      <c r="Y45" s="6">
        <v>2</v>
      </c>
      <c r="Z45" s="7" t="str">
        <f>IF(Y45=0,0,IF(AND(Y45&gt;0,Y45&lt;5),"entre 1 et 5",IF(AND(Y45&gt;=5,Y45&lt;=10),"entre 5 et 10",IF(Y45&gt;10,"supérieur à 10","????"))))</f>
        <v>entre 1 et 5</v>
      </c>
      <c r="AA45" s="7">
        <f>IF(AND(ISNUMBER(Table_2[[#This Row],[poids_entree]]),ISNUMBER(Table_2[[#This Row],[poids_sortie]])),Table_2[[#This Row],[poids_sortie]]-Table_2[[#This Row],[poids_entree]],"NC")</f>
        <v>-2</v>
      </c>
      <c r="AB45" s="7">
        <f>IF(AND(ISNUMBER(Table_2[[#This Row],[poids_init]]),ISNUMBER(Table_2[[#This Row],[poids_entree]])),Table_2[[#This Row],[poids_entree]]-Table_2[[#This Row],[poids_init]],"NC")</f>
        <v>-10</v>
      </c>
      <c r="AC45" s="6">
        <f>IF(T45="NC","NC",IF(S45="NC","NC",ROUND(((S45-T45)/S45)*100,0)))</f>
        <v>16</v>
      </c>
      <c r="AD45" s="6" t="str">
        <f>IF(AA45="NC","NC",IF(AA45&gt;=0,"perte","gain"))</f>
        <v>gain</v>
      </c>
      <c r="AE45" s="6" t="str">
        <f>IF(AB45="NC","NC",IF(AB45&gt;=0,"perte","gain"))</f>
        <v>gain</v>
      </c>
      <c r="AF45" s="6">
        <f>IF(U45="NC","NC",IF(T45="NC","NC",ROUND(((T45-U45)/T45)*100,0)))</f>
        <v>4</v>
      </c>
      <c r="AG45" s="6">
        <f>IF(ISNUMBER(Table_2[[#This Row],[% perte de poids DH]]),AF45*(-1),"NC")</f>
        <v>-4</v>
      </c>
      <c r="AH45" s="6" t="str">
        <f>IF(AF45="NC","non renseigné","renseigné")</f>
        <v>renseigné</v>
      </c>
      <c r="AI45" s="6" t="str">
        <f>IF(AC45="NC","non renseigné","renseigné")</f>
        <v>renseigné</v>
      </c>
      <c r="AJ45" s="7" t="str">
        <f>IF(OR(Table_2[[#This Row],[albumine]]="NC",Table_2[[#This Row],[albumine]]=0),"non renseigné","renseigné")</f>
        <v>non renseigné</v>
      </c>
      <c r="AK45" s="6" t="s">
        <v>98</v>
      </c>
      <c r="AL45" s="6" t="s">
        <v>110</v>
      </c>
      <c r="AM45" s="6" t="s">
        <v>98</v>
      </c>
      <c r="AN45" s="6" t="s">
        <v>98</v>
      </c>
      <c r="AO45" s="6" t="s">
        <v>98</v>
      </c>
      <c r="AP45" s="6" t="s">
        <v>98</v>
      </c>
      <c r="AQ45" s="8">
        <v>43162</v>
      </c>
      <c r="AR45" s="8">
        <v>43158</v>
      </c>
      <c r="AS45" s="6">
        <v>3</v>
      </c>
      <c r="AT45" s="6">
        <v>2</v>
      </c>
      <c r="AU45" s="6" t="s">
        <v>138</v>
      </c>
      <c r="AV45" s="6" t="s">
        <v>98</v>
      </c>
      <c r="AW45" s="6" t="s">
        <v>98</v>
      </c>
      <c r="AX45" s="6" t="s">
        <v>157</v>
      </c>
      <c r="AY45" s="6" t="s">
        <v>100</v>
      </c>
      <c r="AZ45" s="6" t="s">
        <v>101</v>
      </c>
      <c r="BA45" s="6" t="s">
        <v>100</v>
      </c>
      <c r="BB45" s="6" t="s">
        <v>100</v>
      </c>
      <c r="BC45" s="6" t="s">
        <v>100</v>
      </c>
      <c r="BD45" s="6" t="s">
        <v>100</v>
      </c>
      <c r="BE45" s="6" t="s">
        <v>119</v>
      </c>
      <c r="BF45" s="6" t="s">
        <v>120</v>
      </c>
      <c r="BG45" s="6" t="s">
        <v>98</v>
      </c>
      <c r="BH45" s="6" t="s">
        <v>101</v>
      </c>
      <c r="BI45" s="6" t="s">
        <v>101</v>
      </c>
      <c r="BJ45" s="6" t="s">
        <v>98</v>
      </c>
      <c r="BK45" s="6" t="s">
        <v>98</v>
      </c>
      <c r="BL45" s="6" t="s">
        <v>98</v>
      </c>
      <c r="BM45" s="6" t="s">
        <v>98</v>
      </c>
      <c r="BN45" s="6" t="s">
        <v>98</v>
      </c>
      <c r="BO45" s="6" t="s">
        <v>121</v>
      </c>
      <c r="BP45" s="8" t="s">
        <v>98</v>
      </c>
      <c r="BQ45" s="6" t="s">
        <v>98</v>
      </c>
      <c r="BR45" s="6" t="s">
        <v>101</v>
      </c>
      <c r="BS45" s="6" t="s">
        <v>100</v>
      </c>
      <c r="BT45" s="6" t="s">
        <v>111</v>
      </c>
      <c r="BU45" s="6" t="s">
        <v>101</v>
      </c>
      <c r="BV45" s="8" t="s">
        <v>98</v>
      </c>
      <c r="BW45" s="6" t="s">
        <v>98</v>
      </c>
      <c r="BX45" s="6" t="s">
        <v>98</v>
      </c>
      <c r="BY45" s="6"/>
      <c r="BZ45" s="6"/>
      <c r="CA45" s="6"/>
      <c r="CB45" s="6"/>
      <c r="CC45" s="6"/>
      <c r="CD45" s="6"/>
      <c r="CE45" s="6"/>
      <c r="CF45" s="6"/>
      <c r="CG45" s="6" t="s">
        <v>98</v>
      </c>
      <c r="CH45" s="6" t="s">
        <v>285</v>
      </c>
      <c r="CI45" s="6"/>
      <c r="CJ45" s="8"/>
      <c r="CK45" s="6"/>
      <c r="CL45" s="8"/>
      <c r="CM45" s="9" t="str">
        <f>IF( AND(ISNUMBER(CJ45),ISNUMBER(CL45)),DATEDIF(CJ45,CL45,"D"),"")</f>
        <v/>
      </c>
    </row>
    <row r="46" spans="1:91" ht="135">
      <c r="A46" s="6">
        <v>69</v>
      </c>
      <c r="B46" s="6" t="str">
        <f>IF(C46="201612","A",IF(C46="201706","B",IF(C46="201712","C",IF(C46="201806","D"))))</f>
        <v>A</v>
      </c>
      <c r="C46" s="7" t="str">
        <f>CONCATENATE(E46,IF(D46="décembre","12","06"))</f>
        <v>201612</v>
      </c>
      <c r="D46" s="6" t="s">
        <v>90</v>
      </c>
      <c r="E46" s="6">
        <v>2016</v>
      </c>
      <c r="F46" s="6" t="s">
        <v>286</v>
      </c>
      <c r="G46" s="6" t="s">
        <v>190</v>
      </c>
      <c r="H46" s="6">
        <v>62</v>
      </c>
      <c r="I4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6" s="6" t="s">
        <v>142</v>
      </c>
      <c r="K46" s="8">
        <v>19974</v>
      </c>
      <c r="L46" s="8">
        <v>43076</v>
      </c>
      <c r="M46" s="8">
        <v>43084</v>
      </c>
      <c r="N46" s="6">
        <v>8</v>
      </c>
      <c r="O46" s="6" t="s">
        <v>95</v>
      </c>
      <c r="P46" s="6" t="str">
        <f>IF(O46="Hemato","",IF(Q46="CHC","Digestif",IF(Q46="colon","Digestif",IF(Q46="cholangiocarcinome","Digestif",IF(Q46="corticosurrenalome","Surrenale",IF(Q46="ependymome du cervelet","Cérébral",IF(Q46="gastrique","Digestif",IF(Q46="melanome","Cutané",IF(Q46="oesophage","Digestif",IF(Q46="ovaire","Gynécologique",IF(Q46="pancreas","Digestif",IF(Q46="prostate","Prostate",IF(Q46="renal","Urinaire",IF(Q46="sein","Gynécologique",IF(Q46="TNE","TNE",IF(Q46="uterus","Gynécologique",IF(Q46="vessie","Urinaire",IF(Q46="ORL","ORL",IF(Q46="indeterminé","Indéterminé","")))))))))))))))))))</f>
        <v>Digestif</v>
      </c>
      <c r="Q46" s="6" t="s">
        <v>268</v>
      </c>
      <c r="R46" s="6">
        <v>170</v>
      </c>
      <c r="S46" s="6">
        <v>65</v>
      </c>
      <c r="T46" s="6">
        <v>70</v>
      </c>
      <c r="U46" s="6">
        <v>72</v>
      </c>
      <c r="V46" s="6">
        <f>IF('[1]Référentiel recueil de données'!$Q46="NC","NC",IF('[1]Référentiel recueil de données'!$S46="NC","NC",ROUND('[1]Référentiel recueil de données'!$S46/('[1]Référentiel recueil de données'!$Q46*'[1]Référentiel recueil de données'!$Q46)*10000,0)))</f>
        <v>24</v>
      </c>
      <c r="W46" s="7" t="str">
        <f>IF(OR(Table_2[[#This Row],[interval imc]]="NC",Table_2[[#This Row],[interval imc]]=0),"non renseigné","renseigné")</f>
        <v>renseigné</v>
      </c>
      <c r="X46" s="7" t="str">
        <f>IF('[1]Référentiel recueil de données'!$U112="NC","NC",IF(V46&lt;18.5,"&lt;18,5",IF(AND(V46&gt;=18.5,V46&lt;25),"entre 18,5 et 25",IF(AND(V46&gt;=25,V46&lt;30),"entre 25 et 30",IF(V46&gt;=30,"supérieur à 30")))))</f>
        <v>entre 18,5 et 25</v>
      </c>
      <c r="Y46" s="6">
        <v>2</v>
      </c>
      <c r="Z46" s="7" t="str">
        <f>IF(Y46=0,0,IF(AND(Y46&gt;0,Y46&lt;5),"entre 1 et 5",IF(AND(Y46&gt;=5,Y46&lt;=10),"entre 5 et 10",IF(Y46&gt;10,"supérieur à 10","????"))))</f>
        <v>entre 1 et 5</v>
      </c>
      <c r="AA46" s="7">
        <f>IF(AND(ISNUMBER(Table_2[[#This Row],[poids_entree]]),ISNUMBER(Table_2[[#This Row],[poids_sortie]])),Table_2[[#This Row],[poids_sortie]]-Table_2[[#This Row],[poids_entree]],"NC")</f>
        <v>2</v>
      </c>
      <c r="AB46" s="7">
        <f>IF(AND(ISNUMBER(Table_2[[#This Row],[poids_init]]),ISNUMBER(Table_2[[#This Row],[poids_entree]])),Table_2[[#This Row],[poids_entree]]-Table_2[[#This Row],[poids_init]],"NC")</f>
        <v>5</v>
      </c>
      <c r="AC46" s="6">
        <f>IF(T46="NC","NC",IF(S46="NC","NC",ROUND(((S46-T46)/S46)*100,0)))</f>
        <v>-8</v>
      </c>
      <c r="AD46" s="6" t="str">
        <f>IF(AA46="NC","NC",IF(AA46&gt;=0,"perte","gain"))</f>
        <v>perte</v>
      </c>
      <c r="AE46" s="6" t="str">
        <f>IF(AB46="NC","NC",IF(AB46&gt;=0,"perte","gain"))</f>
        <v>perte</v>
      </c>
      <c r="AF46" s="6">
        <f>IF(U46="NC","NC",IF(T46="NC","NC",ROUND(((T46-U46)/T46)*100,0)))</f>
        <v>-3</v>
      </c>
      <c r="AG46" s="6">
        <f>IF(ISNUMBER(Table_2[[#This Row],[% perte de poids DH]]),AF46*(-1),"NC")</f>
        <v>3</v>
      </c>
      <c r="AH46" s="6" t="str">
        <f>IF(AF46="NC","non renseigné","renseigné")</f>
        <v>renseigné</v>
      </c>
      <c r="AI46" s="6" t="str">
        <f>IF(AC46="NC","non renseigné","renseigné")</f>
        <v>renseigné</v>
      </c>
      <c r="AJ46" s="7" t="str">
        <f>IF(OR(Table_2[[#This Row],[albumine]]="NC",Table_2[[#This Row],[albumine]]=0),"non renseigné","renseigné")</f>
        <v>renseigné</v>
      </c>
      <c r="AK46" s="6">
        <v>13</v>
      </c>
      <c r="AL46" s="6" t="s">
        <v>110</v>
      </c>
      <c r="AM46" s="6" t="s">
        <v>98</v>
      </c>
      <c r="AN46" s="6">
        <v>0</v>
      </c>
      <c r="AO46" s="6">
        <v>0</v>
      </c>
      <c r="AP46" s="6">
        <v>0</v>
      </c>
      <c r="AQ46" s="8">
        <v>42736</v>
      </c>
      <c r="AR46" s="8" t="s">
        <v>98</v>
      </c>
      <c r="AS46" s="6">
        <v>0</v>
      </c>
      <c r="AT46" s="6">
        <v>3</v>
      </c>
      <c r="AU46" s="6" t="s">
        <v>98</v>
      </c>
      <c r="AV46" s="6" t="s">
        <v>98</v>
      </c>
      <c r="AW46" s="6" t="s">
        <v>98</v>
      </c>
      <c r="AX46" s="6" t="s">
        <v>98</v>
      </c>
      <c r="AY46" s="6" t="s">
        <v>100</v>
      </c>
      <c r="AZ46" s="6" t="s">
        <v>101</v>
      </c>
      <c r="BA46" s="6" t="s">
        <v>101</v>
      </c>
      <c r="BB46" s="6" t="s">
        <v>98</v>
      </c>
      <c r="BC46" s="6" t="s">
        <v>98</v>
      </c>
      <c r="BD46" s="6" t="s">
        <v>100</v>
      </c>
      <c r="BE46" s="6" t="s">
        <v>119</v>
      </c>
      <c r="BF46" s="6" t="s">
        <v>120</v>
      </c>
      <c r="BG46" s="6" t="s">
        <v>100</v>
      </c>
      <c r="BH46" s="6" t="s">
        <v>98</v>
      </c>
      <c r="BI46" s="6" t="s">
        <v>98</v>
      </c>
      <c r="BJ46" s="6" t="s">
        <v>98</v>
      </c>
      <c r="BK46" s="6" t="s">
        <v>98</v>
      </c>
      <c r="BL46" s="6" t="s">
        <v>98</v>
      </c>
      <c r="BM46" s="6" t="s">
        <v>98</v>
      </c>
      <c r="BN46" s="6" t="s">
        <v>98</v>
      </c>
      <c r="BO46" s="6" t="s">
        <v>98</v>
      </c>
      <c r="BP46" s="8">
        <v>42675</v>
      </c>
      <c r="BQ46" s="6">
        <v>0</v>
      </c>
      <c r="BR46" s="6" t="s">
        <v>100</v>
      </c>
      <c r="BS46" s="6" t="s">
        <v>101</v>
      </c>
      <c r="BT46" s="6" t="s">
        <v>103</v>
      </c>
      <c r="BU46" s="6" t="s">
        <v>100</v>
      </c>
      <c r="BV46" s="8">
        <v>42720</v>
      </c>
      <c r="BW46" s="6" t="s">
        <v>77</v>
      </c>
      <c r="BX46" s="6" t="s">
        <v>287</v>
      </c>
      <c r="BY46" s="6"/>
      <c r="BZ46" s="6"/>
      <c r="CA46" s="6" t="s">
        <v>100</v>
      </c>
      <c r="CB46" s="6"/>
      <c r="CC46" s="6"/>
      <c r="CD46" s="6"/>
      <c r="CE46" s="6"/>
      <c r="CF46" s="6"/>
      <c r="CG46" s="6" t="s">
        <v>288</v>
      </c>
      <c r="CH46" s="6" t="s">
        <v>289</v>
      </c>
      <c r="CI46" s="6" t="s">
        <v>101</v>
      </c>
      <c r="CJ46" s="8"/>
      <c r="CK46" s="6" t="s">
        <v>223</v>
      </c>
      <c r="CL46" s="8"/>
      <c r="CM46" s="9" t="str">
        <f>IF( AND(ISNUMBER(CJ46),ISNUMBER(CL46)),DATEDIF(CJ46,CL46,"D"),"")</f>
        <v/>
      </c>
    </row>
    <row r="47" spans="1:91" ht="30">
      <c r="A47" s="6">
        <v>121</v>
      </c>
      <c r="B47" s="6" t="str">
        <f>IF(C47="201612","A",IF(C47="201706","B",IF(C47="201712","C",IF(C47="201806","D"))))</f>
        <v>D</v>
      </c>
      <c r="C47" s="7" t="str">
        <f>CONCATENATE(E47,IF(D47="décembre","12","06"))</f>
        <v>201806</v>
      </c>
      <c r="D47" s="6" t="s">
        <v>106</v>
      </c>
      <c r="E47" s="6">
        <v>2018</v>
      </c>
      <c r="F47" s="6" t="s">
        <v>290</v>
      </c>
      <c r="G47" s="6" t="s">
        <v>291</v>
      </c>
      <c r="H47" s="6">
        <v>66</v>
      </c>
      <c r="I4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7" s="6" t="s">
        <v>93</v>
      </c>
      <c r="K47" s="8">
        <v>18512</v>
      </c>
      <c r="L47" s="8">
        <v>43257</v>
      </c>
      <c r="M47" s="8">
        <v>43264</v>
      </c>
      <c r="N47" s="6">
        <v>7</v>
      </c>
      <c r="O47" s="6" t="s">
        <v>95</v>
      </c>
      <c r="P47" s="6" t="str">
        <f>IF(O47="Hemato","",IF(Q47="CHC","Digestif",IF(Q47="colon","Digestif",IF(Q47="cholangiocarcinome","Digestif",IF(Q47="corticosurrenalome","Surrenale",IF(Q47="ependymome du cervelet","Cérébral",IF(Q47="gastrique","Digestif",IF(Q47="melanome","Cutané",IF(Q47="oesophage","Digestif",IF(Q47="ovaire","Gynécologique",IF(Q47="pancreas","Digestif",IF(Q47="prostate","Prostate",IF(Q47="renal","Urinaire",IF(Q47="sein","Gynécologique",IF(Q47="TNE","TNE",IF(Q47="uterus","Gynécologique",IF(Q47="vessie","Urinaire",IF(Q47="ORL","ORL",IF(Q47="indeterminé","Indéterminé","")))))))))))))))))))</f>
        <v>Gynécologique</v>
      </c>
      <c r="Q47" s="6" t="s">
        <v>186</v>
      </c>
      <c r="R47" s="6">
        <v>162</v>
      </c>
      <c r="S47" s="6">
        <v>70</v>
      </c>
      <c r="T47" s="6">
        <v>69</v>
      </c>
      <c r="U47" s="6" t="s">
        <v>98</v>
      </c>
      <c r="V47" s="6">
        <f>IF('[1]Référentiel recueil de données'!$Q47="NC","NC",IF('[1]Référentiel recueil de données'!$S47="NC","NC",ROUND('[1]Référentiel recueil de données'!$S47/('[1]Référentiel recueil de données'!$Q47*'[1]Référentiel recueil de données'!$Q47)*10000,0)))</f>
        <v>26</v>
      </c>
      <c r="W47" s="7" t="str">
        <f>IF(OR(Table_2[[#This Row],[interval imc]]="NC",Table_2[[#This Row],[interval imc]]=0),"non renseigné","renseigné")</f>
        <v>non renseigné</v>
      </c>
      <c r="X47" s="7" t="str">
        <f>IF('[1]Référentiel recueil de données'!$U22="NC","NC",IF(V47&lt;18.5,"&lt;18,5",IF(AND(V47&gt;=18.5,V47&lt;25),"entre 18,5 et 25",IF(AND(V47&gt;=25,V47&lt;30),"entre 25 et 30",IF(V47&gt;=30,"supérieur à 30")))))</f>
        <v>NC</v>
      </c>
      <c r="Y47" s="6">
        <v>1</v>
      </c>
      <c r="Z47" s="7" t="str">
        <f>IF(Y47=0,0,IF(AND(Y47&gt;0,Y47&lt;5),"entre 1 et 5",IF(AND(Y47&gt;=5,Y47&lt;=10),"entre 5 et 10",IF(Y47&gt;10,"supérieur à 10","????"))))</f>
        <v>entre 1 et 5</v>
      </c>
      <c r="AA47" s="7" t="str">
        <f>IF(AND(ISNUMBER(Table_2[[#This Row],[poids_entree]]),ISNUMBER(Table_2[[#This Row],[poids_sortie]])),Table_2[[#This Row],[poids_sortie]]-Table_2[[#This Row],[poids_entree]],"NC")</f>
        <v>NC</v>
      </c>
      <c r="AB47" s="7">
        <f>IF(AND(ISNUMBER(Table_2[[#This Row],[poids_init]]),ISNUMBER(Table_2[[#This Row],[poids_entree]])),Table_2[[#This Row],[poids_entree]]-Table_2[[#This Row],[poids_init]],"NC")</f>
        <v>-1</v>
      </c>
      <c r="AC47" s="6">
        <f>IF(T47="NC","NC",IF(S47="NC","NC",ROUND(((S47-T47)/S47)*100,0)))</f>
        <v>1</v>
      </c>
      <c r="AD47" s="6" t="str">
        <f>IF(AA47="NC","NC",IF(AA47&gt;=0,"perte","gain"))</f>
        <v>NC</v>
      </c>
      <c r="AE47" s="6" t="str">
        <f>IF(AB47="NC","NC",IF(AB47&gt;=0,"perte","gain"))</f>
        <v>gain</v>
      </c>
      <c r="AF47" s="6" t="str">
        <f>IF(U47="NC","NC",IF(T47="NC","NC",ROUND(((T47-U47)/T47)*100,0)))</f>
        <v>NC</v>
      </c>
      <c r="AG47" s="6" t="str">
        <f>IF(ISNUMBER(Table_2[[#This Row],[% perte de poids DH]]),AF47*(-1),"NC")</f>
        <v>NC</v>
      </c>
      <c r="AH47" s="6" t="str">
        <f>IF(AF47="NC","non renseigné","renseigné")</f>
        <v>non renseigné</v>
      </c>
      <c r="AI47" s="6" t="str">
        <f>IF(AC47="NC","non renseigné","renseigné")</f>
        <v>renseigné</v>
      </c>
      <c r="AJ47" s="7" t="str">
        <f>IF(OR(Table_2[[#This Row],[albumine]]="NC",Table_2[[#This Row],[albumine]]=0),"non renseigné","renseigné")</f>
        <v>renseigné</v>
      </c>
      <c r="AK47" s="6">
        <v>25</v>
      </c>
      <c r="AL47" s="6" t="s">
        <v>115</v>
      </c>
      <c r="AM47" s="6" t="s">
        <v>98</v>
      </c>
      <c r="AN47" s="6">
        <v>83</v>
      </c>
      <c r="AO47" s="6" t="s">
        <v>98</v>
      </c>
      <c r="AP47" s="6" t="s">
        <v>98</v>
      </c>
      <c r="AQ47" s="8" t="s">
        <v>98</v>
      </c>
      <c r="AR47" s="8" t="s">
        <v>98</v>
      </c>
      <c r="AS47" s="6">
        <v>0</v>
      </c>
      <c r="AT47" s="6">
        <v>0</v>
      </c>
      <c r="AU47" s="6" t="s">
        <v>98</v>
      </c>
      <c r="AV47" s="6" t="s">
        <v>101</v>
      </c>
      <c r="AW47" s="6" t="s">
        <v>98</v>
      </c>
      <c r="AX47" s="6" t="s">
        <v>98</v>
      </c>
      <c r="AY47" s="6" t="s">
        <v>98</v>
      </c>
      <c r="AZ47" s="6" t="s">
        <v>100</v>
      </c>
      <c r="BA47" s="6" t="s">
        <v>101</v>
      </c>
      <c r="BB47" s="6" t="s">
        <v>98</v>
      </c>
      <c r="BC47" s="6" t="s">
        <v>101</v>
      </c>
      <c r="BD47" s="6" t="s">
        <v>101</v>
      </c>
      <c r="BE47" s="6" t="s">
        <v>102</v>
      </c>
      <c r="BF47" s="6" t="s">
        <v>98</v>
      </c>
      <c r="BG47" s="6" t="s">
        <v>98</v>
      </c>
      <c r="BH47" s="6" t="s">
        <v>98</v>
      </c>
      <c r="BI47" s="6" t="s">
        <v>98</v>
      </c>
      <c r="BJ47" s="6" t="s">
        <v>98</v>
      </c>
      <c r="BK47" s="6" t="s">
        <v>98</v>
      </c>
      <c r="BL47" s="6" t="s">
        <v>98</v>
      </c>
      <c r="BM47" s="6" t="s">
        <v>101</v>
      </c>
      <c r="BN47" s="6" t="s">
        <v>98</v>
      </c>
      <c r="BO47" s="6" t="s">
        <v>98</v>
      </c>
      <c r="BP47" s="8">
        <v>43191</v>
      </c>
      <c r="BQ47" s="6" t="s">
        <v>98</v>
      </c>
      <c r="BR47" s="6" t="s">
        <v>101</v>
      </c>
      <c r="BS47" s="6" t="s">
        <v>100</v>
      </c>
      <c r="BT47" s="6" t="s">
        <v>111</v>
      </c>
      <c r="BU47" s="6" t="s">
        <v>101</v>
      </c>
      <c r="BV47" s="8" t="s">
        <v>98</v>
      </c>
      <c r="BW47" s="6" t="s">
        <v>98</v>
      </c>
      <c r="BX47" s="6" t="s">
        <v>98</v>
      </c>
      <c r="BY47" s="6"/>
      <c r="BZ47" s="6"/>
      <c r="CA47" s="6"/>
      <c r="CB47" s="6"/>
      <c r="CC47" s="6"/>
      <c r="CD47" s="6"/>
      <c r="CE47" s="6"/>
      <c r="CF47" s="6"/>
      <c r="CG47" s="6" t="s">
        <v>98</v>
      </c>
      <c r="CH47" s="6" t="s">
        <v>292</v>
      </c>
      <c r="CI47" s="6"/>
      <c r="CJ47" s="8"/>
      <c r="CK47" s="6"/>
      <c r="CL47" s="8"/>
      <c r="CM47" s="9" t="str">
        <f>IF( AND(ISNUMBER(CJ47),ISNUMBER(CL47)),DATEDIF(CJ47,CL47,"D"),"")</f>
        <v/>
      </c>
    </row>
    <row r="48" spans="1:91" ht="30">
      <c r="A48" s="6">
        <v>147</v>
      </c>
      <c r="B48" s="6" t="str">
        <f>IF(C48="201612","A",IF(C48="201706","B",IF(C48="201712","C",IF(C48="201806","D"))))</f>
        <v>C</v>
      </c>
      <c r="C48" s="7" t="str">
        <f>CONCATENATE(E48,IF(D48="décembre","12","06"))</f>
        <v>201712</v>
      </c>
      <c r="D48" s="6" t="s">
        <v>90</v>
      </c>
      <c r="E48" s="6">
        <v>2017</v>
      </c>
      <c r="F48" s="6" t="s">
        <v>293</v>
      </c>
      <c r="G48" s="6" t="s">
        <v>294</v>
      </c>
      <c r="H48" s="6">
        <v>74</v>
      </c>
      <c r="I4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8" s="6" t="s">
        <v>93</v>
      </c>
      <c r="K48" s="8">
        <v>15833</v>
      </c>
      <c r="L48" s="8">
        <v>43075</v>
      </c>
      <c r="M48" s="8">
        <v>43090</v>
      </c>
      <c r="N48" s="6">
        <v>15</v>
      </c>
      <c r="O48" s="6" t="s">
        <v>95</v>
      </c>
      <c r="P48" s="6" t="str">
        <f>IF(O48="Hemato","",IF(Q48="CHC","Digestif",IF(Q48="colon","Digestif",IF(Q48="cholangiocarcinome","Digestif",IF(Q48="corticosurrenalome","Surrenale",IF(Q48="ependymome du cervelet","Cérébral",IF(Q48="gastrique","Digestif",IF(Q48="melanome","Cutané",IF(Q48="oesophage","Digestif",IF(Q48="ovaire","Gynécologique",IF(Q48="pancreas","Digestif",IF(Q48="prostate","Prostate",IF(Q48="renal","Urinaire",IF(Q48="sein","Gynécologique",IF(Q48="TNE","TNE",IF(Q48="uterus","Gynécologique",IF(Q48="vessie","Urinaire",IF(Q48="ORL","ORL",IF(Q48="indeterminé","Indéterminé","")))))))))))))))))))</f>
        <v>Gynécologique</v>
      </c>
      <c r="Q48" s="6" t="s">
        <v>96</v>
      </c>
      <c r="R48" s="6">
        <v>160</v>
      </c>
      <c r="S48" s="6">
        <v>44</v>
      </c>
      <c r="T48" s="6">
        <v>40</v>
      </c>
      <c r="U48" s="6">
        <v>42</v>
      </c>
      <c r="V48" s="6">
        <f>IF('[1]Référentiel recueil de données'!$Q48="NC","NC",IF('[1]Référentiel recueil de données'!$S48="NC","NC",ROUND('[1]Référentiel recueil de données'!$S48/('[1]Référentiel recueil de données'!$Q48*'[1]Référentiel recueil de données'!$Q48)*10000,0)))</f>
        <v>16</v>
      </c>
      <c r="W48" s="7" t="str">
        <f>IF(OR(Table_2[[#This Row],[interval imc]]="NC",Table_2[[#This Row],[interval imc]]=0),"non renseigné","renseigné")</f>
        <v>renseigné</v>
      </c>
      <c r="X48" s="7" t="str">
        <f>IF('[1]Référentiel recueil de données'!$U119="NC","NC",IF(V48&lt;18.5,"&lt;18,5",IF(AND(V48&gt;=18.5,V48&lt;25),"entre 18,5 et 25",IF(AND(V48&gt;=25,V48&lt;30),"entre 25 et 30",IF(V48&gt;=30,"supérieur à 30")))))</f>
        <v>&lt;18,5</v>
      </c>
      <c r="Y48" s="6">
        <v>2</v>
      </c>
      <c r="Z48" s="7" t="str">
        <f>IF(Y48=0,0,IF(AND(Y48&gt;0,Y48&lt;5),"entre 1 et 5",IF(AND(Y48&gt;=5,Y48&lt;=10),"entre 5 et 10",IF(Y48&gt;10,"supérieur à 10","????"))))</f>
        <v>entre 1 et 5</v>
      </c>
      <c r="AA48" s="7">
        <f>IF(AND(ISNUMBER(Table_2[[#This Row],[poids_entree]]),ISNUMBER(Table_2[[#This Row],[poids_sortie]])),Table_2[[#This Row],[poids_sortie]]-Table_2[[#This Row],[poids_entree]],"NC")</f>
        <v>2</v>
      </c>
      <c r="AB48" s="7">
        <f>IF(AND(ISNUMBER(Table_2[[#This Row],[poids_init]]),ISNUMBER(Table_2[[#This Row],[poids_entree]])),Table_2[[#This Row],[poids_entree]]-Table_2[[#This Row],[poids_init]],"NC")</f>
        <v>-4</v>
      </c>
      <c r="AC48" s="6">
        <f>IF(T48="NC","NC",IF(S48="NC","NC",ROUND(((S48-T48)/S48)*100,0)))</f>
        <v>9</v>
      </c>
      <c r="AD48" s="6" t="str">
        <f>IF(AA48="NC","NC",IF(AA48&gt;=0,"perte","gain"))</f>
        <v>perte</v>
      </c>
      <c r="AE48" s="6" t="str">
        <f>IF(AB48="NC","NC",IF(AB48&gt;=0,"perte","gain"))</f>
        <v>gain</v>
      </c>
      <c r="AF48" s="6">
        <f>IF(U48="NC","NC",IF(T48="NC","NC",ROUND(((T48-U48)/T48)*100,0)))</f>
        <v>-5</v>
      </c>
      <c r="AG48" s="6">
        <f>IF(ISNUMBER(Table_2[[#This Row],[% perte de poids DH]]),AF48*(-1),"NC")</f>
        <v>5</v>
      </c>
      <c r="AH48" s="6" t="str">
        <f>IF(AF48="NC","non renseigné","renseigné")</f>
        <v>renseigné</v>
      </c>
      <c r="AI48" s="6" t="str">
        <f>IF(AC48="NC","non renseigné","renseigné")</f>
        <v>renseigné</v>
      </c>
      <c r="AJ48" s="7" t="str">
        <f>IF(OR(Table_2[[#This Row],[albumine]]="NC",Table_2[[#This Row],[albumine]]=0),"non renseigné","renseigné")</f>
        <v>non renseigné</v>
      </c>
      <c r="AK48" s="6" t="s">
        <v>98</v>
      </c>
      <c r="AL48" s="6" t="s">
        <v>110</v>
      </c>
      <c r="AM48" s="6" t="s">
        <v>98</v>
      </c>
      <c r="AN48" s="6" t="s">
        <v>98</v>
      </c>
      <c r="AO48" s="6" t="s">
        <v>98</v>
      </c>
      <c r="AP48" s="6" t="s">
        <v>98</v>
      </c>
      <c r="AQ48" s="8">
        <v>43332</v>
      </c>
      <c r="AR48" s="8">
        <v>43208</v>
      </c>
      <c r="AS48" s="6">
        <v>1</v>
      </c>
      <c r="AT48" s="6">
        <v>2</v>
      </c>
      <c r="AU48" s="6" t="s">
        <v>295</v>
      </c>
      <c r="AV48" s="6" t="s">
        <v>101</v>
      </c>
      <c r="AW48" s="6" t="s">
        <v>98</v>
      </c>
      <c r="AX48" s="6" t="s">
        <v>98</v>
      </c>
      <c r="AY48" s="6" t="s">
        <v>100</v>
      </c>
      <c r="AZ48" s="6" t="s">
        <v>100</v>
      </c>
      <c r="BA48" s="6" t="s">
        <v>100</v>
      </c>
      <c r="BB48" s="6" t="s">
        <v>100</v>
      </c>
      <c r="BC48" s="6" t="s">
        <v>98</v>
      </c>
      <c r="BD48" s="6" t="s">
        <v>100</v>
      </c>
      <c r="BE48" s="6" t="s">
        <v>119</v>
      </c>
      <c r="BF48" s="6" t="s">
        <v>120</v>
      </c>
      <c r="BG48" s="6" t="s">
        <v>98</v>
      </c>
      <c r="BH48" s="6" t="s">
        <v>98</v>
      </c>
      <c r="BI48" s="6" t="s">
        <v>98</v>
      </c>
      <c r="BJ48" s="6" t="s">
        <v>98</v>
      </c>
      <c r="BK48" s="6" t="s">
        <v>98</v>
      </c>
      <c r="BL48" s="6" t="s">
        <v>98</v>
      </c>
      <c r="BM48" s="6" t="s">
        <v>101</v>
      </c>
      <c r="BN48" s="6" t="s">
        <v>98</v>
      </c>
      <c r="BO48" s="6" t="s">
        <v>98</v>
      </c>
      <c r="BP48" s="8" t="s">
        <v>98</v>
      </c>
      <c r="BQ48" s="6" t="s">
        <v>98</v>
      </c>
      <c r="BR48" s="6" t="s">
        <v>101</v>
      </c>
      <c r="BS48" s="6" t="s">
        <v>100</v>
      </c>
      <c r="BT48" s="6" t="s">
        <v>111</v>
      </c>
      <c r="BU48" s="6" t="s">
        <v>100</v>
      </c>
      <c r="BV48" s="8">
        <v>43073</v>
      </c>
      <c r="BW48" s="6" t="s">
        <v>296</v>
      </c>
      <c r="BX48" s="6" t="s">
        <v>297</v>
      </c>
      <c r="BY48" s="6"/>
      <c r="BZ48" s="6"/>
      <c r="CA48" s="6"/>
      <c r="CB48" s="6"/>
      <c r="CC48" s="6"/>
      <c r="CD48" s="6" t="s">
        <v>100</v>
      </c>
      <c r="CE48" s="6"/>
      <c r="CF48" s="6"/>
      <c r="CG48" s="6" t="s">
        <v>98</v>
      </c>
      <c r="CH48" s="6" t="s">
        <v>272</v>
      </c>
      <c r="CI48" s="6" t="s">
        <v>101</v>
      </c>
      <c r="CJ48" s="8">
        <v>43073</v>
      </c>
      <c r="CK48" s="6" t="s">
        <v>100</v>
      </c>
      <c r="CL48" s="8">
        <v>43332</v>
      </c>
      <c r="CM48" s="9">
        <f>IF( AND(ISNUMBER(CJ48),ISNUMBER(CL48)),DATEDIF(CJ48,CL48,"D"),"")</f>
        <v>259</v>
      </c>
    </row>
    <row r="49" spans="1:91" ht="120">
      <c r="A49" s="6">
        <v>11</v>
      </c>
      <c r="B49" s="6" t="str">
        <f>IF(C49="201612","A",IF(C49="201706","B",IF(C49="201712","C",IF(C49="201806","D"))))</f>
        <v>B</v>
      </c>
      <c r="C49" s="7" t="str">
        <f>CONCATENATE(E49,IF(D49="décembre","12","06"))</f>
        <v>201706</v>
      </c>
      <c r="D49" s="6" t="s">
        <v>106</v>
      </c>
      <c r="E49" s="6">
        <v>2017</v>
      </c>
      <c r="F49" s="6" t="s">
        <v>298</v>
      </c>
      <c r="G49" s="6" t="s">
        <v>299</v>
      </c>
      <c r="H49" s="6">
        <v>81</v>
      </c>
      <c r="I49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49" s="6" t="s">
        <v>93</v>
      </c>
      <c r="K49" s="8">
        <v>12846</v>
      </c>
      <c r="L49" s="8">
        <v>42885</v>
      </c>
      <c r="M49" s="8">
        <v>42895</v>
      </c>
      <c r="N49" s="6">
        <v>10</v>
      </c>
      <c r="O49" s="6" t="s">
        <v>95</v>
      </c>
      <c r="P49" s="6" t="str">
        <f>IF(O49="Hemato","",IF(Q49="CHC","Digestif",IF(Q49="colon","Digestif",IF(Q49="cholangiocarcinome","Digestif",IF(Q49="corticosurrenalome","Surrenale",IF(Q49="ependymome du cervelet","Cérébral",IF(Q49="gastrique","Digestif",IF(Q49="melanome","Cutané",IF(Q49="oesophage","Digestif",IF(Q49="ovaire","Gynécologique",IF(Q49="pancreas","Digestif",IF(Q49="prostate","Prostate",IF(Q49="renal","Urinaire",IF(Q49="sein","Gynécologique",IF(Q49="TNE","TNE",IF(Q49="uterus","Gynécologique",IF(Q49="vessie","Urinaire",IF(Q49="ORL","ORL",IF(Q49="indeterminé","Indéterminé","")))))))))))))))))))</f>
        <v>Digestif</v>
      </c>
      <c r="Q49" s="6" t="s">
        <v>109</v>
      </c>
      <c r="R49" s="6" t="s">
        <v>98</v>
      </c>
      <c r="S49" s="6" t="s">
        <v>98</v>
      </c>
      <c r="T49" s="6" t="s">
        <v>98</v>
      </c>
      <c r="U49" s="6" t="s">
        <v>98</v>
      </c>
      <c r="V49" s="6" t="str">
        <f>IF('[1]Référentiel recueil de données'!$Q49="NC","NC",IF('[1]Référentiel recueil de données'!$S49="NC","NC",ROUND('[1]Référentiel recueil de données'!$S49/('[1]Référentiel recueil de données'!$Q49*'[1]Référentiel recueil de données'!$Q49)*10000,0)))</f>
        <v>NC</v>
      </c>
      <c r="W49" s="7" t="str">
        <f>IF(OR(Table_2[[#This Row],[interval imc]]="NC",Table_2[[#This Row],[interval imc]]=0),"non renseigné","renseigné")</f>
        <v>non renseigné</v>
      </c>
      <c r="X49" s="7" t="str">
        <f>IF('[1]Référentiel recueil de données'!$U23="NC","NC",IF(V49&lt;18.5,"&lt;18,5",IF(AND(V49&gt;=18.5,V49&lt;25),"entre 18,5 et 25",IF(AND(V49&gt;=25,V49&lt;30),"entre 25 et 30",IF(V49&gt;=30,"supérieur à 30")))))</f>
        <v>NC</v>
      </c>
      <c r="Y49" s="6">
        <v>0</v>
      </c>
      <c r="Z49" s="7">
        <f>IF(Y49=0,0,IF(AND(Y49&gt;0,Y49&lt;5),"entre 1 et 5",IF(AND(Y49&gt;=5,Y49&lt;=10),"entre 5 et 10",IF(Y49&gt;10,"supérieur à 10","????"))))</f>
        <v>0</v>
      </c>
      <c r="AA49" s="7" t="str">
        <f>IF(AND(ISNUMBER(Table_2[[#This Row],[poids_entree]]),ISNUMBER(Table_2[[#This Row],[poids_sortie]])),Table_2[[#This Row],[poids_sortie]]-Table_2[[#This Row],[poids_entree]],"NC")</f>
        <v>NC</v>
      </c>
      <c r="AB49" s="7" t="str">
        <f>IF(AND(ISNUMBER(Table_2[[#This Row],[poids_init]]),ISNUMBER(Table_2[[#This Row],[poids_entree]])),Table_2[[#This Row],[poids_entree]]-Table_2[[#This Row],[poids_init]],"NC")</f>
        <v>NC</v>
      </c>
      <c r="AC49" s="6" t="str">
        <f>IF(T49="NC","NC",IF(S49="NC","NC",ROUND(((S49-T49)/S49)*100,0)))</f>
        <v>NC</v>
      </c>
      <c r="AD49" s="6" t="str">
        <f>IF(AA49="NC","NC",IF(AA49&gt;=0,"perte","gain"))</f>
        <v>NC</v>
      </c>
      <c r="AE49" s="6" t="str">
        <f>IF(AB49="NC","NC",IF(AB49&gt;=0,"perte","gain"))</f>
        <v>NC</v>
      </c>
      <c r="AF49" s="6" t="str">
        <f>IF(U49="NC","NC",IF(T49="NC","NC",ROUND(((T49-U49)/T49)*100,0)))</f>
        <v>NC</v>
      </c>
      <c r="AG49" s="6" t="str">
        <f>IF(ISNUMBER(Table_2[[#This Row],[% perte de poids DH]]),AF49*(-1),"NC")</f>
        <v>NC</v>
      </c>
      <c r="AH49" s="6" t="str">
        <f>IF(AF49="NC","non renseigné","renseigné")</f>
        <v>non renseigné</v>
      </c>
      <c r="AI49" s="6" t="str">
        <f>IF(AC49="NC","non renseigné","renseigné")</f>
        <v>non renseigné</v>
      </c>
      <c r="AJ49" s="7" t="str">
        <f>IF(OR(Table_2[[#This Row],[albumine]]="NC",Table_2[[#This Row],[albumine]]=0),"non renseigné","renseigné")</f>
        <v>non renseigné</v>
      </c>
      <c r="AK49" s="6" t="s">
        <v>98</v>
      </c>
      <c r="AL49" s="6" t="s">
        <v>128</v>
      </c>
      <c r="AM49" s="6" t="s">
        <v>98</v>
      </c>
      <c r="AN49" s="6">
        <v>0</v>
      </c>
      <c r="AO49" s="6">
        <v>0</v>
      </c>
      <c r="AP49" s="6">
        <v>0</v>
      </c>
      <c r="AQ49" s="8">
        <v>42921</v>
      </c>
      <c r="AR49" s="8">
        <v>42898</v>
      </c>
      <c r="AS49" s="6">
        <v>0</v>
      </c>
      <c r="AT49" s="6">
        <v>0</v>
      </c>
      <c r="AU49" s="6" t="s">
        <v>98</v>
      </c>
      <c r="AV49" s="6" t="s">
        <v>98</v>
      </c>
      <c r="AW49" s="6" t="s">
        <v>98</v>
      </c>
      <c r="AX49" s="6" t="s">
        <v>98</v>
      </c>
      <c r="AY49" s="6" t="s">
        <v>98</v>
      </c>
      <c r="AZ49" s="6" t="s">
        <v>101</v>
      </c>
      <c r="BA49" s="6" t="s">
        <v>98</v>
      </c>
      <c r="BB49" s="6" t="s">
        <v>98</v>
      </c>
      <c r="BC49" s="6" t="s">
        <v>98</v>
      </c>
      <c r="BD49" s="6" t="s">
        <v>101</v>
      </c>
      <c r="BE49" s="6" t="s">
        <v>102</v>
      </c>
      <c r="BF49" s="6" t="s">
        <v>98</v>
      </c>
      <c r="BG49" s="6" t="s">
        <v>98</v>
      </c>
      <c r="BH49" s="6" t="s">
        <v>98</v>
      </c>
      <c r="BI49" s="6" t="s">
        <v>98</v>
      </c>
      <c r="BJ49" s="6" t="s">
        <v>98</v>
      </c>
      <c r="BK49" s="6" t="s">
        <v>98</v>
      </c>
      <c r="BL49" s="6" t="s">
        <v>98</v>
      </c>
      <c r="BM49" s="6" t="s">
        <v>101</v>
      </c>
      <c r="BN49" s="6" t="s">
        <v>98</v>
      </c>
      <c r="BO49" s="6" t="s">
        <v>98</v>
      </c>
      <c r="BP49" s="8" t="s">
        <v>98</v>
      </c>
      <c r="BQ49" s="6" t="s">
        <v>98</v>
      </c>
      <c r="BR49" s="6" t="s">
        <v>101</v>
      </c>
      <c r="BS49" s="6" t="s">
        <v>100</v>
      </c>
      <c r="BT49" s="6" t="s">
        <v>111</v>
      </c>
      <c r="BU49" s="6" t="s">
        <v>101</v>
      </c>
      <c r="BV49" s="8" t="s">
        <v>98</v>
      </c>
      <c r="BW49" s="6" t="s">
        <v>98</v>
      </c>
      <c r="BX49" s="6" t="s">
        <v>98</v>
      </c>
      <c r="BY49" s="6"/>
      <c r="BZ49" s="6"/>
      <c r="CA49" s="6"/>
      <c r="CB49" s="6"/>
      <c r="CC49" s="6"/>
      <c r="CD49" s="6"/>
      <c r="CE49" s="6"/>
      <c r="CF49" s="6"/>
      <c r="CG49" s="6" t="s">
        <v>300</v>
      </c>
      <c r="CH49" s="6" t="s">
        <v>98</v>
      </c>
      <c r="CI49" s="6"/>
      <c r="CJ49" s="8"/>
      <c r="CK49" s="6"/>
      <c r="CL49" s="8"/>
      <c r="CM49" s="9" t="str">
        <f>IF( AND(ISNUMBER(CJ49),ISNUMBER(CL49)),DATEDIF(CJ49,CL49,"D"),"")</f>
        <v/>
      </c>
    </row>
    <row r="50" spans="1:91" ht="105">
      <c r="A50" s="6">
        <v>95</v>
      </c>
      <c r="B50" s="6" t="str">
        <f>IF(C50="201612","A",IF(C50="201706","B",IF(C50="201712","C",IF(C50="201806","D"))))</f>
        <v>D</v>
      </c>
      <c r="C50" s="7" t="str">
        <f>CONCATENATE(E50,IF(D50="décembre","12","06"))</f>
        <v>201806</v>
      </c>
      <c r="D50" s="6" t="s">
        <v>106</v>
      </c>
      <c r="E50" s="6">
        <v>2018</v>
      </c>
      <c r="F50" s="6" t="s">
        <v>301</v>
      </c>
      <c r="G50" s="6" t="s">
        <v>302</v>
      </c>
      <c r="H50" s="6">
        <v>66</v>
      </c>
      <c r="I5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50" s="6" t="s">
        <v>142</v>
      </c>
      <c r="K50" s="8">
        <v>18930</v>
      </c>
      <c r="L50" s="8">
        <v>43244</v>
      </c>
      <c r="M50" s="8">
        <v>43264</v>
      </c>
      <c r="N50" s="6">
        <v>20</v>
      </c>
      <c r="O50" s="6" t="s">
        <v>95</v>
      </c>
      <c r="P50" s="6" t="str">
        <f>IF(O50="Hemato","",IF(Q50="CHC","Digestif",IF(Q50="colon","Digestif",IF(Q50="cholangiocarcinome","Digestif",IF(Q50="corticosurrenalome","Surrenale",IF(Q50="ependymome du cervelet","Cérébral",IF(Q50="gastrique","Digestif",IF(Q50="melanome","Cutané",IF(Q50="oesophage","Digestif",IF(Q50="ovaire","Gynécologique",IF(Q50="pancreas","Digestif",IF(Q50="prostate","Prostate",IF(Q50="renal","Urinaire",IF(Q50="sein","Gynécologique",IF(Q50="TNE","TNE",IF(Q50="uterus","Gynécologique",IF(Q50="vessie","Urinaire",IF(Q50="ORL","ORL",IF(Q50="indeterminé","Indéterminé","")))))))))))))))))))</f>
        <v>ORL</v>
      </c>
      <c r="Q50" s="6" t="s">
        <v>180</v>
      </c>
      <c r="R50" s="6">
        <v>181</v>
      </c>
      <c r="S50" s="6">
        <v>97</v>
      </c>
      <c r="T50" s="6">
        <v>86</v>
      </c>
      <c r="U50" s="6">
        <v>89</v>
      </c>
      <c r="V50" s="6">
        <f>IF('[1]Référentiel recueil de données'!$Q50="NC","NC",IF('[1]Référentiel recueil de données'!$S50="NC","NC",ROUND('[1]Référentiel recueil de données'!$S50/('[1]Référentiel recueil de données'!$Q50*'[1]Référentiel recueil de données'!$Q50)*10000,0)))</f>
        <v>26</v>
      </c>
      <c r="W50" s="7" t="str">
        <f>IF(OR(Table_2[[#This Row],[interval imc]]="NC",Table_2[[#This Row],[interval imc]]=0),"non renseigné","renseigné")</f>
        <v>renseigné</v>
      </c>
      <c r="X50" s="7" t="str">
        <f>IF('[1]Référentiel recueil de données'!$U113="NC","NC",IF(V50&lt;18.5,"&lt;18,5",IF(AND(V50&gt;=18.5,V50&lt;25),"entre 18,5 et 25",IF(AND(V50&gt;=25,V50&lt;30),"entre 25 et 30",IF(V50&gt;=30,"supérieur à 30")))))</f>
        <v>entre 25 et 30</v>
      </c>
      <c r="Y50" s="6">
        <v>2</v>
      </c>
      <c r="Z50" s="7" t="str">
        <f>IF(Y50=0,0,IF(AND(Y50&gt;0,Y50&lt;5),"entre 1 et 5",IF(AND(Y50&gt;=5,Y50&lt;=10),"entre 5 et 10",IF(Y50&gt;10,"supérieur à 10","????"))))</f>
        <v>entre 1 et 5</v>
      </c>
      <c r="AA50" s="7">
        <f>IF(AND(ISNUMBER(Table_2[[#This Row],[poids_entree]]),ISNUMBER(Table_2[[#This Row],[poids_sortie]])),Table_2[[#This Row],[poids_sortie]]-Table_2[[#This Row],[poids_entree]],"NC")</f>
        <v>3</v>
      </c>
      <c r="AB50" s="7">
        <f>IF(AND(ISNUMBER(Table_2[[#This Row],[poids_init]]),ISNUMBER(Table_2[[#This Row],[poids_entree]])),Table_2[[#This Row],[poids_entree]]-Table_2[[#This Row],[poids_init]],"NC")</f>
        <v>-11</v>
      </c>
      <c r="AC50" s="6">
        <f>IF(T50="NC","NC",IF(S50="NC","NC",ROUND(((S50-T50)/S50)*100,0)))</f>
        <v>11</v>
      </c>
      <c r="AD50" s="6" t="str">
        <f>IF(AA50="NC","NC",IF(AA50&gt;=0,"perte","gain"))</f>
        <v>perte</v>
      </c>
      <c r="AE50" s="6" t="str">
        <f>IF(AB50="NC","NC",IF(AB50&gt;=0,"perte","gain"))</f>
        <v>gain</v>
      </c>
      <c r="AF50" s="6">
        <f>IF(U50="NC","NC",IF(T50="NC","NC",ROUND(((T50-U50)/T50)*100,0)))</f>
        <v>-3</v>
      </c>
      <c r="AG50" s="6">
        <f>IF(ISNUMBER(Table_2[[#This Row],[% perte de poids DH]]),AF50*(-1),"NC")</f>
        <v>3</v>
      </c>
      <c r="AH50" s="6" t="str">
        <f>IF(AF50="NC","non renseigné","renseigné")</f>
        <v>renseigné</v>
      </c>
      <c r="AI50" s="6" t="str">
        <f>IF(AC50="NC","non renseigné","renseigné")</f>
        <v>renseigné</v>
      </c>
      <c r="AJ50" s="7" t="str">
        <f>IF(OR(Table_2[[#This Row],[albumine]]="NC",Table_2[[#This Row],[albumine]]=0),"non renseigné","renseigné")</f>
        <v>renseigné</v>
      </c>
      <c r="AK50" s="6">
        <v>26</v>
      </c>
      <c r="AL50" s="6" t="s">
        <v>115</v>
      </c>
      <c r="AM50" s="6" t="s">
        <v>98</v>
      </c>
      <c r="AN50" s="6">
        <v>11</v>
      </c>
      <c r="AO50" s="6">
        <v>0.87</v>
      </c>
      <c r="AP50" s="6">
        <v>0.65</v>
      </c>
      <c r="AQ50" s="8">
        <v>43274</v>
      </c>
      <c r="AR50" s="8">
        <v>43246</v>
      </c>
      <c r="AS50" s="6">
        <v>2</v>
      </c>
      <c r="AT50" s="6">
        <v>2</v>
      </c>
      <c r="AU50" s="6" t="s">
        <v>156</v>
      </c>
      <c r="AV50" s="6" t="s">
        <v>100</v>
      </c>
      <c r="AW50" s="6" t="s">
        <v>100</v>
      </c>
      <c r="AX50" s="6" t="s">
        <v>172</v>
      </c>
      <c r="AY50" s="6" t="s">
        <v>100</v>
      </c>
      <c r="AZ50" s="6" t="s">
        <v>100</v>
      </c>
      <c r="BA50" s="6" t="s">
        <v>100</v>
      </c>
      <c r="BB50" s="6" t="s">
        <v>100</v>
      </c>
      <c r="BC50" s="6" t="s">
        <v>100</v>
      </c>
      <c r="BD50" s="6" t="s">
        <v>100</v>
      </c>
      <c r="BE50" s="6" t="s">
        <v>181</v>
      </c>
      <c r="BF50" s="6" t="s">
        <v>303</v>
      </c>
      <c r="BG50" s="6" t="s">
        <v>98</v>
      </c>
      <c r="BH50" s="6" t="s">
        <v>98</v>
      </c>
      <c r="BI50" s="6" t="s">
        <v>101</v>
      </c>
      <c r="BJ50" s="6" t="s">
        <v>98</v>
      </c>
      <c r="BK50" s="6" t="s">
        <v>98</v>
      </c>
      <c r="BL50" s="6" t="s">
        <v>98</v>
      </c>
      <c r="BM50" s="6" t="s">
        <v>101</v>
      </c>
      <c r="BN50" s="6" t="s">
        <v>98</v>
      </c>
      <c r="BO50" s="6" t="s">
        <v>98</v>
      </c>
      <c r="BP50" s="8">
        <v>43160</v>
      </c>
      <c r="BQ50" s="6" t="s">
        <v>98</v>
      </c>
      <c r="BR50" s="6" t="s">
        <v>101</v>
      </c>
      <c r="BS50" s="6" t="s">
        <v>100</v>
      </c>
      <c r="BT50" s="6" t="s">
        <v>111</v>
      </c>
      <c r="BU50" s="6" t="s">
        <v>101</v>
      </c>
      <c r="BV50" s="8" t="s">
        <v>98</v>
      </c>
      <c r="BW50" s="6" t="s">
        <v>98</v>
      </c>
      <c r="BX50" s="6" t="s">
        <v>98</v>
      </c>
      <c r="BY50" s="6"/>
      <c r="BZ50" s="6"/>
      <c r="CA50" s="6"/>
      <c r="CB50" s="6"/>
      <c r="CC50" s="6"/>
      <c r="CD50" s="6"/>
      <c r="CE50" s="6"/>
      <c r="CF50" s="6"/>
      <c r="CG50" s="6" t="s">
        <v>304</v>
      </c>
      <c r="CH50" s="6" t="s">
        <v>305</v>
      </c>
      <c r="CI50" s="6"/>
      <c r="CJ50" s="8"/>
      <c r="CK50" s="6"/>
      <c r="CL50" s="8"/>
      <c r="CM50" s="9" t="str">
        <f>IF( AND(ISNUMBER(CJ50),ISNUMBER(CL50)),DATEDIF(CJ50,CL50,"D"),"")</f>
        <v/>
      </c>
    </row>
    <row r="51" spans="1:91" ht="45">
      <c r="A51" s="6">
        <v>45</v>
      </c>
      <c r="B51" s="6" t="str">
        <f>IF(C51="201612","A",IF(C51="201706","B",IF(C51="201712","C",IF(C51="201806","D"))))</f>
        <v>A</v>
      </c>
      <c r="C51" s="7" t="str">
        <f>CONCATENATE(E51,IF(D51="décembre","12","06"))</f>
        <v>201612</v>
      </c>
      <c r="D51" s="6" t="s">
        <v>90</v>
      </c>
      <c r="E51" s="6">
        <v>2016</v>
      </c>
      <c r="F51" s="6" t="s">
        <v>306</v>
      </c>
      <c r="G51" s="6" t="s">
        <v>307</v>
      </c>
      <c r="H51" s="6">
        <v>45</v>
      </c>
      <c r="I51" s="7" t="str">
        <f>IF(Table_2[[#This Row],[age]]&lt;50,"&lt;50",IF(AND(Table_2[[#This Row],[age]]&gt;=50,Table_2[[#This Row],[age]]&lt;75),"entre 50 et 75",IF(Table_2[[#This Row],[age]]&gt;=75,"supérieur à 75")))</f>
        <v>&lt;50</v>
      </c>
      <c r="J51" s="6" t="s">
        <v>93</v>
      </c>
      <c r="K51" s="8">
        <v>26038</v>
      </c>
      <c r="L51" s="8">
        <v>42704</v>
      </c>
      <c r="M51" s="8">
        <v>42709</v>
      </c>
      <c r="N51" s="6">
        <v>5</v>
      </c>
      <c r="O51" s="6" t="s">
        <v>95</v>
      </c>
      <c r="P51" s="6" t="str">
        <f>IF(O51="Hemato","",IF(Q51="CHC","Digestif",IF(Q51="colon","Digestif",IF(Q51="cholangiocarcinome","Digestif",IF(Q51="corticosurrenalome","Surrenale",IF(Q51="ependymome du cervelet","Cérébral",IF(Q51="gastrique","Digestif",IF(Q51="melanome","Cutané",IF(Q51="oesophage","Digestif",IF(Q51="ovaire","Gynécologique",IF(Q51="pancreas","Digestif",IF(Q51="prostate","Prostate",IF(Q51="renal","Urinaire",IF(Q51="sein","Gynécologique",IF(Q51="TNE","TNE",IF(Q51="uterus","Gynécologique",IF(Q51="vessie","Urinaire",IF(Q51="ORL","ORL",IF(Q51="indeterminé","Indéterminé","")))))))))))))))))))</f>
        <v>Gynécologique</v>
      </c>
      <c r="Q51" s="6" t="s">
        <v>96</v>
      </c>
      <c r="R51" s="6">
        <v>159</v>
      </c>
      <c r="S51" s="6">
        <v>56</v>
      </c>
      <c r="T51" s="6">
        <v>55</v>
      </c>
      <c r="U51" s="6">
        <v>54</v>
      </c>
      <c r="V51" s="6">
        <f>IF('[1]Référentiel recueil de données'!$Q51="NC","NC",IF('[1]Référentiel recueil de données'!$S51="NC","NC",ROUND('[1]Référentiel recueil de données'!$S51/('[1]Référentiel recueil de données'!$Q51*'[1]Référentiel recueil de données'!$Q51)*10000,0)))</f>
        <v>22</v>
      </c>
      <c r="W51" s="7" t="str">
        <f>IF(OR(Table_2[[#This Row],[interval imc]]="NC",Table_2[[#This Row],[interval imc]]=0),"non renseigné","renseigné")</f>
        <v>renseigné</v>
      </c>
      <c r="X51" s="7" t="str">
        <f>IF('[1]Référentiel recueil de données'!$U93="NC","NC",IF(V51&lt;18.5,"&lt;18,5",IF(AND(V51&gt;=18.5,V51&lt;25),"entre 18,5 et 25",IF(AND(V51&gt;=25,V51&lt;30),"entre 25 et 30",IF(V51&gt;=30,"supérieur à 30")))))</f>
        <v>entre 18,5 et 25</v>
      </c>
      <c r="Y51" s="6">
        <v>2</v>
      </c>
      <c r="Z51" s="7" t="str">
        <f>IF(Y51=0,0,IF(AND(Y51&gt;0,Y51&lt;5),"entre 1 et 5",IF(AND(Y51&gt;=5,Y51&lt;=10),"entre 5 et 10",IF(Y51&gt;10,"supérieur à 10","????"))))</f>
        <v>entre 1 et 5</v>
      </c>
      <c r="AA51" s="7">
        <f>IF(AND(ISNUMBER(Table_2[[#This Row],[poids_entree]]),ISNUMBER(Table_2[[#This Row],[poids_sortie]])),Table_2[[#This Row],[poids_sortie]]-Table_2[[#This Row],[poids_entree]],"NC")</f>
        <v>-1</v>
      </c>
      <c r="AB51" s="7">
        <f>IF(AND(ISNUMBER(Table_2[[#This Row],[poids_init]]),ISNUMBER(Table_2[[#This Row],[poids_entree]])),Table_2[[#This Row],[poids_entree]]-Table_2[[#This Row],[poids_init]],"NC")</f>
        <v>-1</v>
      </c>
      <c r="AC51" s="6">
        <f>IF(T51="NC","NC",IF(S51="NC","NC",ROUND(((S51-T51)/S51)*100,0)))</f>
        <v>2</v>
      </c>
      <c r="AD51" s="6" t="str">
        <f>IF(AA51="NC","NC",IF(AA51&gt;=0,"perte","gain"))</f>
        <v>gain</v>
      </c>
      <c r="AE51" s="6" t="str">
        <f>IF(AB51="NC","NC",IF(AB51&gt;=0,"perte","gain"))</f>
        <v>gain</v>
      </c>
      <c r="AF51" s="6">
        <f>IF(U51="NC","NC",IF(T51="NC","NC",ROUND(((T51-U51)/T51)*100,0)))</f>
        <v>2</v>
      </c>
      <c r="AG51" s="6">
        <f>IF(ISNUMBER(Table_2[[#This Row],[% perte de poids DH]]),AF51*(-1),"NC")</f>
        <v>-2</v>
      </c>
      <c r="AH51" s="6" t="str">
        <f>IF(AF51="NC","non renseigné","renseigné")</f>
        <v>renseigné</v>
      </c>
      <c r="AI51" s="6" t="str">
        <f>IF(AC51="NC","non renseigné","renseigné")</f>
        <v>renseigné</v>
      </c>
      <c r="AJ51" s="7" t="str">
        <f>IF(OR(Table_2[[#This Row],[albumine]]="NC",Table_2[[#This Row],[albumine]]=0),"non renseigné","renseigné")</f>
        <v>non renseigné</v>
      </c>
      <c r="AK51" s="6" t="s">
        <v>98</v>
      </c>
      <c r="AL51" s="6" t="s">
        <v>97</v>
      </c>
      <c r="AM51" s="6" t="s">
        <v>98</v>
      </c>
      <c r="AN51" s="6">
        <v>0</v>
      </c>
      <c r="AO51" s="6">
        <v>0</v>
      </c>
      <c r="AP51" s="6">
        <v>0</v>
      </c>
      <c r="AQ51" s="8">
        <v>42818</v>
      </c>
      <c r="AR51" s="8">
        <v>42797</v>
      </c>
      <c r="AS51" s="6">
        <v>0</v>
      </c>
      <c r="AT51" s="6">
        <v>0</v>
      </c>
      <c r="AU51" s="6" t="s">
        <v>98</v>
      </c>
      <c r="AV51" s="6" t="s">
        <v>98</v>
      </c>
      <c r="AW51" s="6" t="s">
        <v>98</v>
      </c>
      <c r="AX51" s="6" t="s">
        <v>98</v>
      </c>
      <c r="AY51" s="6" t="s">
        <v>100</v>
      </c>
      <c r="AZ51" s="6" t="s">
        <v>100</v>
      </c>
      <c r="BA51" s="6" t="s">
        <v>101</v>
      </c>
      <c r="BB51" s="6" t="s">
        <v>98</v>
      </c>
      <c r="BC51" s="6" t="s">
        <v>98</v>
      </c>
      <c r="BD51" s="6" t="s">
        <v>101</v>
      </c>
      <c r="BE51" s="6" t="s">
        <v>308</v>
      </c>
      <c r="BF51" s="6" t="s">
        <v>98</v>
      </c>
      <c r="BG51" s="6" t="s">
        <v>98</v>
      </c>
      <c r="BH51" s="6" t="s">
        <v>98</v>
      </c>
      <c r="BI51" s="6" t="s">
        <v>98</v>
      </c>
      <c r="BJ51" s="6" t="s">
        <v>98</v>
      </c>
      <c r="BK51" s="6" t="s">
        <v>98</v>
      </c>
      <c r="BL51" s="6" t="s">
        <v>98</v>
      </c>
      <c r="BM51" s="6" t="s">
        <v>101</v>
      </c>
      <c r="BN51" s="6" t="s">
        <v>98</v>
      </c>
      <c r="BO51" s="6" t="s">
        <v>98</v>
      </c>
      <c r="BP51" s="8">
        <v>42644</v>
      </c>
      <c r="BQ51" s="6">
        <v>0</v>
      </c>
      <c r="BR51" s="6" t="s">
        <v>101</v>
      </c>
      <c r="BS51" s="6" t="s">
        <v>100</v>
      </c>
      <c r="BT51" s="6" t="s">
        <v>111</v>
      </c>
      <c r="BU51" s="6" t="s">
        <v>101</v>
      </c>
      <c r="BV51" s="8" t="s">
        <v>98</v>
      </c>
      <c r="BW51" s="6"/>
      <c r="BX51" s="6" t="s">
        <v>309</v>
      </c>
      <c r="BY51" s="6"/>
      <c r="BZ51" s="6"/>
      <c r="CA51" s="6"/>
      <c r="CB51" s="6"/>
      <c r="CC51" s="6"/>
      <c r="CD51" s="6"/>
      <c r="CE51" s="6"/>
      <c r="CF51" s="6"/>
      <c r="CG51" s="6" t="s">
        <v>98</v>
      </c>
      <c r="CH51" s="6" t="s">
        <v>98</v>
      </c>
      <c r="CI51" s="6"/>
      <c r="CJ51" s="8"/>
      <c r="CK51" s="6"/>
      <c r="CL51" s="8"/>
      <c r="CM51" s="9" t="str">
        <f>IF( AND(ISNUMBER(CJ51),ISNUMBER(CL51)),DATEDIF(CJ51,CL51,"D"),"")</f>
        <v/>
      </c>
    </row>
    <row r="52" spans="1:91">
      <c r="A52" s="6">
        <v>117</v>
      </c>
      <c r="B52" s="6" t="str">
        <f>IF(C52="201612","A",IF(C52="201706","B",IF(C52="201712","C",IF(C52="201806","D"))))</f>
        <v>D</v>
      </c>
      <c r="C52" s="7" t="str">
        <f>CONCATENATE(E52,IF(D52="décembre","12","06"))</f>
        <v>201806</v>
      </c>
      <c r="D52" s="6" t="s">
        <v>106</v>
      </c>
      <c r="E52" s="6">
        <v>2018</v>
      </c>
      <c r="F52" s="6" t="s">
        <v>310</v>
      </c>
      <c r="G52" s="6" t="s">
        <v>311</v>
      </c>
      <c r="H52" s="6">
        <v>53</v>
      </c>
      <c r="I5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52" s="6" t="s">
        <v>93</v>
      </c>
      <c r="K52" s="8">
        <v>23846</v>
      </c>
      <c r="L52" s="8">
        <v>43258</v>
      </c>
      <c r="M52" s="8">
        <v>43260</v>
      </c>
      <c r="N52" s="6">
        <v>2</v>
      </c>
      <c r="O52" s="6" t="s">
        <v>136</v>
      </c>
      <c r="P52" s="6" t="str">
        <f>IF(O52="Hemato","",IF(Q52="CHC","Digestif",IF(Q52="colon","Digestif",IF(Q52="cholangiocarcinome","Digestif",IF(Q52="corticosurrenalome","Surrenale",IF(Q52="ependymome du cervelet","Cérébral",IF(Q52="gastrique","Digestif",IF(Q52="melanome","Cutané",IF(Q52="oesophage","Digestif",IF(Q52="ovaire","Gynécologique",IF(Q52="pancreas","Digestif",IF(Q52="prostate","Prostate",IF(Q52="renal","Urinaire",IF(Q52="sein","Gynécologique",IF(Q52="TNE","TNE",IF(Q52="uterus","Gynécologique",IF(Q52="vessie","Urinaire",IF(Q52="ORL","ORL",IF(Q52="indeterminé","Indéterminé","")))))))))))))))))))</f>
        <v/>
      </c>
      <c r="Q52" s="6" t="s">
        <v>202</v>
      </c>
      <c r="R52" s="6">
        <v>166</v>
      </c>
      <c r="S52" s="6">
        <v>72</v>
      </c>
      <c r="T52" s="6">
        <v>70</v>
      </c>
      <c r="U52" s="6" t="s">
        <v>98</v>
      </c>
      <c r="V52" s="6">
        <f>IF('[1]Référentiel recueil de données'!$Q52="NC","NC",IF('[1]Référentiel recueil de données'!$S52="NC","NC",ROUND('[1]Référentiel recueil de données'!$S52/('[1]Référentiel recueil de données'!$Q52*'[1]Référentiel recueil de données'!$Q52)*10000,0)))</f>
        <v>25</v>
      </c>
      <c r="W52" s="7" t="str">
        <f>IF(OR(Table_2[[#This Row],[interval imc]]="NC",Table_2[[#This Row],[interval imc]]=0),"non renseigné","renseigné")</f>
        <v>renseigné</v>
      </c>
      <c r="X52" s="7" t="str">
        <f>IF('[1]Référentiel recueil de données'!$U24="NC","NC",IF(V52&lt;18.5,"&lt;18,5",IF(AND(V52&gt;=18.5,V52&lt;25),"entre 18,5 et 25",IF(AND(V52&gt;=25,V52&lt;30),"entre 25 et 30",IF(V52&gt;=30,"supérieur à 30")))))</f>
        <v>entre 25 et 30</v>
      </c>
      <c r="Y52" s="6">
        <v>1</v>
      </c>
      <c r="Z52" s="7" t="str">
        <f>IF(Y52=0,0,IF(AND(Y52&gt;0,Y52&lt;5),"entre 1 et 5",IF(AND(Y52&gt;=5,Y52&lt;=10),"entre 5 et 10",IF(Y52&gt;10,"supérieur à 10","????"))))</f>
        <v>entre 1 et 5</v>
      </c>
      <c r="AA52" s="7" t="str">
        <f>IF(AND(ISNUMBER(Table_2[[#This Row],[poids_entree]]),ISNUMBER(Table_2[[#This Row],[poids_sortie]])),Table_2[[#This Row],[poids_sortie]]-Table_2[[#This Row],[poids_entree]],"NC")</f>
        <v>NC</v>
      </c>
      <c r="AB52" s="7">
        <f>IF(AND(ISNUMBER(Table_2[[#This Row],[poids_init]]),ISNUMBER(Table_2[[#This Row],[poids_entree]])),Table_2[[#This Row],[poids_entree]]-Table_2[[#This Row],[poids_init]],"NC")</f>
        <v>-2</v>
      </c>
      <c r="AC52" s="6">
        <f>IF(T52="NC","NC",IF(S52="NC","NC",ROUND(((S52-T52)/S52)*100,0)))</f>
        <v>3</v>
      </c>
      <c r="AD52" s="6" t="str">
        <f>IF(AA52="NC","NC",IF(AA52&gt;=0,"perte","gain"))</f>
        <v>NC</v>
      </c>
      <c r="AE52" s="6" t="str">
        <f>IF(AB52="NC","NC",IF(AB52&gt;=0,"perte","gain"))</f>
        <v>gain</v>
      </c>
      <c r="AF52" s="6" t="str">
        <f>IF(U52="NC","NC",IF(T52="NC","NC",ROUND(((T52-U52)/T52)*100,0)))</f>
        <v>NC</v>
      </c>
      <c r="AG52" s="6" t="str">
        <f>IF(ISNUMBER(Table_2[[#This Row],[% perte de poids DH]]),AF52*(-1),"NC")</f>
        <v>NC</v>
      </c>
      <c r="AH52" s="6" t="str">
        <f>IF(AF52="NC","non renseigné","renseigné")</f>
        <v>non renseigné</v>
      </c>
      <c r="AI52" s="6" t="str">
        <f>IF(AC52="NC","non renseigné","renseigné")</f>
        <v>renseigné</v>
      </c>
      <c r="AJ52" s="7" t="str">
        <f>IF(OR(Table_2[[#This Row],[albumine]]="NC",Table_2[[#This Row],[albumine]]=0),"non renseigné","renseigné")</f>
        <v>renseigné</v>
      </c>
      <c r="AK52" s="6">
        <v>37</v>
      </c>
      <c r="AL52" s="6" t="s">
        <v>97</v>
      </c>
      <c r="AM52" s="6" t="s">
        <v>98</v>
      </c>
      <c r="AN52" s="6">
        <v>3</v>
      </c>
      <c r="AO52" s="6" t="s">
        <v>98</v>
      </c>
      <c r="AP52" s="6" t="s">
        <v>98</v>
      </c>
      <c r="AQ52" s="8">
        <v>43362</v>
      </c>
      <c r="AR52" s="8" t="s">
        <v>98</v>
      </c>
      <c r="AS52" s="6">
        <v>0</v>
      </c>
      <c r="AT52" s="6">
        <v>0</v>
      </c>
      <c r="AU52" s="6" t="s">
        <v>98</v>
      </c>
      <c r="AV52" s="6" t="s">
        <v>101</v>
      </c>
      <c r="AW52" s="6" t="s">
        <v>98</v>
      </c>
      <c r="AX52" s="6" t="s">
        <v>98</v>
      </c>
      <c r="AY52" s="6" t="s">
        <v>101</v>
      </c>
      <c r="AZ52" s="6" t="s">
        <v>100</v>
      </c>
      <c r="BA52" s="6" t="s">
        <v>100</v>
      </c>
      <c r="BB52" s="6" t="s">
        <v>98</v>
      </c>
      <c r="BC52" s="6" t="s">
        <v>101</v>
      </c>
      <c r="BD52" s="6" t="s">
        <v>101</v>
      </c>
      <c r="BE52" s="6" t="s">
        <v>102</v>
      </c>
      <c r="BF52" s="6" t="s">
        <v>98</v>
      </c>
      <c r="BG52" s="6" t="s">
        <v>98</v>
      </c>
      <c r="BH52" s="6" t="s">
        <v>98</v>
      </c>
      <c r="BI52" s="6" t="s">
        <v>98</v>
      </c>
      <c r="BJ52" s="6" t="s">
        <v>98</v>
      </c>
      <c r="BK52" s="6" t="s">
        <v>98</v>
      </c>
      <c r="BL52" s="6" t="s">
        <v>98</v>
      </c>
      <c r="BM52" s="6" t="s">
        <v>101</v>
      </c>
      <c r="BN52" s="6" t="s">
        <v>98</v>
      </c>
      <c r="BO52" s="6" t="s">
        <v>98</v>
      </c>
      <c r="BP52" s="8" t="s">
        <v>98</v>
      </c>
      <c r="BQ52" s="6" t="s">
        <v>98</v>
      </c>
      <c r="BR52" s="6" t="s">
        <v>101</v>
      </c>
      <c r="BS52" s="6" t="s">
        <v>100</v>
      </c>
      <c r="BT52" s="6" t="s">
        <v>111</v>
      </c>
      <c r="BU52" s="6" t="s">
        <v>101</v>
      </c>
      <c r="BV52" s="8" t="s">
        <v>98</v>
      </c>
      <c r="BW52" s="6" t="s">
        <v>98</v>
      </c>
      <c r="BX52" s="6" t="s">
        <v>98</v>
      </c>
      <c r="BY52" s="6"/>
      <c r="BZ52" s="6"/>
      <c r="CA52" s="6"/>
      <c r="CB52" s="6"/>
      <c r="CC52" s="6"/>
      <c r="CD52" s="6"/>
      <c r="CE52" s="6"/>
      <c r="CF52" s="6"/>
      <c r="CG52" s="6" t="s">
        <v>98</v>
      </c>
      <c r="CH52" s="6" t="s">
        <v>98</v>
      </c>
      <c r="CI52" s="6"/>
      <c r="CJ52" s="8"/>
      <c r="CK52" s="6"/>
      <c r="CL52" s="8"/>
      <c r="CM52" s="9" t="str">
        <f>IF( AND(ISNUMBER(CJ52),ISNUMBER(CL52)),DATEDIF(CJ52,CL52,"D"),"")</f>
        <v/>
      </c>
    </row>
    <row r="53" spans="1:91" ht="135">
      <c r="A53" s="6">
        <v>46</v>
      </c>
      <c r="B53" s="6" t="str">
        <f>IF(C53="201612","A",IF(C53="201706","B",IF(C53="201712","C",IF(C53="201806","D"))))</f>
        <v>A</v>
      </c>
      <c r="C53" s="7" t="str">
        <f>CONCATENATE(E53,IF(D53="décembre","12","06"))</f>
        <v>201612</v>
      </c>
      <c r="D53" s="6" t="s">
        <v>90</v>
      </c>
      <c r="E53" s="6">
        <v>2016</v>
      </c>
      <c r="F53" s="6" t="s">
        <v>312</v>
      </c>
      <c r="G53" s="6" t="s">
        <v>313</v>
      </c>
      <c r="H53" s="6">
        <v>71</v>
      </c>
      <c r="I5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53" s="6" t="s">
        <v>93</v>
      </c>
      <c r="K53" s="8">
        <v>16719</v>
      </c>
      <c r="L53" s="8">
        <v>42688</v>
      </c>
      <c r="M53" s="8">
        <v>42739</v>
      </c>
      <c r="N53" s="6">
        <v>51</v>
      </c>
      <c r="O53" s="6" t="s">
        <v>95</v>
      </c>
      <c r="P53" s="6" t="str">
        <f>IF(O53="Hemato","",IF(Q53="CHC","Digestif",IF(Q53="colon","Digestif",IF(Q53="cholangiocarcinome","Digestif",IF(Q53="corticosurrenalome","Surrenale",IF(Q53="ependymome du cervelet","Cérébral",IF(Q53="gastrique","Digestif",IF(Q53="melanome","Cutané",IF(Q53="oesophage","Digestif",IF(Q53="ovaire","Gynécologique",IF(Q53="pancreas","Digestif",IF(Q53="prostate","Prostate",IF(Q53="renal","Urinaire",IF(Q53="sein","Gynécologique",IF(Q53="TNE","TNE",IF(Q53="uterus","Gynécologique",IF(Q53="vessie","Urinaire",IF(Q53="ORL","ORL",IF(Q53="indeterminé","Indéterminé","")))))))))))))))))))</f>
        <v>Gynécologique</v>
      </c>
      <c r="Q53" s="6" t="s">
        <v>186</v>
      </c>
      <c r="R53" s="6">
        <v>166</v>
      </c>
      <c r="S53" s="6">
        <v>78</v>
      </c>
      <c r="T53" s="6">
        <v>70</v>
      </c>
      <c r="U53" s="6" t="s">
        <v>98</v>
      </c>
      <c r="V53" s="6">
        <f>IF('[1]Référentiel recueil de données'!$Q53="NC","NC",IF('[1]Référentiel recueil de données'!$S53="NC","NC",ROUND('[1]Référentiel recueil de données'!$S53/('[1]Référentiel recueil de données'!$Q53*'[1]Référentiel recueil de données'!$Q53)*10000,0)))</f>
        <v>25</v>
      </c>
      <c r="W53" s="7" t="str">
        <f>IF(OR(Table_2[[#This Row],[interval imc]]="NC",Table_2[[#This Row],[interval imc]]=0),"non renseigné","renseigné")</f>
        <v>renseigné</v>
      </c>
      <c r="X53" s="7" t="str">
        <f>IF('[1]Référentiel recueil de données'!$U25="NC","NC",IF(V53&lt;18.5,"&lt;18,5",IF(AND(V53&gt;=18.5,V53&lt;25),"entre 18,5 et 25",IF(AND(V53&gt;=25,V53&lt;30),"entre 25 et 30",IF(V53&gt;=30,"supérieur à 30")))))</f>
        <v>entre 25 et 30</v>
      </c>
      <c r="Y53" s="6">
        <v>1</v>
      </c>
      <c r="Z53" s="7" t="str">
        <f>IF(Y53=0,0,IF(AND(Y53&gt;0,Y53&lt;5),"entre 1 et 5",IF(AND(Y53&gt;=5,Y53&lt;=10),"entre 5 et 10",IF(Y53&gt;10,"supérieur à 10","????"))))</f>
        <v>entre 1 et 5</v>
      </c>
      <c r="AA53" s="7" t="str">
        <f>IF(AND(ISNUMBER(Table_2[[#This Row],[poids_entree]]),ISNUMBER(Table_2[[#This Row],[poids_sortie]])),Table_2[[#This Row],[poids_sortie]]-Table_2[[#This Row],[poids_entree]],"NC")</f>
        <v>NC</v>
      </c>
      <c r="AB53" s="7">
        <f>IF(AND(ISNUMBER(Table_2[[#This Row],[poids_init]]),ISNUMBER(Table_2[[#This Row],[poids_entree]])),Table_2[[#This Row],[poids_entree]]-Table_2[[#This Row],[poids_init]],"NC")</f>
        <v>-8</v>
      </c>
      <c r="AC53" s="6">
        <f>IF(T53="NC","NC",IF(S53="NC","NC",ROUND(((S53-T53)/S53)*100,0)))</f>
        <v>10</v>
      </c>
      <c r="AD53" s="6" t="str">
        <f>IF(AA53="NC","NC",IF(AA53&gt;=0,"perte","gain"))</f>
        <v>NC</v>
      </c>
      <c r="AE53" s="6" t="str">
        <f>IF(AB53="NC","NC",IF(AB53&gt;=0,"perte","gain"))</f>
        <v>gain</v>
      </c>
      <c r="AF53" s="6" t="str">
        <f>IF(U53="NC","NC",IF(T53="NC","NC",ROUND(((T53-U53)/T53)*100,0)))</f>
        <v>NC</v>
      </c>
      <c r="AG53" s="6" t="str">
        <f>IF(ISNUMBER(Table_2[[#This Row],[% perte de poids DH]]),AF53*(-1),"NC")</f>
        <v>NC</v>
      </c>
      <c r="AH53" s="6" t="str">
        <f>IF(AF53="NC","non renseigné","renseigné")</f>
        <v>non renseigné</v>
      </c>
      <c r="AI53" s="6" t="str">
        <f>IF(AC53="NC","non renseigné","renseigné")</f>
        <v>renseigné</v>
      </c>
      <c r="AJ53" s="7" t="str">
        <f>IF(OR(Table_2[[#This Row],[albumine]]="NC",Table_2[[#This Row],[albumine]]=0),"non renseigné","renseigné")</f>
        <v>non renseigné</v>
      </c>
      <c r="AK53" s="6" t="s">
        <v>98</v>
      </c>
      <c r="AL53" s="6" t="s">
        <v>128</v>
      </c>
      <c r="AM53" s="6" t="s">
        <v>98</v>
      </c>
      <c r="AN53" s="6">
        <v>0</v>
      </c>
      <c r="AO53" s="6">
        <v>0</v>
      </c>
      <c r="AP53" s="6">
        <v>0</v>
      </c>
      <c r="AQ53" s="8">
        <v>42739</v>
      </c>
      <c r="AR53" s="8">
        <v>42725</v>
      </c>
      <c r="AS53" s="6">
        <v>0</v>
      </c>
      <c r="AT53" s="6">
        <v>0</v>
      </c>
      <c r="AU53" s="6" t="s">
        <v>98</v>
      </c>
      <c r="AV53" s="6" t="s">
        <v>98</v>
      </c>
      <c r="AW53" s="6" t="s">
        <v>98</v>
      </c>
      <c r="AX53" s="6" t="s">
        <v>98</v>
      </c>
      <c r="AY53" s="6" t="s">
        <v>100</v>
      </c>
      <c r="AZ53" s="6" t="s">
        <v>101</v>
      </c>
      <c r="BA53" s="6" t="s">
        <v>101</v>
      </c>
      <c r="BB53" s="6" t="s">
        <v>98</v>
      </c>
      <c r="BC53" s="6" t="s">
        <v>98</v>
      </c>
      <c r="BD53" s="6" t="s">
        <v>101</v>
      </c>
      <c r="BE53" s="6" t="s">
        <v>119</v>
      </c>
      <c r="BF53" s="6" t="s">
        <v>120</v>
      </c>
      <c r="BG53" s="6" t="s">
        <v>98</v>
      </c>
      <c r="BH53" s="6" t="s">
        <v>98</v>
      </c>
      <c r="BI53" s="6" t="s">
        <v>98</v>
      </c>
      <c r="BJ53" s="6" t="s">
        <v>98</v>
      </c>
      <c r="BK53" s="6" t="s">
        <v>98</v>
      </c>
      <c r="BL53" s="6" t="s">
        <v>98</v>
      </c>
      <c r="BM53" s="6" t="s">
        <v>101</v>
      </c>
      <c r="BN53" s="6" t="s">
        <v>98</v>
      </c>
      <c r="BO53" s="6" t="s">
        <v>98</v>
      </c>
      <c r="BP53" s="8">
        <v>42583</v>
      </c>
      <c r="BQ53" s="6">
        <v>0</v>
      </c>
      <c r="BR53" s="6" t="s">
        <v>101</v>
      </c>
      <c r="BS53" s="6" t="s">
        <v>100</v>
      </c>
      <c r="BT53" s="6" t="s">
        <v>111</v>
      </c>
      <c r="BU53" s="6" t="s">
        <v>100</v>
      </c>
      <c r="BV53" s="8">
        <v>42738</v>
      </c>
      <c r="BW53" s="6" t="s">
        <v>314</v>
      </c>
      <c r="BX53" s="6" t="s">
        <v>315</v>
      </c>
      <c r="BY53" s="6"/>
      <c r="BZ53" s="6" t="s">
        <v>100</v>
      </c>
      <c r="CA53" s="6" t="s">
        <v>100</v>
      </c>
      <c r="CB53" s="6"/>
      <c r="CC53" s="6"/>
      <c r="CD53" s="6"/>
      <c r="CE53" s="6"/>
      <c r="CF53" s="6"/>
      <c r="CG53" s="6" t="s">
        <v>316</v>
      </c>
      <c r="CH53" s="6" t="s">
        <v>98</v>
      </c>
      <c r="CI53" s="6" t="s">
        <v>101</v>
      </c>
      <c r="CJ53" s="8">
        <v>42738</v>
      </c>
      <c r="CK53" s="6" t="s">
        <v>100</v>
      </c>
      <c r="CL53" s="8">
        <v>42739</v>
      </c>
      <c r="CM53" s="9">
        <f>IF( AND(ISNUMBER(CJ53),ISNUMBER(CL53)),DATEDIF(CJ53,CL53,"D"),"")</f>
        <v>1</v>
      </c>
    </row>
    <row r="54" spans="1:91">
      <c r="A54" s="6">
        <v>32</v>
      </c>
      <c r="B54" s="6" t="str">
        <f>IF(C54="201612","A",IF(C54="201706","B",IF(C54="201712","C",IF(C54="201806","D"))))</f>
        <v>B</v>
      </c>
      <c r="C54" s="7" t="str">
        <f>CONCATENATE(E54,IF(D54="décembre","12","06"))</f>
        <v>201706</v>
      </c>
      <c r="D54" s="6" t="s">
        <v>106</v>
      </c>
      <c r="E54" s="6">
        <v>2017</v>
      </c>
      <c r="F54" s="6" t="s">
        <v>317</v>
      </c>
      <c r="G54" s="6" t="s">
        <v>318</v>
      </c>
      <c r="H54" s="6">
        <v>76</v>
      </c>
      <c r="I5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54" s="6" t="s">
        <v>93</v>
      </c>
      <c r="K54" s="8">
        <v>14438</v>
      </c>
      <c r="L54" s="8">
        <v>42894</v>
      </c>
      <c r="M54" s="8">
        <v>42899</v>
      </c>
      <c r="N54" s="6">
        <v>5</v>
      </c>
      <c r="O54" s="6" t="s">
        <v>95</v>
      </c>
      <c r="P54" s="6" t="str">
        <f>IF(O54="Hemato","",IF(Q54="CHC","Digestif",IF(Q54="colon","Digestif",IF(Q54="cholangiocarcinome","Digestif",IF(Q54="corticosurrenalome","Surrenale",IF(Q54="ependymome du cervelet","Cérébral",IF(Q54="gastrique","Digestif",IF(Q54="melanome","Cutané",IF(Q54="oesophage","Digestif",IF(Q54="ovaire","Gynécologique",IF(Q54="pancreas","Digestif",IF(Q54="prostate","Prostate",IF(Q54="renal","Urinaire",IF(Q54="sein","Gynécologique",IF(Q54="TNE","TNE",IF(Q54="uterus","Gynécologique",IF(Q54="vessie","Urinaire",IF(Q54="ORL","ORL",IF(Q54="indeterminé","Indéterminé","")))))))))))))))))))</f>
        <v>Digestif</v>
      </c>
      <c r="Q54" s="6" t="s">
        <v>109</v>
      </c>
      <c r="R54" s="6">
        <v>165</v>
      </c>
      <c r="S54" s="6">
        <v>50</v>
      </c>
      <c r="T54" s="6">
        <v>43</v>
      </c>
      <c r="U54" s="6" t="s">
        <v>98</v>
      </c>
      <c r="V54" s="6">
        <f>IF('[1]Référentiel recueil de données'!$Q54="NC","NC",IF('[1]Référentiel recueil de données'!$S54="NC","NC",ROUND('[1]Référentiel recueil de données'!$S54/('[1]Référentiel recueil de données'!$Q54*'[1]Référentiel recueil de données'!$Q54)*10000,0)))</f>
        <v>16</v>
      </c>
      <c r="W54" s="7" t="str">
        <f>IF(OR(Table_2[[#This Row],[interval imc]]="NC",Table_2[[#This Row],[interval imc]]=0),"non renseigné","renseigné")</f>
        <v>renseigné</v>
      </c>
      <c r="X54" s="7" t="str">
        <f>IF('[1]Référentiel recueil de données'!$U26="NC","NC",IF(V54&lt;18.5,"&lt;18,5",IF(AND(V54&gt;=18.5,V54&lt;25),"entre 18,5 et 25",IF(AND(V54&gt;=25,V54&lt;30),"entre 25 et 30",IF(V54&gt;=30,"supérieur à 30")))))</f>
        <v>&lt;18,5</v>
      </c>
      <c r="Y54" s="6">
        <v>1</v>
      </c>
      <c r="Z54" s="7" t="str">
        <f>IF(Y54=0,0,IF(AND(Y54&gt;0,Y54&lt;5),"entre 1 et 5",IF(AND(Y54&gt;=5,Y54&lt;=10),"entre 5 et 10",IF(Y54&gt;10,"supérieur à 10","????"))))</f>
        <v>entre 1 et 5</v>
      </c>
      <c r="AA54" s="7" t="str">
        <f>IF(AND(ISNUMBER(Table_2[[#This Row],[poids_entree]]),ISNUMBER(Table_2[[#This Row],[poids_sortie]])),Table_2[[#This Row],[poids_sortie]]-Table_2[[#This Row],[poids_entree]],"NC")</f>
        <v>NC</v>
      </c>
      <c r="AB54" s="7">
        <f>IF(AND(ISNUMBER(Table_2[[#This Row],[poids_init]]),ISNUMBER(Table_2[[#This Row],[poids_entree]])),Table_2[[#This Row],[poids_entree]]-Table_2[[#This Row],[poids_init]],"NC")</f>
        <v>-7</v>
      </c>
      <c r="AC54" s="6">
        <f>IF(T54="NC","NC",IF(S54="NC","NC",ROUND(((S54-T54)/S54)*100,0)))</f>
        <v>14</v>
      </c>
      <c r="AD54" s="6" t="str">
        <f>IF(AA54="NC","NC",IF(AA54&gt;=0,"perte","gain"))</f>
        <v>NC</v>
      </c>
      <c r="AE54" s="6" t="str">
        <f>IF(AB54="NC","NC",IF(AB54&gt;=0,"perte","gain"))</f>
        <v>gain</v>
      </c>
      <c r="AF54" s="6" t="str">
        <f>IF(U54="NC","NC",IF(T54="NC","NC",ROUND(((T54-U54)/T54)*100,0)))</f>
        <v>NC</v>
      </c>
      <c r="AG54" s="6" t="str">
        <f>IF(ISNUMBER(Table_2[[#This Row],[% perte de poids DH]]),AF54*(-1),"NC")</f>
        <v>NC</v>
      </c>
      <c r="AH54" s="6" t="str">
        <f>IF(AF54="NC","non renseigné","renseigné")</f>
        <v>non renseigné</v>
      </c>
      <c r="AI54" s="6" t="str">
        <f>IF(AC54="NC","non renseigné","renseigné")</f>
        <v>renseigné</v>
      </c>
      <c r="AJ54" s="7" t="str">
        <f>IF(OR(Table_2[[#This Row],[albumine]]="NC",Table_2[[#This Row],[albumine]]=0),"non renseigné","renseigné")</f>
        <v>non renseigné</v>
      </c>
      <c r="AK54" s="6" t="s">
        <v>98</v>
      </c>
      <c r="AL54" s="6" t="s">
        <v>110</v>
      </c>
      <c r="AM54" s="6" t="s">
        <v>98</v>
      </c>
      <c r="AN54" s="6">
        <v>0</v>
      </c>
      <c r="AO54" s="6">
        <v>0</v>
      </c>
      <c r="AP54" s="6">
        <v>0</v>
      </c>
      <c r="AQ54" s="8">
        <v>43167</v>
      </c>
      <c r="AR54" s="8">
        <v>43167</v>
      </c>
      <c r="AS54" s="6">
        <v>0</v>
      </c>
      <c r="AT54" s="6">
        <v>0</v>
      </c>
      <c r="AU54" s="6" t="s">
        <v>98</v>
      </c>
      <c r="AV54" s="6" t="s">
        <v>98</v>
      </c>
      <c r="AW54" s="6" t="s">
        <v>98</v>
      </c>
      <c r="AX54" s="6" t="s">
        <v>98</v>
      </c>
      <c r="AY54" s="6" t="s">
        <v>101</v>
      </c>
      <c r="AZ54" s="6" t="s">
        <v>101</v>
      </c>
      <c r="BA54" s="6" t="s">
        <v>101</v>
      </c>
      <c r="BB54" s="6" t="s">
        <v>98</v>
      </c>
      <c r="BC54" s="6" t="s">
        <v>98</v>
      </c>
      <c r="BD54" s="6" t="s">
        <v>101</v>
      </c>
      <c r="BE54" s="6" t="s">
        <v>102</v>
      </c>
      <c r="BF54" s="6" t="s">
        <v>98</v>
      </c>
      <c r="BG54" s="6" t="s">
        <v>98</v>
      </c>
      <c r="BH54" s="6" t="s">
        <v>98</v>
      </c>
      <c r="BI54" s="6" t="s">
        <v>98</v>
      </c>
      <c r="BJ54" s="6" t="s">
        <v>98</v>
      </c>
      <c r="BK54" s="6" t="s">
        <v>98</v>
      </c>
      <c r="BL54" s="6" t="s">
        <v>98</v>
      </c>
      <c r="BM54" s="6" t="s">
        <v>100</v>
      </c>
      <c r="BN54" s="6" t="s">
        <v>98</v>
      </c>
      <c r="BO54" s="6" t="s">
        <v>98</v>
      </c>
      <c r="BP54" s="8" t="s">
        <v>98</v>
      </c>
      <c r="BQ54" s="6" t="s">
        <v>98</v>
      </c>
      <c r="BR54" s="6" t="s">
        <v>101</v>
      </c>
      <c r="BS54" s="6" t="s">
        <v>100</v>
      </c>
      <c r="BT54" s="6" t="s">
        <v>111</v>
      </c>
      <c r="BU54" s="6" t="s">
        <v>101</v>
      </c>
      <c r="BV54" s="8" t="s">
        <v>98</v>
      </c>
      <c r="BW54" s="6" t="s">
        <v>98</v>
      </c>
      <c r="BX54" s="6" t="s">
        <v>98</v>
      </c>
      <c r="BY54" s="6"/>
      <c r="BZ54" s="6"/>
      <c r="CA54" s="6"/>
      <c r="CB54" s="6"/>
      <c r="CC54" s="6"/>
      <c r="CD54" s="6"/>
      <c r="CE54" s="6"/>
      <c r="CF54" s="6"/>
      <c r="CG54" s="6" t="s">
        <v>319</v>
      </c>
      <c r="CH54" s="6" t="s">
        <v>98</v>
      </c>
      <c r="CI54" s="6"/>
      <c r="CJ54" s="8"/>
      <c r="CK54" s="6"/>
      <c r="CL54" s="8"/>
      <c r="CM54" s="9" t="str">
        <f>IF( AND(ISNUMBER(CJ54),ISNUMBER(CL54)),DATEDIF(CJ54,CL54,"D"),"")</f>
        <v/>
      </c>
    </row>
    <row r="55" spans="1:91">
      <c r="A55" s="6">
        <v>70</v>
      </c>
      <c r="B55" s="6" t="str">
        <f>IF(C55="201612","A",IF(C55="201706","B",IF(C55="201712","C",IF(C55="201806","D"))))</f>
        <v>A</v>
      </c>
      <c r="C55" s="7" t="str">
        <f>CONCATENATE(E55,IF(D55="décembre","12","06"))</f>
        <v>201612</v>
      </c>
      <c r="D55" s="6" t="s">
        <v>90</v>
      </c>
      <c r="E55" s="6">
        <v>2016</v>
      </c>
      <c r="F55" s="6" t="s">
        <v>317</v>
      </c>
      <c r="G55" s="6" t="s">
        <v>318</v>
      </c>
      <c r="H55" s="6">
        <v>77</v>
      </c>
      <c r="I55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55" s="6" t="s">
        <v>93</v>
      </c>
      <c r="K55" s="8">
        <v>14438</v>
      </c>
      <c r="L55" s="8">
        <v>42711</v>
      </c>
      <c r="M55" s="8">
        <v>42717</v>
      </c>
      <c r="N55" s="6">
        <v>6</v>
      </c>
      <c r="O55" s="6" t="s">
        <v>95</v>
      </c>
      <c r="P55" s="6" t="str">
        <f>IF(O55="Hemato","",IF(Q55="CHC","Digestif",IF(Q55="colon","Digestif",IF(Q55="cholangiocarcinome","Digestif",IF(Q55="corticosurrenalome","Surrenale",IF(Q55="ependymome du cervelet","Cérébral",IF(Q55="gastrique","Digestif",IF(Q55="melanome","Cutané",IF(Q55="oesophage","Digestif",IF(Q55="ovaire","Gynécologique",IF(Q55="pancreas","Digestif",IF(Q55="prostate","Prostate",IF(Q55="renal","Urinaire",IF(Q55="sein","Gynécologique",IF(Q55="TNE","TNE",IF(Q55="uterus","Gynécologique",IF(Q55="vessie","Urinaire",IF(Q55="ORL","ORL",IF(Q55="indeterminé","Indéterminé","")))))))))))))))))))</f>
        <v>Digestif</v>
      </c>
      <c r="Q55" s="6" t="s">
        <v>109</v>
      </c>
      <c r="R55" s="6">
        <v>165</v>
      </c>
      <c r="S55" s="6" t="s">
        <v>98</v>
      </c>
      <c r="T55" s="6">
        <v>48</v>
      </c>
      <c r="U55" s="6">
        <v>51</v>
      </c>
      <c r="V55" s="6">
        <f>IF('[1]Référentiel recueil de données'!$Q55="NC","NC",IF('[1]Référentiel recueil de données'!$S55="NC","NC",ROUND('[1]Référentiel recueil de données'!$S55/('[1]Référentiel recueil de données'!$Q55*'[1]Référentiel recueil de données'!$Q55)*10000,0)))</f>
        <v>18</v>
      </c>
      <c r="W55" s="7" t="str">
        <f>IF(OR(Table_2[[#This Row],[interval imc]]="NC",Table_2[[#This Row],[interval imc]]=0),"non renseigné","renseigné")</f>
        <v>renseigné</v>
      </c>
      <c r="X55" s="7" t="str">
        <f>IF('[1]Référentiel recueil de données'!$U124="NC","NC",IF(V55&lt;18.5,"&lt;18,5",IF(AND(V55&gt;=18.5,V55&lt;25),"entre 18,5 et 25",IF(AND(V55&gt;=25,V55&lt;30),"entre 25 et 30",IF(V55&gt;=30,"supérieur à 30")))))</f>
        <v>&lt;18,5</v>
      </c>
      <c r="Y55" s="6">
        <v>2</v>
      </c>
      <c r="Z55" s="7" t="str">
        <f>IF(Y55=0,0,IF(AND(Y55&gt;0,Y55&lt;5),"entre 1 et 5",IF(AND(Y55&gt;=5,Y55&lt;=10),"entre 5 et 10",IF(Y55&gt;10,"supérieur à 10","????"))))</f>
        <v>entre 1 et 5</v>
      </c>
      <c r="AA55" s="7">
        <f>IF(AND(ISNUMBER(Table_2[[#This Row],[poids_entree]]),ISNUMBER(Table_2[[#This Row],[poids_sortie]])),Table_2[[#This Row],[poids_sortie]]-Table_2[[#This Row],[poids_entree]],"NC")</f>
        <v>3</v>
      </c>
      <c r="AB55" s="7" t="str">
        <f>IF(AND(ISNUMBER(Table_2[[#This Row],[poids_init]]),ISNUMBER(Table_2[[#This Row],[poids_entree]])),Table_2[[#This Row],[poids_entree]]-Table_2[[#This Row],[poids_init]],"NC")</f>
        <v>NC</v>
      </c>
      <c r="AC55" s="6" t="str">
        <f>IF(T55="NC","NC",IF(S55="NC","NC",ROUND(((S55-T55)/S55)*100,0)))</f>
        <v>NC</v>
      </c>
      <c r="AD55" s="6" t="str">
        <f>IF(AA55="NC","NC",IF(AA55&gt;=0,"perte","gain"))</f>
        <v>perte</v>
      </c>
      <c r="AE55" s="6" t="str">
        <f>IF(AB55="NC","NC",IF(AB55&gt;=0,"perte","gain"))</f>
        <v>NC</v>
      </c>
      <c r="AF55" s="6">
        <f>IF(U55="NC","NC",IF(T55="NC","NC",ROUND(((T55-U55)/T55)*100,0)))</f>
        <v>-6</v>
      </c>
      <c r="AG55" s="6">
        <f>IF(ISNUMBER(Table_2[[#This Row],[% perte de poids DH]]),AF55*(-1),"NC")</f>
        <v>6</v>
      </c>
      <c r="AH55" s="6" t="str">
        <f>IF(AF55="NC","non renseigné","renseigné")</f>
        <v>renseigné</v>
      </c>
      <c r="AI55" s="6" t="str">
        <f>IF(AC55="NC","non renseigné","renseigné")</f>
        <v>non renseigné</v>
      </c>
      <c r="AJ55" s="7" t="str">
        <f>IF(OR(Table_2[[#This Row],[albumine]]="NC",Table_2[[#This Row],[albumine]]=0),"non renseigné","renseigné")</f>
        <v>non renseigné</v>
      </c>
      <c r="AK55" s="6" t="s">
        <v>98</v>
      </c>
      <c r="AL55" s="6" t="s">
        <v>115</v>
      </c>
      <c r="AM55" s="6" t="s">
        <v>98</v>
      </c>
      <c r="AN55" s="6">
        <v>53</v>
      </c>
      <c r="AO55" s="6">
        <v>0</v>
      </c>
      <c r="AP55" s="6">
        <v>0</v>
      </c>
      <c r="AQ55" s="8">
        <v>43167</v>
      </c>
      <c r="AR55" s="8" t="s">
        <v>98</v>
      </c>
      <c r="AS55" s="6">
        <v>0</v>
      </c>
      <c r="AT55" s="6">
        <v>0</v>
      </c>
      <c r="AU55" s="6" t="s">
        <v>98</v>
      </c>
      <c r="AV55" s="6" t="s">
        <v>98</v>
      </c>
      <c r="AW55" s="6" t="s">
        <v>98</v>
      </c>
      <c r="AX55" s="6" t="s">
        <v>98</v>
      </c>
      <c r="AY55" s="6" t="s">
        <v>101</v>
      </c>
      <c r="AZ55" s="6" t="s">
        <v>101</v>
      </c>
      <c r="BA55" s="6" t="s">
        <v>101</v>
      </c>
      <c r="BB55" s="6" t="s">
        <v>98</v>
      </c>
      <c r="BC55" s="6" t="s">
        <v>98</v>
      </c>
      <c r="BD55" s="6" t="s">
        <v>101</v>
      </c>
      <c r="BE55" s="6" t="s">
        <v>102</v>
      </c>
      <c r="BF55" s="6" t="s">
        <v>98</v>
      </c>
      <c r="BG55" s="6" t="s">
        <v>98</v>
      </c>
      <c r="BH55" s="6" t="s">
        <v>98</v>
      </c>
      <c r="BI55" s="6" t="s">
        <v>98</v>
      </c>
      <c r="BJ55" s="6" t="s">
        <v>98</v>
      </c>
      <c r="BK55" s="6" t="s">
        <v>98</v>
      </c>
      <c r="BL55" s="6" t="s">
        <v>98</v>
      </c>
      <c r="BM55" s="6" t="s">
        <v>100</v>
      </c>
      <c r="BN55" s="6" t="s">
        <v>98</v>
      </c>
      <c r="BO55" s="6" t="s">
        <v>98</v>
      </c>
      <c r="BP55" s="8" t="s">
        <v>98</v>
      </c>
      <c r="BQ55" s="6">
        <v>0</v>
      </c>
      <c r="BR55" s="6" t="s">
        <v>101</v>
      </c>
      <c r="BS55" s="6" t="s">
        <v>100</v>
      </c>
      <c r="BT55" s="6" t="s">
        <v>111</v>
      </c>
      <c r="BU55" s="6" t="s">
        <v>101</v>
      </c>
      <c r="BV55" s="8" t="s">
        <v>98</v>
      </c>
      <c r="BW55" s="6" t="s">
        <v>98</v>
      </c>
      <c r="BX55" s="6" t="s">
        <v>98</v>
      </c>
      <c r="BY55" s="6"/>
      <c r="BZ55" s="6"/>
      <c r="CA55" s="6"/>
      <c r="CB55" s="6"/>
      <c r="CC55" s="6"/>
      <c r="CD55" s="6"/>
      <c r="CE55" s="6"/>
      <c r="CF55" s="6"/>
      <c r="CG55" s="6" t="s">
        <v>98</v>
      </c>
      <c r="CH55" s="6" t="s">
        <v>98</v>
      </c>
      <c r="CI55" s="6"/>
      <c r="CJ55" s="8"/>
      <c r="CK55" s="6"/>
      <c r="CL55" s="8"/>
      <c r="CM55" s="9" t="str">
        <f>IF( AND(ISNUMBER(CJ55),ISNUMBER(CL55)),DATEDIF(CJ55,CL55,"D"),"")</f>
        <v/>
      </c>
    </row>
    <row r="56" spans="1:91" ht="30">
      <c r="A56" s="6">
        <v>96</v>
      </c>
      <c r="B56" s="6" t="str">
        <f>IF(C56="201612","A",IF(C56="201706","B",IF(C56="201712","C",IF(C56="201806","D"))))</f>
        <v>D</v>
      </c>
      <c r="C56" s="7" t="str">
        <f>CONCATENATE(E56,IF(D56="décembre","12","06"))</f>
        <v>201806</v>
      </c>
      <c r="D56" s="6" t="s">
        <v>106</v>
      </c>
      <c r="E56" s="6">
        <v>2018</v>
      </c>
      <c r="F56" s="6" t="s">
        <v>320</v>
      </c>
      <c r="G56" s="6" t="s">
        <v>321</v>
      </c>
      <c r="H56" s="6">
        <v>64</v>
      </c>
      <c r="I5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56" s="6" t="s">
        <v>93</v>
      </c>
      <c r="K56" s="8">
        <v>20034</v>
      </c>
      <c r="L56" s="8">
        <v>43246</v>
      </c>
      <c r="M56" s="8">
        <v>43257</v>
      </c>
      <c r="N56" s="6">
        <v>11</v>
      </c>
      <c r="O56" s="6" t="s">
        <v>95</v>
      </c>
      <c r="P56" s="6" t="str">
        <f>IF(O56="Hemato","",IF(Q56="CHC","Digestif",IF(Q56="colon","Digestif",IF(Q56="cholangiocarcinome","Digestif",IF(Q56="corticosurrenalome","Surrenale",IF(Q56="ependymome du cervelet","Cérébral",IF(Q56="gastrique","Digestif",IF(Q56="melanome","Cutané",IF(Q56="oesophage","Digestif",IF(Q56="ovaire","Gynécologique",IF(Q56="pancreas","Digestif",IF(Q56="prostate","Prostate",IF(Q56="renal","Urinaire",IF(Q56="sein","Gynécologique",IF(Q56="TNE","TNE",IF(Q56="uterus","Gynécologique",IF(Q56="vessie","Urinaire",IF(Q56="ORL","ORL",IF(Q56="indeterminé","Indéterminé","")))))))))))))))))))</f>
        <v>Gynécologique</v>
      </c>
      <c r="Q56" s="6" t="s">
        <v>96</v>
      </c>
      <c r="R56" s="6">
        <v>164</v>
      </c>
      <c r="S56" s="6">
        <v>62</v>
      </c>
      <c r="T56" s="6">
        <v>61</v>
      </c>
      <c r="U56" s="6" t="s">
        <v>98</v>
      </c>
      <c r="V56" s="6">
        <f>IF('[1]Référentiel recueil de données'!$Q56="NC","NC",IF('[1]Référentiel recueil de données'!$S56="NC","NC",ROUND('[1]Référentiel recueil de données'!$S56/('[1]Référentiel recueil de données'!$Q56*'[1]Référentiel recueil de données'!$Q56)*10000,0)))</f>
        <v>23</v>
      </c>
      <c r="W56" s="7" t="str">
        <f>IF(OR(Table_2[[#This Row],[interval imc]]="NC",Table_2[[#This Row],[interval imc]]=0),"non renseigné","renseigné")</f>
        <v>non renseigné</v>
      </c>
      <c r="X56" s="7" t="str">
        <f>IF('[1]Référentiel recueil de données'!$U27="NC","NC",IF(V56&lt;18.5,"&lt;18,5",IF(AND(V56&gt;=18.5,V56&lt;25),"entre 18,5 et 25",IF(AND(V56&gt;=25,V56&lt;30),"entre 25 et 30",IF(V56&gt;=30,"supérieur à 30")))))</f>
        <v>NC</v>
      </c>
      <c r="Y56" s="6">
        <v>1</v>
      </c>
      <c r="Z56" s="7" t="str">
        <f>IF(Y56=0,0,IF(AND(Y56&gt;0,Y56&lt;5),"entre 1 et 5",IF(AND(Y56&gt;=5,Y56&lt;=10),"entre 5 et 10",IF(Y56&gt;10,"supérieur à 10","????"))))</f>
        <v>entre 1 et 5</v>
      </c>
      <c r="AA56" s="7" t="str">
        <f>IF(AND(ISNUMBER(Table_2[[#This Row],[poids_entree]]),ISNUMBER(Table_2[[#This Row],[poids_sortie]])),Table_2[[#This Row],[poids_sortie]]-Table_2[[#This Row],[poids_entree]],"NC")</f>
        <v>NC</v>
      </c>
      <c r="AB56" s="7">
        <f>IF(AND(ISNUMBER(Table_2[[#This Row],[poids_init]]),ISNUMBER(Table_2[[#This Row],[poids_entree]])),Table_2[[#This Row],[poids_entree]]-Table_2[[#This Row],[poids_init]],"NC")</f>
        <v>-1</v>
      </c>
      <c r="AC56" s="6">
        <f>IF(T56="NC","NC",IF(S56="NC","NC",ROUND(((S56-T56)/S56)*100,0)))</f>
        <v>2</v>
      </c>
      <c r="AD56" s="6" t="str">
        <f>IF(AA56="NC","NC",IF(AA56&gt;=0,"perte","gain"))</f>
        <v>NC</v>
      </c>
      <c r="AE56" s="6" t="str">
        <f>IF(AB56="NC","NC",IF(AB56&gt;=0,"perte","gain"))</f>
        <v>gain</v>
      </c>
      <c r="AF56" s="6" t="str">
        <f>IF(U56="NC","NC",IF(T56="NC","NC",ROUND(((T56-U56)/T56)*100,0)))</f>
        <v>NC</v>
      </c>
      <c r="AG56" s="6" t="str">
        <f>IF(ISNUMBER(Table_2[[#This Row],[% perte de poids DH]]),AF56*(-1),"NC")</f>
        <v>NC</v>
      </c>
      <c r="AH56" s="6" t="str">
        <f>IF(AF56="NC","non renseigné","renseigné")</f>
        <v>non renseigné</v>
      </c>
      <c r="AI56" s="6" t="str">
        <f>IF(AC56="NC","non renseigné","renseigné")</f>
        <v>renseigné</v>
      </c>
      <c r="AJ56" s="7" t="str">
        <f>IF(OR(Table_2[[#This Row],[albumine]]="NC",Table_2[[#This Row],[albumine]]=0),"non renseigné","renseigné")</f>
        <v>renseigné</v>
      </c>
      <c r="AK56" s="6">
        <v>38</v>
      </c>
      <c r="AL56" s="6" t="s">
        <v>97</v>
      </c>
      <c r="AM56" s="6" t="s">
        <v>98</v>
      </c>
      <c r="AN56" s="6">
        <v>8</v>
      </c>
      <c r="AO56" s="6">
        <v>1.05</v>
      </c>
      <c r="AP56" s="6">
        <v>0.94</v>
      </c>
      <c r="AQ56" s="8">
        <v>43315</v>
      </c>
      <c r="AR56" s="8">
        <v>43227</v>
      </c>
      <c r="AS56" s="6">
        <v>2</v>
      </c>
      <c r="AT56" s="6">
        <v>0</v>
      </c>
      <c r="AU56" s="6" t="s">
        <v>98</v>
      </c>
      <c r="AV56" s="6" t="s">
        <v>100</v>
      </c>
      <c r="AW56" s="6" t="s">
        <v>98</v>
      </c>
      <c r="AX56" s="6" t="s">
        <v>101</v>
      </c>
      <c r="AY56" s="6" t="s">
        <v>101</v>
      </c>
      <c r="AZ56" s="6" t="s">
        <v>100</v>
      </c>
      <c r="BA56" s="6" t="s">
        <v>100</v>
      </c>
      <c r="BB56" s="6" t="s">
        <v>98</v>
      </c>
      <c r="BC56" s="6" t="s">
        <v>101</v>
      </c>
      <c r="BD56" s="6" t="s">
        <v>101</v>
      </c>
      <c r="BE56" s="6" t="s">
        <v>102</v>
      </c>
      <c r="BF56" s="6" t="s">
        <v>98</v>
      </c>
      <c r="BG56" s="6" t="s">
        <v>98</v>
      </c>
      <c r="BH56" s="6" t="s">
        <v>98</v>
      </c>
      <c r="BI56" s="6" t="s">
        <v>98</v>
      </c>
      <c r="BJ56" s="6" t="s">
        <v>98</v>
      </c>
      <c r="BK56" s="6" t="s">
        <v>98</v>
      </c>
      <c r="BL56" s="6" t="s">
        <v>98</v>
      </c>
      <c r="BM56" s="6" t="s">
        <v>101</v>
      </c>
      <c r="BN56" s="6" t="s">
        <v>98</v>
      </c>
      <c r="BO56" s="6" t="s">
        <v>98</v>
      </c>
      <c r="BP56" s="8">
        <v>43191</v>
      </c>
      <c r="BQ56" s="6" t="s">
        <v>98</v>
      </c>
      <c r="BR56" s="6" t="s">
        <v>101</v>
      </c>
      <c r="BS56" s="6" t="s">
        <v>100</v>
      </c>
      <c r="BT56" s="6" t="s">
        <v>111</v>
      </c>
      <c r="BU56" s="6" t="s">
        <v>101</v>
      </c>
      <c r="BV56" s="8" t="s">
        <v>98</v>
      </c>
      <c r="BW56" s="6" t="s">
        <v>98</v>
      </c>
      <c r="BX56" s="6" t="s">
        <v>98</v>
      </c>
      <c r="BY56" s="6"/>
      <c r="BZ56" s="6"/>
      <c r="CA56" s="6"/>
      <c r="CB56" s="6"/>
      <c r="CC56" s="6"/>
      <c r="CD56" s="6"/>
      <c r="CE56" s="6"/>
      <c r="CF56" s="6"/>
      <c r="CG56" s="6" t="s">
        <v>322</v>
      </c>
      <c r="CH56" s="6" t="s">
        <v>323</v>
      </c>
      <c r="CI56" s="6"/>
      <c r="CJ56" s="8"/>
      <c r="CK56" s="6"/>
      <c r="CL56" s="8"/>
      <c r="CM56" s="9" t="str">
        <f>IF( AND(ISNUMBER(CJ56),ISNUMBER(CL56)),DATEDIF(CJ56,CL56,"D"),"")</f>
        <v/>
      </c>
    </row>
    <row r="57" spans="1:91">
      <c r="A57" s="6">
        <v>12</v>
      </c>
      <c r="B57" s="6" t="str">
        <f>IF(C57="201612","A",IF(C57="201706","B",IF(C57="201712","C",IF(C57="201806","D"))))</f>
        <v>B</v>
      </c>
      <c r="C57" s="7" t="str">
        <f>CONCATENATE(E57,IF(D57="décembre","12","06"))</f>
        <v>201706</v>
      </c>
      <c r="D57" s="6" t="s">
        <v>106</v>
      </c>
      <c r="E57" s="6">
        <v>2017</v>
      </c>
      <c r="F57" s="6" t="s">
        <v>324</v>
      </c>
      <c r="G57" s="6" t="s">
        <v>325</v>
      </c>
      <c r="H57" s="6">
        <v>85</v>
      </c>
      <c r="I57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57" s="6" t="s">
        <v>142</v>
      </c>
      <c r="K57" s="8">
        <v>11316</v>
      </c>
      <c r="L57" s="8">
        <v>42878</v>
      </c>
      <c r="M57" s="8">
        <v>42903</v>
      </c>
      <c r="N57" s="6">
        <v>25</v>
      </c>
      <c r="O57" s="6" t="s">
        <v>136</v>
      </c>
      <c r="P57" s="6" t="str">
        <f>IF(O57="Hemato","",IF(Q57="CHC","Digestif",IF(Q57="colon","Digestif",IF(Q57="cholangiocarcinome","Digestif",IF(Q57="corticosurrenalome","Surrenale",IF(Q57="ependymome du cervelet","Cérébral",IF(Q57="gastrique","Digestif",IF(Q57="melanome","Cutané",IF(Q57="oesophage","Digestif",IF(Q57="ovaire","Gynécologique",IF(Q57="pancreas","Digestif",IF(Q57="prostate","Prostate",IF(Q57="renal","Urinaire",IF(Q57="sein","Gynécologique",IF(Q57="TNE","TNE",IF(Q57="uterus","Gynécologique",IF(Q57="vessie","Urinaire",IF(Q57="ORL","ORL",IF(Q57="indeterminé","Indéterminé","")))))))))))))))))))</f>
        <v/>
      </c>
      <c r="Q57" s="6" t="s">
        <v>137</v>
      </c>
      <c r="R57" s="6">
        <v>167</v>
      </c>
      <c r="S57" s="6" t="s">
        <v>98</v>
      </c>
      <c r="T57" s="6">
        <v>104</v>
      </c>
      <c r="U57" s="6">
        <v>104</v>
      </c>
      <c r="V57" s="6">
        <f>IF('[1]Référentiel recueil de données'!$Q57="NC","NC",IF('[1]Référentiel recueil de données'!$S57="NC","NC",ROUND('[1]Référentiel recueil de données'!$S57/('[1]Référentiel recueil de données'!$Q57*'[1]Référentiel recueil de données'!$Q57)*10000,0)))</f>
        <v>37</v>
      </c>
      <c r="W57" s="7" t="str">
        <f>IF(OR(Table_2[[#This Row],[interval imc]]="NC",Table_2[[#This Row],[interval imc]]=0),"non renseigné","renseigné")</f>
        <v>non renseigné</v>
      </c>
      <c r="X57" s="7" t="str">
        <f>IF('[1]Référentiel recueil de données'!$U121="NC","NC",IF(V57&lt;18.5,"&lt;18,5",IF(AND(V57&gt;=18.5,V57&lt;25),"entre 18,5 et 25",IF(AND(V57&gt;=25,V57&lt;30),"entre 25 et 30",IF(V57&gt;=30,"supérieur à 30")))))</f>
        <v>NC</v>
      </c>
      <c r="Y57" s="6">
        <v>2</v>
      </c>
      <c r="Z57" s="7" t="str">
        <f>IF(Y57=0,0,IF(AND(Y57&gt;0,Y57&lt;5),"entre 1 et 5",IF(AND(Y57&gt;=5,Y57&lt;=10),"entre 5 et 10",IF(Y57&gt;10,"supérieur à 10","????"))))</f>
        <v>entre 1 et 5</v>
      </c>
      <c r="AA57" s="7">
        <f>IF(AND(ISNUMBER(Table_2[[#This Row],[poids_entree]]),ISNUMBER(Table_2[[#This Row],[poids_sortie]])),Table_2[[#This Row],[poids_sortie]]-Table_2[[#This Row],[poids_entree]],"NC")</f>
        <v>0</v>
      </c>
      <c r="AB57" s="7" t="str">
        <f>IF(AND(ISNUMBER(Table_2[[#This Row],[poids_init]]),ISNUMBER(Table_2[[#This Row],[poids_entree]])),Table_2[[#This Row],[poids_entree]]-Table_2[[#This Row],[poids_init]],"NC")</f>
        <v>NC</v>
      </c>
      <c r="AC57" s="6" t="str">
        <f>IF(T57="NC","NC",IF(S57="NC","NC",ROUND(((S57-T57)/S57)*100,0)))</f>
        <v>NC</v>
      </c>
      <c r="AD57" s="6" t="str">
        <f>IF(AA57="NC","NC",IF(AA57&gt;=0,"perte","gain"))</f>
        <v>perte</v>
      </c>
      <c r="AE57" s="6" t="str">
        <f>IF(AB57="NC","NC",IF(AB57&gt;=0,"perte","gain"))</f>
        <v>NC</v>
      </c>
      <c r="AF57" s="6">
        <f>IF(U57="NC","NC",IF(T57="NC","NC",ROUND(((T57-U57)/T57)*100,0)))</f>
        <v>0</v>
      </c>
      <c r="AG57" s="6">
        <f>IF(ISNUMBER(Table_2[[#This Row],[% perte de poids DH]]),AF57*(-1),"NC")</f>
        <v>0</v>
      </c>
      <c r="AH57" s="6" t="str">
        <f>IF(AF57="NC","non renseigné","renseigné")</f>
        <v>renseigné</v>
      </c>
      <c r="AI57" s="6" t="str">
        <f>IF(AC57="NC","non renseigné","renseigné")</f>
        <v>non renseigné</v>
      </c>
      <c r="AJ57" s="7" t="str">
        <f>IF(OR(Table_2[[#This Row],[albumine]]="NC",Table_2[[#This Row],[albumine]]=0),"non renseigné","renseigné")</f>
        <v>non renseigné</v>
      </c>
      <c r="AK57" s="6" t="s">
        <v>98</v>
      </c>
      <c r="AL57" s="6" t="s">
        <v>128</v>
      </c>
      <c r="AM57" s="6" t="s">
        <v>98</v>
      </c>
      <c r="AN57" s="6">
        <v>0</v>
      </c>
      <c r="AO57" s="6">
        <v>0</v>
      </c>
      <c r="AP57" s="6">
        <v>0</v>
      </c>
      <c r="AQ57" s="8">
        <v>43268</v>
      </c>
      <c r="AR57" s="8" t="s">
        <v>98</v>
      </c>
      <c r="AS57" s="6">
        <v>0</v>
      </c>
      <c r="AT57" s="6">
        <v>0</v>
      </c>
      <c r="AU57" s="6" t="s">
        <v>98</v>
      </c>
      <c r="AV57" s="6" t="s">
        <v>98</v>
      </c>
      <c r="AW57" s="6" t="s">
        <v>98</v>
      </c>
      <c r="AX57" s="6" t="s">
        <v>98</v>
      </c>
      <c r="AY57" s="6" t="s">
        <v>100</v>
      </c>
      <c r="AZ57" s="6" t="s">
        <v>100</v>
      </c>
      <c r="BA57" s="6" t="s">
        <v>101</v>
      </c>
      <c r="BB57" s="6" t="s">
        <v>98</v>
      </c>
      <c r="BC57" s="6" t="s">
        <v>98</v>
      </c>
      <c r="BD57" s="6" t="s">
        <v>101</v>
      </c>
      <c r="BE57" s="6" t="s">
        <v>102</v>
      </c>
      <c r="BF57" s="6" t="s">
        <v>98</v>
      </c>
      <c r="BG57" s="6" t="s">
        <v>98</v>
      </c>
      <c r="BH57" s="6" t="s">
        <v>98</v>
      </c>
      <c r="BI57" s="6" t="s">
        <v>98</v>
      </c>
      <c r="BJ57" s="6" t="s">
        <v>98</v>
      </c>
      <c r="BK57" s="6" t="s">
        <v>98</v>
      </c>
      <c r="BL57" s="6" t="s">
        <v>98</v>
      </c>
      <c r="BM57" s="6" t="s">
        <v>101</v>
      </c>
      <c r="BN57" s="6" t="s">
        <v>98</v>
      </c>
      <c r="BO57" s="6" t="s">
        <v>98</v>
      </c>
      <c r="BP57" s="8" t="s">
        <v>98</v>
      </c>
      <c r="BQ57" s="6" t="s">
        <v>98</v>
      </c>
      <c r="BR57" s="6" t="s">
        <v>100</v>
      </c>
      <c r="BS57" s="6" t="s">
        <v>101</v>
      </c>
      <c r="BT57" s="6" t="s">
        <v>103</v>
      </c>
      <c r="BU57" s="6" t="s">
        <v>101</v>
      </c>
      <c r="BV57" s="8" t="s">
        <v>98</v>
      </c>
      <c r="BW57" s="6" t="s">
        <v>98</v>
      </c>
      <c r="BX57" s="6" t="s">
        <v>98</v>
      </c>
      <c r="BY57" s="6"/>
      <c r="BZ57" s="6"/>
      <c r="CA57" s="6"/>
      <c r="CB57" s="6"/>
      <c r="CC57" s="6"/>
      <c r="CD57" s="6"/>
      <c r="CE57" s="6"/>
      <c r="CF57" s="6"/>
      <c r="CG57" s="6" t="s">
        <v>98</v>
      </c>
      <c r="CH57" s="6" t="s">
        <v>98</v>
      </c>
      <c r="CI57" s="6"/>
      <c r="CJ57" s="8"/>
      <c r="CK57" s="6"/>
      <c r="CL57" s="8"/>
      <c r="CM57" s="9" t="str">
        <f>IF( AND(ISNUMBER(CJ57),ISNUMBER(CL57)),DATEDIF(CJ57,CL57,"D"),"")</f>
        <v/>
      </c>
    </row>
    <row r="58" spans="1:91">
      <c r="A58" s="6">
        <v>133</v>
      </c>
      <c r="B58" s="6" t="str">
        <f>IF(C58="201612","A",IF(C58="201706","B",IF(C58="201712","C",IF(C58="201806","D"))))</f>
        <v>C</v>
      </c>
      <c r="C58" s="7" t="str">
        <f>CONCATENATE(E58,IF(D58="décembre","12","06"))</f>
        <v>201712</v>
      </c>
      <c r="D58" s="6" t="s">
        <v>90</v>
      </c>
      <c r="E58" s="6">
        <v>2017</v>
      </c>
      <c r="F58" s="6" t="s">
        <v>326</v>
      </c>
      <c r="G58" s="6" t="s">
        <v>327</v>
      </c>
      <c r="H58" s="6">
        <v>68</v>
      </c>
      <c r="I5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58" s="6" t="s">
        <v>93</v>
      </c>
      <c r="K58" s="8">
        <v>18176</v>
      </c>
      <c r="L58" s="8">
        <v>43072</v>
      </c>
      <c r="M58" s="8">
        <v>43091</v>
      </c>
      <c r="N58" s="6">
        <v>19</v>
      </c>
      <c r="O58" s="6" t="s">
        <v>95</v>
      </c>
      <c r="P58" s="6" t="str">
        <f>IF(O58="Hemato","",IF(Q58="CHC","Digestif",IF(Q58="colon","Digestif",IF(Q58="cholangiocarcinome","Digestif",IF(Q58="corticosurrenalome","Surrenale",IF(Q58="ependymome du cervelet","Cérébral",IF(Q58="gastrique","Digestif",IF(Q58="melanome","Cutané",IF(Q58="oesophage","Digestif",IF(Q58="ovaire","Gynécologique",IF(Q58="pancreas","Digestif",IF(Q58="prostate","Prostate",IF(Q58="renal","Urinaire",IF(Q58="sein","Gynécologique",IF(Q58="TNE","TNE",IF(Q58="uterus","Gynécologique",IF(Q58="vessie","Urinaire",IF(Q58="ORL","ORL",IF(Q58="indeterminé","Indéterminé","")))))))))))))))))))</f>
        <v>Gynécologique</v>
      </c>
      <c r="Q58" s="6" t="s">
        <v>96</v>
      </c>
      <c r="R58" s="6">
        <v>157</v>
      </c>
      <c r="S58" s="6" t="s">
        <v>98</v>
      </c>
      <c r="T58" s="6">
        <v>64</v>
      </c>
      <c r="U58" s="6">
        <v>60</v>
      </c>
      <c r="V58" s="6">
        <f>IF('[1]Référentiel recueil de données'!$Q58="NC","NC",IF('[1]Référentiel recueil de données'!$S58="NC","NC",ROUND('[1]Référentiel recueil de données'!$S58/('[1]Référentiel recueil de données'!$Q58*'[1]Référentiel recueil de données'!$Q58)*10000,0)))</f>
        <v>26</v>
      </c>
      <c r="W58" s="7" t="str">
        <f>IF(OR(Table_2[[#This Row],[interval imc]]="NC",Table_2[[#This Row],[interval imc]]=0),"non renseigné","renseigné")</f>
        <v>non renseigné</v>
      </c>
      <c r="X58" s="7" t="str">
        <f>IF('[1]Référentiel recueil de données'!$U77="NC","NC",IF(V58&lt;18.5,"&lt;18,5",IF(AND(V58&gt;=18.5,V58&lt;25),"entre 18,5 et 25",IF(AND(V58&gt;=25,V58&lt;30),"entre 25 et 30",IF(V58&gt;=30,"supérieur à 30")))))</f>
        <v>NC</v>
      </c>
      <c r="Y58" s="6">
        <v>3</v>
      </c>
      <c r="Z58" s="7" t="str">
        <f>IF(Y58=0,0,IF(AND(Y58&gt;0,Y58&lt;5),"entre 1 et 5",IF(AND(Y58&gt;=5,Y58&lt;=10),"entre 5 et 10",IF(Y58&gt;10,"supérieur à 10","????"))))</f>
        <v>entre 1 et 5</v>
      </c>
      <c r="AA58" s="7">
        <f>IF(AND(ISNUMBER(Table_2[[#This Row],[poids_entree]]),ISNUMBER(Table_2[[#This Row],[poids_sortie]])),Table_2[[#This Row],[poids_sortie]]-Table_2[[#This Row],[poids_entree]],"NC")</f>
        <v>-4</v>
      </c>
      <c r="AB58" s="7" t="str">
        <f>IF(AND(ISNUMBER(Table_2[[#This Row],[poids_init]]),ISNUMBER(Table_2[[#This Row],[poids_entree]])),Table_2[[#This Row],[poids_entree]]-Table_2[[#This Row],[poids_init]],"NC")</f>
        <v>NC</v>
      </c>
      <c r="AC58" s="6" t="str">
        <f>IF(T58="NC","NC",IF(S58="NC","NC",ROUND(((S58-T58)/S58)*100,0)))</f>
        <v>NC</v>
      </c>
      <c r="AD58" s="6" t="str">
        <f>IF(AA58="NC","NC",IF(AA58&gt;=0,"perte","gain"))</f>
        <v>gain</v>
      </c>
      <c r="AE58" s="6" t="str">
        <f>IF(AB58="NC","NC",IF(AB58&gt;=0,"perte","gain"))</f>
        <v>NC</v>
      </c>
      <c r="AF58" s="6">
        <f>IF(U58="NC","NC",IF(T58="NC","NC",ROUND(((T58-U58)/T58)*100,0)))</f>
        <v>6</v>
      </c>
      <c r="AG58" s="6">
        <f>IF(ISNUMBER(Table_2[[#This Row],[% perte de poids DH]]),AF58*(-1),"NC")</f>
        <v>-6</v>
      </c>
      <c r="AH58" s="6" t="str">
        <f>IF(AF58="NC","non renseigné","renseigné")</f>
        <v>renseigné</v>
      </c>
      <c r="AI58" s="6" t="str">
        <f>IF(AC58="NC","non renseigné","renseigné")</f>
        <v>non renseigné</v>
      </c>
      <c r="AJ58" s="7" t="str">
        <f>IF(OR(Table_2[[#This Row],[albumine]]="NC",Table_2[[#This Row],[albumine]]=0),"non renseigné","renseigné")</f>
        <v>non renseigné</v>
      </c>
      <c r="AK58" s="6" t="s">
        <v>98</v>
      </c>
      <c r="AL58" s="6" t="s">
        <v>128</v>
      </c>
      <c r="AM58" s="6" t="s">
        <v>98</v>
      </c>
      <c r="AN58" s="6" t="s">
        <v>98</v>
      </c>
      <c r="AO58" s="6" t="s">
        <v>98</v>
      </c>
      <c r="AP58" s="6" t="s">
        <v>98</v>
      </c>
      <c r="AQ58" s="8">
        <v>43313</v>
      </c>
      <c r="AR58" s="8">
        <v>43270</v>
      </c>
      <c r="AS58" s="6">
        <v>0</v>
      </c>
      <c r="AT58" s="6">
        <v>0</v>
      </c>
      <c r="AU58" s="6" t="s">
        <v>98</v>
      </c>
      <c r="AV58" s="6" t="s">
        <v>98</v>
      </c>
      <c r="AW58" s="6" t="s">
        <v>98</v>
      </c>
      <c r="AX58" s="6" t="s">
        <v>98</v>
      </c>
      <c r="AY58" s="6" t="s">
        <v>100</v>
      </c>
      <c r="AZ58" s="6" t="s">
        <v>101</v>
      </c>
      <c r="BA58" s="6" t="s">
        <v>100</v>
      </c>
      <c r="BB58" s="6" t="s">
        <v>98</v>
      </c>
      <c r="BC58" s="6" t="s">
        <v>98</v>
      </c>
      <c r="BD58" s="6" t="s">
        <v>101</v>
      </c>
      <c r="BE58" s="6" t="s">
        <v>102</v>
      </c>
      <c r="BF58" s="6" t="s">
        <v>98</v>
      </c>
      <c r="BG58" s="6" t="s">
        <v>98</v>
      </c>
      <c r="BH58" s="6" t="s">
        <v>98</v>
      </c>
      <c r="BI58" s="6" t="s">
        <v>98</v>
      </c>
      <c r="BJ58" s="6" t="s">
        <v>98</v>
      </c>
      <c r="BK58" s="6" t="s">
        <v>98</v>
      </c>
      <c r="BL58" s="6" t="s">
        <v>98</v>
      </c>
      <c r="BM58" s="6" t="s">
        <v>101</v>
      </c>
      <c r="BN58" s="6" t="s">
        <v>98</v>
      </c>
      <c r="BO58" s="6" t="s">
        <v>98</v>
      </c>
      <c r="BP58" s="8" t="s">
        <v>98</v>
      </c>
      <c r="BQ58" s="6" t="s">
        <v>98</v>
      </c>
      <c r="BR58" s="6" t="s">
        <v>101</v>
      </c>
      <c r="BS58" s="6" t="s">
        <v>100</v>
      </c>
      <c r="BT58" s="6" t="s">
        <v>111</v>
      </c>
      <c r="BU58" s="6" t="s">
        <v>101</v>
      </c>
      <c r="BV58" s="8" t="s">
        <v>98</v>
      </c>
      <c r="BW58" s="6" t="s">
        <v>98</v>
      </c>
      <c r="BX58" s="6" t="s">
        <v>98</v>
      </c>
      <c r="BY58" s="6"/>
      <c r="BZ58" s="6"/>
      <c r="CA58" s="6"/>
      <c r="CB58" s="6"/>
      <c r="CC58" s="6"/>
      <c r="CD58" s="6"/>
      <c r="CE58" s="6"/>
      <c r="CF58" s="6"/>
      <c r="CG58" s="6" t="s">
        <v>98</v>
      </c>
      <c r="CH58" s="6" t="s">
        <v>98</v>
      </c>
      <c r="CI58" s="6"/>
      <c r="CJ58" s="8"/>
      <c r="CK58" s="6"/>
      <c r="CL58" s="8"/>
      <c r="CM58" s="9" t="str">
        <f>IF( AND(ISNUMBER(CJ58),ISNUMBER(CL58)),DATEDIF(CJ58,CL58,"D"),"")</f>
        <v/>
      </c>
    </row>
    <row r="59" spans="1:91" ht="30">
      <c r="A59" s="6">
        <v>13</v>
      </c>
      <c r="B59" s="6" t="str">
        <f>IF(C59="201612","A",IF(C59="201706","B",IF(C59="201712","C",IF(C59="201806","D"))))</f>
        <v>B</v>
      </c>
      <c r="C59" s="7" t="str">
        <f>CONCATENATE(E59,IF(D59="décembre","12","06"))</f>
        <v>201706</v>
      </c>
      <c r="D59" s="6" t="s">
        <v>106</v>
      </c>
      <c r="E59" s="6">
        <v>2017</v>
      </c>
      <c r="F59" s="6" t="s">
        <v>328</v>
      </c>
      <c r="G59" s="6" t="s">
        <v>329</v>
      </c>
      <c r="H59" s="6">
        <v>84</v>
      </c>
      <c r="I59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59" s="6" t="s">
        <v>142</v>
      </c>
      <c r="K59" s="8">
        <v>11529</v>
      </c>
      <c r="L59" s="8">
        <v>42885</v>
      </c>
      <c r="M59" s="8">
        <v>42904</v>
      </c>
      <c r="N59" s="6">
        <v>19</v>
      </c>
      <c r="O59" s="6" t="s">
        <v>136</v>
      </c>
      <c r="P59" s="6" t="str">
        <f>IF(O59="Hemato","",IF(Q59="CHC","Digestif",IF(Q59="colon","Digestif",IF(Q59="cholangiocarcinome","Digestif",IF(Q59="corticosurrenalome","Surrenale",IF(Q59="ependymome du cervelet","Cérébral",IF(Q59="gastrique","Digestif",IF(Q59="melanome","Cutané",IF(Q59="oesophage","Digestif",IF(Q59="ovaire","Gynécologique",IF(Q59="pancreas","Digestif",IF(Q59="prostate","Prostate",IF(Q59="renal","Urinaire",IF(Q59="sein","Gynécologique",IF(Q59="TNE","TNE",IF(Q59="uterus","Gynécologique",IF(Q59="vessie","Urinaire",IF(Q59="ORL","ORL",IF(Q59="indeterminé","Indéterminé","")))))))))))))))))))</f>
        <v/>
      </c>
      <c r="Q59" s="6" t="s">
        <v>330</v>
      </c>
      <c r="R59" s="6">
        <v>168</v>
      </c>
      <c r="S59" s="6">
        <v>70</v>
      </c>
      <c r="T59" s="6">
        <v>65</v>
      </c>
      <c r="U59" s="6">
        <v>69</v>
      </c>
      <c r="V59" s="6">
        <f>IF('[1]Référentiel recueil de données'!$Q59="NC","NC",IF('[1]Référentiel recueil de données'!$S59="NC","NC",ROUND('[1]Référentiel recueil de données'!$S59/('[1]Référentiel recueil de données'!$Q59*'[1]Référentiel recueil de données'!$Q59)*10000,0)))</f>
        <v>23</v>
      </c>
      <c r="W59" s="7" t="str">
        <f>IF(OR(Table_2[[#This Row],[interval imc]]="NC",Table_2[[#This Row],[interval imc]]=0),"non renseigné","renseigné")</f>
        <v>non renseigné</v>
      </c>
      <c r="X59" s="7" t="str">
        <f>IF('[1]Référentiel recueil de données'!$U99="NC","NC",IF(V59&lt;18.5,"&lt;18,5",IF(AND(V59&gt;=18.5,V59&lt;25),"entre 18,5 et 25",IF(AND(V59&gt;=25,V59&lt;30),"entre 25 et 30",IF(V59&gt;=30,"supérieur à 30")))))</f>
        <v>NC</v>
      </c>
      <c r="Y59" s="6">
        <v>3</v>
      </c>
      <c r="Z59" s="7" t="str">
        <f>IF(Y59=0,0,IF(AND(Y59&gt;0,Y59&lt;5),"entre 1 et 5",IF(AND(Y59&gt;=5,Y59&lt;=10),"entre 5 et 10",IF(Y59&gt;10,"supérieur à 10","????"))))</f>
        <v>entre 1 et 5</v>
      </c>
      <c r="AA59" s="7">
        <f>IF(AND(ISNUMBER(Table_2[[#This Row],[poids_entree]]),ISNUMBER(Table_2[[#This Row],[poids_sortie]])),Table_2[[#This Row],[poids_sortie]]-Table_2[[#This Row],[poids_entree]],"NC")</f>
        <v>4</v>
      </c>
      <c r="AB59" s="7">
        <f>IF(AND(ISNUMBER(Table_2[[#This Row],[poids_init]]),ISNUMBER(Table_2[[#This Row],[poids_entree]])),Table_2[[#This Row],[poids_entree]]-Table_2[[#This Row],[poids_init]],"NC")</f>
        <v>-5</v>
      </c>
      <c r="AC59" s="6">
        <f>IF(T59="NC","NC",IF(S59="NC","NC",ROUND(((S59-T59)/S59)*100,0)))</f>
        <v>7</v>
      </c>
      <c r="AD59" s="6" t="str">
        <f>IF(AA59="NC","NC",IF(AA59&gt;=0,"perte","gain"))</f>
        <v>perte</v>
      </c>
      <c r="AE59" s="6" t="str">
        <f>IF(AB59="NC","NC",IF(AB59&gt;=0,"perte","gain"))</f>
        <v>gain</v>
      </c>
      <c r="AF59" s="6">
        <f>IF(U59="NC","NC",IF(T59="NC","NC",ROUND(((T59-U59)/T59)*100,0)))</f>
        <v>-6</v>
      </c>
      <c r="AG59" s="6">
        <f>IF(ISNUMBER(Table_2[[#This Row],[% perte de poids DH]]),AF59*(-1),"NC")</f>
        <v>6</v>
      </c>
      <c r="AH59" s="6" t="str">
        <f>IF(AF59="NC","non renseigné","renseigné")</f>
        <v>renseigné</v>
      </c>
      <c r="AI59" s="6" t="str">
        <f>IF(AC59="NC","non renseigné","renseigné")</f>
        <v>renseigné</v>
      </c>
      <c r="AJ59" s="7" t="str">
        <f>IF(OR(Table_2[[#This Row],[albumine]]="NC",Table_2[[#This Row],[albumine]]=0),"non renseigné","renseigné")</f>
        <v>renseigné</v>
      </c>
      <c r="AK59" s="6">
        <v>29</v>
      </c>
      <c r="AL59" s="6" t="s">
        <v>110</v>
      </c>
      <c r="AM59" s="6" t="s">
        <v>98</v>
      </c>
      <c r="AN59" s="6">
        <v>0</v>
      </c>
      <c r="AO59" s="6">
        <v>0</v>
      </c>
      <c r="AP59" s="6">
        <v>0</v>
      </c>
      <c r="AQ59" s="8">
        <v>42952</v>
      </c>
      <c r="AR59" s="8">
        <v>42837</v>
      </c>
      <c r="AS59" s="6">
        <v>0</v>
      </c>
      <c r="AT59" s="6">
        <v>3</v>
      </c>
      <c r="AU59" s="6" t="s">
        <v>98</v>
      </c>
      <c r="AV59" s="6" t="s">
        <v>98</v>
      </c>
      <c r="AW59" s="6" t="s">
        <v>98</v>
      </c>
      <c r="AX59" s="6" t="s">
        <v>98</v>
      </c>
      <c r="AY59" s="6" t="s">
        <v>100</v>
      </c>
      <c r="AZ59" s="6" t="s">
        <v>101</v>
      </c>
      <c r="BA59" s="6" t="s">
        <v>100</v>
      </c>
      <c r="BB59" s="6" t="s">
        <v>100</v>
      </c>
      <c r="BC59" s="6" t="s">
        <v>98</v>
      </c>
      <c r="BD59" s="6" t="s">
        <v>101</v>
      </c>
      <c r="BE59" s="6" t="s">
        <v>102</v>
      </c>
      <c r="BF59" s="6" t="s">
        <v>98</v>
      </c>
      <c r="BG59" s="6" t="s">
        <v>98</v>
      </c>
      <c r="BH59" s="6" t="s">
        <v>98</v>
      </c>
      <c r="BI59" s="6" t="s">
        <v>98</v>
      </c>
      <c r="BJ59" s="6" t="s">
        <v>98</v>
      </c>
      <c r="BK59" s="6" t="s">
        <v>98</v>
      </c>
      <c r="BL59" s="6" t="s">
        <v>98</v>
      </c>
      <c r="BM59" s="6" t="s">
        <v>100</v>
      </c>
      <c r="BN59" s="6" t="s">
        <v>98</v>
      </c>
      <c r="BO59" s="6" t="s">
        <v>98</v>
      </c>
      <c r="BP59" s="8" t="s">
        <v>98</v>
      </c>
      <c r="BQ59" s="6" t="s">
        <v>98</v>
      </c>
      <c r="BR59" s="6" t="s">
        <v>101</v>
      </c>
      <c r="BS59" s="6" t="s">
        <v>100</v>
      </c>
      <c r="BT59" s="6" t="s">
        <v>111</v>
      </c>
      <c r="BU59" s="6" t="s">
        <v>100</v>
      </c>
      <c r="BV59" s="8">
        <v>42896</v>
      </c>
      <c r="BW59" s="6" t="s">
        <v>331</v>
      </c>
      <c r="BX59" s="6" t="s">
        <v>98</v>
      </c>
      <c r="BY59" s="6"/>
      <c r="BZ59" s="6"/>
      <c r="CA59" s="6" t="s">
        <v>100</v>
      </c>
      <c r="CB59" s="6"/>
      <c r="CC59" s="6"/>
      <c r="CD59" s="6"/>
      <c r="CE59" s="6"/>
      <c r="CF59" s="6"/>
      <c r="CG59" s="6" t="s">
        <v>332</v>
      </c>
      <c r="CH59" s="6" t="s">
        <v>98</v>
      </c>
      <c r="CI59" s="6" t="s">
        <v>101</v>
      </c>
      <c r="CJ59" s="8">
        <v>42891</v>
      </c>
      <c r="CK59" s="6" t="s">
        <v>100</v>
      </c>
      <c r="CL59" s="8">
        <v>42952</v>
      </c>
      <c r="CM59" s="9">
        <f>IF( AND(ISNUMBER(CJ59),ISNUMBER(CL59)),DATEDIF(CJ59,CL59,"D"),"")</f>
        <v>61</v>
      </c>
    </row>
    <row r="60" spans="1:91">
      <c r="A60" s="6">
        <v>47</v>
      </c>
      <c r="B60" s="6" t="str">
        <f>IF(C60="201612","A",IF(C60="201706","B",IF(C60="201712","C",IF(C60="201806","D"))))</f>
        <v>A</v>
      </c>
      <c r="C60" s="7" t="str">
        <f>CONCATENATE(E60,IF(D60="décembre","12","06"))</f>
        <v>201612</v>
      </c>
      <c r="D60" s="6" t="s">
        <v>90</v>
      </c>
      <c r="E60" s="6">
        <v>2016</v>
      </c>
      <c r="F60" s="6" t="s">
        <v>333</v>
      </c>
      <c r="G60" s="6" t="s">
        <v>334</v>
      </c>
      <c r="H60" s="6">
        <v>58</v>
      </c>
      <c r="I6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60" s="6" t="s">
        <v>93</v>
      </c>
      <c r="K60" s="8">
        <v>21249</v>
      </c>
      <c r="L60" s="8">
        <v>42709</v>
      </c>
      <c r="M60" s="8">
        <v>42720</v>
      </c>
      <c r="N60" s="6">
        <v>11</v>
      </c>
      <c r="O60" s="6" t="s">
        <v>95</v>
      </c>
      <c r="P60" s="6" t="str">
        <f>IF(O60="Hemato","",IF(Q60="CHC","Digestif",IF(Q60="colon","Digestif",IF(Q60="cholangiocarcinome","Digestif",IF(Q60="corticosurrenalome","Surrenale",IF(Q60="ependymome du cervelet","Cérébral",IF(Q60="gastrique","Digestif",IF(Q60="melanome","Cutané",IF(Q60="oesophage","Digestif",IF(Q60="ovaire","Gynécologique",IF(Q60="pancreas","Digestif",IF(Q60="prostate","Prostate",IF(Q60="renal","Urinaire",IF(Q60="sein","Gynécologique",IF(Q60="TNE","TNE",IF(Q60="uterus","Gynécologique",IF(Q60="vessie","Urinaire",IF(Q60="ORL","ORL",IF(Q60="indeterminé","Indéterminé","")))))))))))))))))))</f>
        <v>Gynécologique</v>
      </c>
      <c r="Q60" s="6" t="s">
        <v>96</v>
      </c>
      <c r="R60" s="6">
        <v>163</v>
      </c>
      <c r="S60" s="6">
        <v>85</v>
      </c>
      <c r="T60" s="6" t="s">
        <v>98</v>
      </c>
      <c r="U60" s="6" t="s">
        <v>98</v>
      </c>
      <c r="V60" s="6" t="str">
        <f>IF('[1]Référentiel recueil de données'!$Q60="NC","NC",IF('[1]Référentiel recueil de données'!$S60="NC","NC",ROUND('[1]Référentiel recueil de données'!$S60/('[1]Référentiel recueil de données'!$Q60*'[1]Référentiel recueil de données'!$Q60)*10000,0)))</f>
        <v>NC</v>
      </c>
      <c r="W60" s="7" t="str">
        <f>IF(OR(Table_2[[#This Row],[interval imc]]="NC",Table_2[[#This Row],[interval imc]]=0),"non renseigné","renseigné")</f>
        <v>renseigné</v>
      </c>
      <c r="X60" s="7" t="str">
        <f>IF('[1]Référentiel recueil de données'!$U28="NC","NC",IF(V60&lt;18.5,"&lt;18,5",IF(AND(V60&gt;=18.5,V60&lt;25),"entre 18,5 et 25",IF(AND(V60&gt;=25,V60&lt;30),"entre 25 et 30",IF(V60&gt;=30,"supérieur à 30")))))</f>
        <v>supérieur à 30</v>
      </c>
      <c r="Y60" s="6">
        <v>0</v>
      </c>
      <c r="Z60" s="7">
        <f>IF(Y60=0,0,IF(AND(Y60&gt;0,Y60&lt;5),"entre 1 et 5",IF(AND(Y60&gt;=5,Y60&lt;=10),"entre 5 et 10",IF(Y60&gt;10,"supérieur à 10","????"))))</f>
        <v>0</v>
      </c>
      <c r="AA60" s="7" t="str">
        <f>IF(AND(ISNUMBER(Table_2[[#This Row],[poids_entree]]),ISNUMBER(Table_2[[#This Row],[poids_sortie]])),Table_2[[#This Row],[poids_sortie]]-Table_2[[#This Row],[poids_entree]],"NC")</f>
        <v>NC</v>
      </c>
      <c r="AB60" s="7" t="str">
        <f>IF(AND(ISNUMBER(Table_2[[#This Row],[poids_init]]),ISNUMBER(Table_2[[#This Row],[poids_entree]])),Table_2[[#This Row],[poids_entree]]-Table_2[[#This Row],[poids_init]],"NC")</f>
        <v>NC</v>
      </c>
      <c r="AC60" s="6" t="str">
        <f>IF(T60="NC","NC",IF(S60="NC","NC",ROUND(((S60-T60)/S60)*100,0)))</f>
        <v>NC</v>
      </c>
      <c r="AD60" s="6" t="str">
        <f>IF(AA60="NC","NC",IF(AA60&gt;=0,"perte","gain"))</f>
        <v>NC</v>
      </c>
      <c r="AE60" s="6" t="str">
        <f>IF(AB60="NC","NC",IF(AB60&gt;=0,"perte","gain"))</f>
        <v>NC</v>
      </c>
      <c r="AF60" s="6" t="str">
        <f>IF(U60="NC","NC",IF(T60="NC","NC",ROUND(((T60-U60)/T60)*100,0)))</f>
        <v>NC</v>
      </c>
      <c r="AG60" s="6" t="str">
        <f>IF(ISNUMBER(Table_2[[#This Row],[% perte de poids DH]]),AF60*(-1),"NC")</f>
        <v>NC</v>
      </c>
      <c r="AH60" s="6" t="str">
        <f>IF(AF60="NC","non renseigné","renseigné")</f>
        <v>non renseigné</v>
      </c>
      <c r="AI60" s="6" t="str">
        <f>IF(AC60="NC","non renseigné","renseigné")</f>
        <v>non renseigné</v>
      </c>
      <c r="AJ60" s="7" t="str">
        <f>IF(OR(Table_2[[#This Row],[albumine]]="NC",Table_2[[#This Row],[albumine]]=0),"non renseigné","renseigné")</f>
        <v>non renseigné</v>
      </c>
      <c r="AK60" s="6" t="s">
        <v>98</v>
      </c>
      <c r="AL60" s="6" t="s">
        <v>128</v>
      </c>
      <c r="AM60" s="6" t="s">
        <v>98</v>
      </c>
      <c r="AN60" s="6">
        <v>0</v>
      </c>
      <c r="AO60" s="6">
        <v>0</v>
      </c>
      <c r="AP60" s="6">
        <v>0</v>
      </c>
      <c r="AQ60" s="8">
        <v>42826</v>
      </c>
      <c r="AR60" s="8">
        <v>42520</v>
      </c>
      <c r="AS60" s="6">
        <v>0</v>
      </c>
      <c r="AT60" s="6">
        <v>0</v>
      </c>
      <c r="AU60" s="6" t="s">
        <v>98</v>
      </c>
      <c r="AV60" s="6" t="s">
        <v>98</v>
      </c>
      <c r="AW60" s="6" t="s">
        <v>98</v>
      </c>
      <c r="AX60" s="6" t="s">
        <v>98</v>
      </c>
      <c r="AY60" s="6" t="s">
        <v>100</v>
      </c>
      <c r="AZ60" s="6" t="s">
        <v>101</v>
      </c>
      <c r="BA60" s="6" t="s">
        <v>101</v>
      </c>
      <c r="BB60" s="6" t="s">
        <v>98</v>
      </c>
      <c r="BC60" s="6" t="s">
        <v>98</v>
      </c>
      <c r="BD60" s="6" t="s">
        <v>101</v>
      </c>
      <c r="BE60" s="6" t="s">
        <v>102</v>
      </c>
      <c r="BF60" s="6" t="s">
        <v>98</v>
      </c>
      <c r="BG60" s="6" t="s">
        <v>98</v>
      </c>
      <c r="BH60" s="6" t="s">
        <v>98</v>
      </c>
      <c r="BI60" s="6" t="s">
        <v>98</v>
      </c>
      <c r="BJ60" s="6" t="s">
        <v>98</v>
      </c>
      <c r="BK60" s="6" t="s">
        <v>98</v>
      </c>
      <c r="BL60" s="6" t="s">
        <v>98</v>
      </c>
      <c r="BM60" s="6" t="s">
        <v>101</v>
      </c>
      <c r="BN60" s="6" t="s">
        <v>98</v>
      </c>
      <c r="BO60" s="6" t="s">
        <v>98</v>
      </c>
      <c r="BP60" s="8">
        <v>42491</v>
      </c>
      <c r="BQ60" s="6">
        <v>0</v>
      </c>
      <c r="BR60" s="6" t="s">
        <v>100</v>
      </c>
      <c r="BS60" s="6" t="s">
        <v>101</v>
      </c>
      <c r="BT60" s="6" t="s">
        <v>103</v>
      </c>
      <c r="BU60" s="6" t="s">
        <v>101</v>
      </c>
      <c r="BV60" s="8" t="s">
        <v>98</v>
      </c>
      <c r="BW60" s="6" t="s">
        <v>98</v>
      </c>
      <c r="BX60" s="6" t="s">
        <v>98</v>
      </c>
      <c r="BY60" s="6"/>
      <c r="BZ60" s="6"/>
      <c r="CA60" s="6"/>
      <c r="CB60" s="6"/>
      <c r="CC60" s="6"/>
      <c r="CD60" s="6"/>
      <c r="CE60" s="6"/>
      <c r="CF60" s="6"/>
      <c r="CG60" s="6" t="s">
        <v>98</v>
      </c>
      <c r="CH60" s="6" t="s">
        <v>98</v>
      </c>
      <c r="CI60" s="6"/>
      <c r="CJ60" s="8"/>
      <c r="CK60" s="6"/>
      <c r="CL60" s="8"/>
      <c r="CM60" s="9" t="str">
        <f>IF( AND(ISNUMBER(CJ60),ISNUMBER(CL60)),DATEDIF(CJ60,CL60,"D"),"")</f>
        <v/>
      </c>
    </row>
    <row r="61" spans="1:91">
      <c r="A61" s="6">
        <v>71</v>
      </c>
      <c r="B61" s="6" t="str">
        <f>IF(C61="201612","A",IF(C61="201706","B",IF(C61="201712","C",IF(C61="201806","D"))))</f>
        <v>A</v>
      </c>
      <c r="C61" s="7" t="str">
        <f>CONCATENATE(E61,IF(D61="décembre","12","06"))</f>
        <v>201612</v>
      </c>
      <c r="D61" s="6" t="s">
        <v>90</v>
      </c>
      <c r="E61" s="6">
        <v>2016</v>
      </c>
      <c r="F61" s="6" t="s">
        <v>335</v>
      </c>
      <c r="G61" s="6" t="s">
        <v>336</v>
      </c>
      <c r="H61" s="6">
        <v>69</v>
      </c>
      <c r="I6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61" s="6" t="s">
        <v>142</v>
      </c>
      <c r="K61" s="8">
        <v>17190</v>
      </c>
      <c r="L61" s="8">
        <v>42709</v>
      </c>
      <c r="M61" s="8">
        <v>42720</v>
      </c>
      <c r="N61" s="6">
        <v>11</v>
      </c>
      <c r="O61" s="6" t="s">
        <v>136</v>
      </c>
      <c r="P61" s="6" t="str">
        <f>IF(O61="Hemato","",IF(Q61="CHC","Digestif",IF(Q61="colon","Digestif",IF(Q61="cholangiocarcinome","Digestif",IF(Q61="corticosurrenalome","Surrenale",IF(Q61="ependymome du cervelet","Cérébral",IF(Q61="gastrique","Digestif",IF(Q61="melanome","Cutané",IF(Q61="oesophage","Digestif",IF(Q61="ovaire","Gynécologique",IF(Q61="pancreas","Digestif",IF(Q61="prostate","Prostate",IF(Q61="renal","Urinaire",IF(Q61="sein","Gynécologique",IF(Q61="TNE","TNE",IF(Q61="uterus","Gynécologique",IF(Q61="vessie","Urinaire",IF(Q61="ORL","ORL",IF(Q61="indeterminé","Indéterminé","")))))))))))))))))))</f>
        <v/>
      </c>
      <c r="Q61" s="6" t="s">
        <v>137</v>
      </c>
      <c r="R61" s="6">
        <v>180</v>
      </c>
      <c r="S61" s="6" t="s">
        <v>98</v>
      </c>
      <c r="T61" s="6">
        <v>87</v>
      </c>
      <c r="U61" s="6" t="s">
        <v>98</v>
      </c>
      <c r="V61" s="6">
        <f>IF('[1]Référentiel recueil de données'!$Q61="NC","NC",IF('[1]Référentiel recueil de données'!$S61="NC","NC",ROUND('[1]Référentiel recueil de données'!$S61/('[1]Référentiel recueil de données'!$Q61*'[1]Référentiel recueil de données'!$Q61)*10000,0)))</f>
        <v>27</v>
      </c>
      <c r="W61" s="7" t="str">
        <f>IF(OR(Table_2[[#This Row],[interval imc]]="NC",Table_2[[#This Row],[interval imc]]=0),"non renseigné","renseigné")</f>
        <v>renseigné</v>
      </c>
      <c r="X61" s="7" t="str">
        <f>IF('[1]Référentiel recueil de données'!$U29="NC","NC",IF(V61&lt;18.5,"&lt;18,5",IF(AND(V61&gt;=18.5,V61&lt;25),"entre 18,5 et 25",IF(AND(V61&gt;=25,V61&lt;30),"entre 25 et 30",IF(V61&gt;=30,"supérieur à 30")))))</f>
        <v>entre 25 et 30</v>
      </c>
      <c r="Y61" s="6">
        <v>1</v>
      </c>
      <c r="Z61" s="7" t="str">
        <f>IF(Y61=0,0,IF(AND(Y61&gt;0,Y61&lt;5),"entre 1 et 5",IF(AND(Y61&gt;=5,Y61&lt;=10),"entre 5 et 10",IF(Y61&gt;10,"supérieur à 10","????"))))</f>
        <v>entre 1 et 5</v>
      </c>
      <c r="AA61" s="7" t="str">
        <f>IF(AND(ISNUMBER(Table_2[[#This Row],[poids_entree]]),ISNUMBER(Table_2[[#This Row],[poids_sortie]])),Table_2[[#This Row],[poids_sortie]]-Table_2[[#This Row],[poids_entree]],"NC")</f>
        <v>NC</v>
      </c>
      <c r="AB61" s="7" t="str">
        <f>IF(AND(ISNUMBER(Table_2[[#This Row],[poids_init]]),ISNUMBER(Table_2[[#This Row],[poids_entree]])),Table_2[[#This Row],[poids_entree]]-Table_2[[#This Row],[poids_init]],"NC")</f>
        <v>NC</v>
      </c>
      <c r="AC61" s="6" t="str">
        <f>IF(T61="NC","NC",IF(S61="NC","NC",ROUND(((S61-T61)/S61)*100,0)))</f>
        <v>NC</v>
      </c>
      <c r="AD61" s="6" t="str">
        <f>IF(AA61="NC","NC",IF(AA61&gt;=0,"perte","gain"))</f>
        <v>NC</v>
      </c>
      <c r="AE61" s="6" t="str">
        <f>IF(AB61="NC","NC",IF(AB61&gt;=0,"perte","gain"))</f>
        <v>NC</v>
      </c>
      <c r="AF61" s="6" t="str">
        <f>IF(U61="NC","NC",IF(T61="NC","NC",ROUND(((T61-U61)/T61)*100,0)))</f>
        <v>NC</v>
      </c>
      <c r="AG61" s="6" t="str">
        <f>IF(ISNUMBER(Table_2[[#This Row],[% perte de poids DH]]),AF61*(-1),"NC")</f>
        <v>NC</v>
      </c>
      <c r="AH61" s="6" t="str">
        <f>IF(AF61="NC","non renseigné","renseigné")</f>
        <v>non renseigné</v>
      </c>
      <c r="AI61" s="6" t="str">
        <f>IF(AC61="NC","non renseigné","renseigné")</f>
        <v>non renseigné</v>
      </c>
      <c r="AJ61" s="7" t="str">
        <f>IF(OR(Table_2[[#This Row],[albumine]]="NC",Table_2[[#This Row],[albumine]]=0),"non renseigné","renseigné")</f>
        <v>non renseigné</v>
      </c>
      <c r="AK61" s="6" t="s">
        <v>98</v>
      </c>
      <c r="AL61" s="6" t="s">
        <v>128</v>
      </c>
      <c r="AM61" s="6" t="s">
        <v>98</v>
      </c>
      <c r="AN61" s="6">
        <v>0</v>
      </c>
      <c r="AO61" s="6">
        <v>0</v>
      </c>
      <c r="AP61" s="6">
        <v>0</v>
      </c>
      <c r="AQ61" s="8">
        <v>43018</v>
      </c>
      <c r="AR61" s="8">
        <v>42744</v>
      </c>
      <c r="AS61" s="6">
        <v>0</v>
      </c>
      <c r="AT61" s="6">
        <v>0</v>
      </c>
      <c r="AU61" s="6" t="s">
        <v>98</v>
      </c>
      <c r="AV61" s="6" t="s">
        <v>98</v>
      </c>
      <c r="AW61" s="6" t="s">
        <v>98</v>
      </c>
      <c r="AX61" s="6" t="s">
        <v>98</v>
      </c>
      <c r="AY61" s="6" t="s">
        <v>100</v>
      </c>
      <c r="AZ61" s="6" t="s">
        <v>101</v>
      </c>
      <c r="BA61" s="6" t="s">
        <v>101</v>
      </c>
      <c r="BB61" s="6" t="s">
        <v>98</v>
      </c>
      <c r="BC61" s="6" t="s">
        <v>98</v>
      </c>
      <c r="BD61" s="6" t="s">
        <v>101</v>
      </c>
      <c r="BE61" s="6" t="s">
        <v>102</v>
      </c>
      <c r="BF61" s="6" t="s">
        <v>98</v>
      </c>
      <c r="BG61" s="6" t="s">
        <v>98</v>
      </c>
      <c r="BH61" s="6" t="s">
        <v>98</v>
      </c>
      <c r="BI61" s="6" t="s">
        <v>98</v>
      </c>
      <c r="BJ61" s="6" t="s">
        <v>98</v>
      </c>
      <c r="BK61" s="6" t="s">
        <v>98</v>
      </c>
      <c r="BL61" s="6" t="s">
        <v>98</v>
      </c>
      <c r="BM61" s="6" t="s">
        <v>101</v>
      </c>
      <c r="BN61" s="6" t="s">
        <v>98</v>
      </c>
      <c r="BO61" s="6" t="s">
        <v>98</v>
      </c>
      <c r="BP61" s="8" t="s">
        <v>98</v>
      </c>
      <c r="BQ61" s="6">
        <v>0</v>
      </c>
      <c r="BR61" s="6" t="s">
        <v>100</v>
      </c>
      <c r="BS61" s="6" t="s">
        <v>101</v>
      </c>
      <c r="BT61" s="6" t="s">
        <v>103</v>
      </c>
      <c r="BU61" s="6" t="s">
        <v>101</v>
      </c>
      <c r="BV61" s="8" t="s">
        <v>98</v>
      </c>
      <c r="BW61" s="6" t="s">
        <v>98</v>
      </c>
      <c r="BX61" s="6" t="s">
        <v>98</v>
      </c>
      <c r="BY61" s="6"/>
      <c r="BZ61" s="6"/>
      <c r="CA61" s="6"/>
      <c r="CB61" s="6"/>
      <c r="CC61" s="6"/>
      <c r="CD61" s="6"/>
      <c r="CE61" s="6"/>
      <c r="CF61" s="6"/>
      <c r="CG61" s="6" t="s">
        <v>98</v>
      </c>
      <c r="CH61" s="6" t="s">
        <v>98</v>
      </c>
      <c r="CI61" s="6"/>
      <c r="CJ61" s="8"/>
      <c r="CK61" s="6"/>
      <c r="CL61" s="8"/>
      <c r="CM61" s="9" t="str">
        <f>IF( AND(ISNUMBER(CJ61),ISNUMBER(CL61)),DATEDIF(CJ61,CL61,"D"),"")</f>
        <v/>
      </c>
    </row>
    <row r="62" spans="1:91">
      <c r="A62" s="6">
        <v>98</v>
      </c>
      <c r="B62" s="6" t="str">
        <f>IF(C62="201612","A",IF(C62="201706","B",IF(C62="201712","C",IF(C62="201806","D"))))</f>
        <v>D</v>
      </c>
      <c r="C62" s="7" t="str">
        <f>CONCATENATE(E62,IF(D62="décembre","12","06"))</f>
        <v>201806</v>
      </c>
      <c r="D62" s="6" t="s">
        <v>106</v>
      </c>
      <c r="E62" s="6">
        <v>2018</v>
      </c>
      <c r="F62" s="6" t="s">
        <v>337</v>
      </c>
      <c r="G62" s="6" t="s">
        <v>338</v>
      </c>
      <c r="H62" s="6">
        <v>74</v>
      </c>
      <c r="I6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62" s="6" t="s">
        <v>93</v>
      </c>
      <c r="K62" s="8">
        <v>15993</v>
      </c>
      <c r="L62" s="8">
        <v>43251</v>
      </c>
      <c r="M62" s="8">
        <v>43257</v>
      </c>
      <c r="N62" s="6">
        <v>6</v>
      </c>
      <c r="O62" s="6" t="s">
        <v>136</v>
      </c>
      <c r="P62" s="6" t="str">
        <f>IF(O62="Hemato","",IF(Q62="CHC","Digestif",IF(Q62="colon","Digestif",IF(Q62="cholangiocarcinome","Digestif",IF(Q62="corticosurrenalome","Surrenale",IF(Q62="ependymome du cervelet","Cérébral",IF(Q62="gastrique","Digestif",IF(Q62="melanome","Cutané",IF(Q62="oesophage","Digestif",IF(Q62="ovaire","Gynécologique",IF(Q62="pancreas","Digestif",IF(Q62="prostate","Prostate",IF(Q62="renal","Urinaire",IF(Q62="sein","Gynécologique",IF(Q62="TNE","TNE",IF(Q62="uterus","Gynécologique",IF(Q62="vessie","Urinaire",IF(Q62="ORL","ORL",IF(Q62="indeterminé","Indéterminé","")))))))))))))))))))</f>
        <v/>
      </c>
      <c r="Q62" s="6" t="s">
        <v>250</v>
      </c>
      <c r="R62" s="6">
        <v>160</v>
      </c>
      <c r="S62" s="6" t="s">
        <v>98</v>
      </c>
      <c r="T62" s="6">
        <v>114</v>
      </c>
      <c r="U62" s="6">
        <v>114</v>
      </c>
      <c r="V62" s="6">
        <f>IF('[1]Référentiel recueil de données'!$Q62="NC","NC",IF('[1]Référentiel recueil de données'!$S62="NC","NC",ROUND('[1]Référentiel recueil de données'!$S62/('[1]Référentiel recueil de données'!$Q62*'[1]Référentiel recueil de données'!$Q62)*10000,0)))</f>
        <v>45</v>
      </c>
      <c r="W62" s="7" t="str">
        <f>IF(OR(Table_2[[#This Row],[interval imc]]="NC",Table_2[[#This Row],[interval imc]]=0),"non renseigné","renseigné")</f>
        <v>non renseigné</v>
      </c>
      <c r="X62" s="7" t="str">
        <f>IF('[1]Référentiel recueil de données'!$U100="NC","NC",IF(V62&lt;18.5,"&lt;18,5",IF(AND(V62&gt;=18.5,V62&lt;25),"entre 18,5 et 25",IF(AND(V62&gt;=25,V62&lt;30),"entre 25 et 30",IF(V62&gt;=30,"supérieur à 30")))))</f>
        <v>NC</v>
      </c>
      <c r="Y62" s="6">
        <v>1</v>
      </c>
      <c r="Z62" s="7" t="str">
        <f>IF(Y62=0,0,IF(AND(Y62&gt;0,Y62&lt;5),"entre 1 et 5",IF(AND(Y62&gt;=5,Y62&lt;=10),"entre 5 et 10",IF(Y62&gt;10,"supérieur à 10","????"))))</f>
        <v>entre 1 et 5</v>
      </c>
      <c r="AA62" s="7">
        <f>IF(AND(ISNUMBER(Table_2[[#This Row],[poids_entree]]),ISNUMBER(Table_2[[#This Row],[poids_sortie]])),Table_2[[#This Row],[poids_sortie]]-Table_2[[#This Row],[poids_entree]],"NC")</f>
        <v>0</v>
      </c>
      <c r="AB62" s="7" t="str">
        <f>IF(AND(ISNUMBER(Table_2[[#This Row],[poids_init]]),ISNUMBER(Table_2[[#This Row],[poids_entree]])),Table_2[[#This Row],[poids_entree]]-Table_2[[#This Row],[poids_init]],"NC")</f>
        <v>NC</v>
      </c>
      <c r="AC62" s="6" t="str">
        <f>IF(T62="NC","NC",IF(S62="NC","NC",ROUND(((S62-T62)/S62)*100,0)))</f>
        <v>NC</v>
      </c>
      <c r="AD62" s="6" t="str">
        <f>IF(AA62="NC","NC",IF(AA62&gt;=0,"perte","gain"))</f>
        <v>perte</v>
      </c>
      <c r="AE62" s="6" t="str">
        <f>IF(AB62="NC","NC",IF(AB62&gt;=0,"perte","gain"))</f>
        <v>NC</v>
      </c>
      <c r="AF62" s="6">
        <f>IF(U62="NC","NC",IF(T62="NC","NC",ROUND(((T62-U62)/T62)*100,0)))</f>
        <v>0</v>
      </c>
      <c r="AG62" s="6">
        <f>IF(ISNUMBER(Table_2[[#This Row],[% perte de poids DH]]),AF62*(-1),"NC")</f>
        <v>0</v>
      </c>
      <c r="AH62" s="6" t="str">
        <f>IF(AF62="NC","non renseigné","renseigné")</f>
        <v>renseigné</v>
      </c>
      <c r="AI62" s="6" t="str">
        <f>IF(AC62="NC","non renseigné","renseigné")</f>
        <v>non renseigné</v>
      </c>
      <c r="AJ62" s="7" t="str">
        <f>IF(OR(Table_2[[#This Row],[albumine]]="NC",Table_2[[#This Row],[albumine]]=0),"non renseigné","renseigné")</f>
        <v>non renseigné</v>
      </c>
      <c r="AK62" s="6" t="s">
        <v>98</v>
      </c>
      <c r="AL62" s="6" t="s">
        <v>128</v>
      </c>
      <c r="AM62" s="6" t="s">
        <v>98</v>
      </c>
      <c r="AN62" s="6" t="s">
        <v>98</v>
      </c>
      <c r="AO62" s="6" t="s">
        <v>98</v>
      </c>
      <c r="AP62" s="6" t="s">
        <v>98</v>
      </c>
      <c r="AQ62" s="8" t="s">
        <v>98</v>
      </c>
      <c r="AR62" s="8">
        <v>43319</v>
      </c>
      <c r="AS62" s="6">
        <v>0</v>
      </c>
      <c r="AT62" s="6">
        <v>0</v>
      </c>
      <c r="AU62" s="6" t="s">
        <v>98</v>
      </c>
      <c r="AV62" s="6" t="s">
        <v>98</v>
      </c>
      <c r="AW62" s="6" t="s">
        <v>98</v>
      </c>
      <c r="AX62" s="6" t="s">
        <v>98</v>
      </c>
      <c r="AY62" s="6" t="s">
        <v>101</v>
      </c>
      <c r="AZ62" s="6" t="s">
        <v>100</v>
      </c>
      <c r="BA62" s="6" t="s">
        <v>101</v>
      </c>
      <c r="BB62" s="6" t="s">
        <v>98</v>
      </c>
      <c r="BC62" s="6" t="s">
        <v>98</v>
      </c>
      <c r="BD62" s="6" t="s">
        <v>101</v>
      </c>
      <c r="BE62" s="6" t="s">
        <v>102</v>
      </c>
      <c r="BF62" s="6" t="s">
        <v>98</v>
      </c>
      <c r="BG62" s="6" t="s">
        <v>98</v>
      </c>
      <c r="BH62" s="6" t="s">
        <v>98</v>
      </c>
      <c r="BI62" s="6" t="s">
        <v>98</v>
      </c>
      <c r="BJ62" s="6" t="s">
        <v>98</v>
      </c>
      <c r="BK62" s="6" t="s">
        <v>98</v>
      </c>
      <c r="BL62" s="6" t="s">
        <v>98</v>
      </c>
      <c r="BM62" s="6" t="s">
        <v>100</v>
      </c>
      <c r="BN62" s="6" t="s">
        <v>98</v>
      </c>
      <c r="BO62" s="6" t="s">
        <v>98</v>
      </c>
      <c r="BP62" s="8" t="s">
        <v>98</v>
      </c>
      <c r="BQ62" s="6" t="s">
        <v>98</v>
      </c>
      <c r="BR62" s="6" t="s">
        <v>101</v>
      </c>
      <c r="BS62" s="6" t="s">
        <v>100</v>
      </c>
      <c r="BT62" s="6" t="s">
        <v>111</v>
      </c>
      <c r="BU62" s="6" t="s">
        <v>101</v>
      </c>
      <c r="BV62" s="8" t="s">
        <v>98</v>
      </c>
      <c r="BW62" s="6" t="s">
        <v>98</v>
      </c>
      <c r="BX62" s="6" t="s">
        <v>98</v>
      </c>
      <c r="BY62" s="6"/>
      <c r="BZ62" s="6"/>
      <c r="CA62" s="6"/>
      <c r="CB62" s="6"/>
      <c r="CC62" s="6"/>
      <c r="CD62" s="6"/>
      <c r="CE62" s="6"/>
      <c r="CF62" s="6"/>
      <c r="CG62" s="6" t="s">
        <v>339</v>
      </c>
      <c r="CH62" s="6" t="s">
        <v>98</v>
      </c>
      <c r="CI62" s="6"/>
      <c r="CJ62" s="8"/>
      <c r="CK62" s="6"/>
      <c r="CL62" s="8"/>
      <c r="CM62" s="9" t="str">
        <f>IF( AND(ISNUMBER(CJ62),ISNUMBER(CL62)),DATEDIF(CJ62,CL62,"D"),"")</f>
        <v/>
      </c>
    </row>
    <row r="63" spans="1:91" ht="30">
      <c r="A63" s="6">
        <v>66</v>
      </c>
      <c r="B63" s="6" t="str">
        <f>IF(C63="201612","A",IF(C63="201706","B",IF(C63="201712","C",IF(C63="201806","D"))))</f>
        <v>A</v>
      </c>
      <c r="C63" s="7" t="str">
        <f>CONCATENATE(E63,IF(D63="décembre","12","06"))</f>
        <v>201612</v>
      </c>
      <c r="D63" s="6" t="s">
        <v>90</v>
      </c>
      <c r="E63" s="6">
        <v>2016</v>
      </c>
      <c r="F63" s="6" t="s">
        <v>340</v>
      </c>
      <c r="G63" s="6" t="s">
        <v>341</v>
      </c>
      <c r="H63" s="6">
        <v>58</v>
      </c>
      <c r="I6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63" s="6" t="s">
        <v>142</v>
      </c>
      <c r="K63" s="8">
        <v>21193</v>
      </c>
      <c r="L63" s="8">
        <v>42710</v>
      </c>
      <c r="M63" s="8">
        <v>42717</v>
      </c>
      <c r="N63" s="6">
        <v>7</v>
      </c>
      <c r="O63" s="6" t="s">
        <v>95</v>
      </c>
      <c r="P63" s="6" t="str">
        <f>IF(O63="Hemato","",IF(Q63="CHC","Digestif",IF(Q63="colon","Digestif",IF(Q63="cholangiocarcinome","Digestif",IF(Q63="corticosurrenalome","Surrenale",IF(Q63="ependymome du cervelet","Cérébral",IF(Q63="gastrique","Digestif",IF(Q63="melanome","Cutané",IF(Q63="oesophage","Digestif",IF(Q63="ovaire","Gynécologique",IF(Q63="pancreas","Digestif",IF(Q63="prostate","Prostate",IF(Q63="renal","Urinaire",IF(Q63="sein","Gynécologique",IF(Q63="TNE","TNE",IF(Q63="uterus","Gynécologique",IF(Q63="vessie","Urinaire",IF(Q63="ORL","ORL",IF(Q63="indeterminé","Indéterminé","")))))))))))))))))))</f>
        <v>Digestif</v>
      </c>
      <c r="Q63" s="6" t="s">
        <v>143</v>
      </c>
      <c r="R63" s="6">
        <v>170</v>
      </c>
      <c r="S63" s="6">
        <v>60</v>
      </c>
      <c r="T63" s="6">
        <v>56</v>
      </c>
      <c r="U63" s="6" t="s">
        <v>98</v>
      </c>
      <c r="V63" s="6">
        <f>IF('[1]Référentiel recueil de données'!$Q63="NC","NC",IF('[1]Référentiel recueil de données'!$S63="NC","NC",ROUND('[1]Référentiel recueil de données'!$S63/('[1]Référentiel recueil de données'!$Q63*'[1]Référentiel recueil de données'!$Q63)*10000,0)))</f>
        <v>19</v>
      </c>
      <c r="W63" s="7" t="str">
        <f>IF(OR(Table_2[[#This Row],[interval imc]]="NC",Table_2[[#This Row],[interval imc]]=0),"non renseigné","renseigné")</f>
        <v>renseigné</v>
      </c>
      <c r="X63" s="7" t="str">
        <f>IF('[1]Référentiel recueil de données'!$U30="NC","NC",IF(V63&lt;18.5,"&lt;18,5",IF(AND(V63&gt;=18.5,V63&lt;25),"entre 18,5 et 25",IF(AND(V63&gt;=25,V63&lt;30),"entre 25 et 30",IF(V63&gt;=30,"supérieur à 30")))))</f>
        <v>entre 18,5 et 25</v>
      </c>
      <c r="Y63" s="6">
        <v>1</v>
      </c>
      <c r="Z63" s="7" t="str">
        <f>IF(Y63=0,0,IF(AND(Y63&gt;0,Y63&lt;5),"entre 1 et 5",IF(AND(Y63&gt;=5,Y63&lt;=10),"entre 5 et 10",IF(Y63&gt;10,"supérieur à 10","????"))))</f>
        <v>entre 1 et 5</v>
      </c>
      <c r="AA63" s="7" t="str">
        <f>IF(AND(ISNUMBER(Table_2[[#This Row],[poids_entree]]),ISNUMBER(Table_2[[#This Row],[poids_sortie]])),Table_2[[#This Row],[poids_sortie]]-Table_2[[#This Row],[poids_entree]],"NC")</f>
        <v>NC</v>
      </c>
      <c r="AB63" s="7">
        <f>IF(AND(ISNUMBER(Table_2[[#This Row],[poids_init]]),ISNUMBER(Table_2[[#This Row],[poids_entree]])),Table_2[[#This Row],[poids_entree]]-Table_2[[#This Row],[poids_init]],"NC")</f>
        <v>-4</v>
      </c>
      <c r="AC63" s="6">
        <f>IF(T63="NC","NC",IF(S63="NC","NC",ROUND(((S63-T63)/S63)*100,0)))</f>
        <v>7</v>
      </c>
      <c r="AD63" s="6" t="str">
        <f>IF(AA63="NC","NC",IF(AA63&gt;=0,"perte","gain"))</f>
        <v>NC</v>
      </c>
      <c r="AE63" s="6" t="str">
        <f>IF(AB63="NC","NC",IF(AB63&gt;=0,"perte","gain"))</f>
        <v>gain</v>
      </c>
      <c r="AF63" s="6" t="str">
        <f>IF(U63="NC","NC",IF(T63="NC","NC",ROUND(((T63-U63)/T63)*100,0)))</f>
        <v>NC</v>
      </c>
      <c r="AG63" s="6" t="str">
        <f>IF(ISNUMBER(Table_2[[#This Row],[% perte de poids DH]]),AF63*(-1),"NC")</f>
        <v>NC</v>
      </c>
      <c r="AH63" s="6" t="str">
        <f>IF(AF63="NC","non renseigné","renseigné")</f>
        <v>non renseigné</v>
      </c>
      <c r="AI63" s="6" t="str">
        <f>IF(AC63="NC","non renseigné","renseigné")</f>
        <v>renseigné</v>
      </c>
      <c r="AJ63" s="7" t="str">
        <f>IF(OR(Table_2[[#This Row],[albumine]]="NC",Table_2[[#This Row],[albumine]]=0),"non renseigné","renseigné")</f>
        <v>non renseigné</v>
      </c>
      <c r="AK63" s="6" t="s">
        <v>98</v>
      </c>
      <c r="AL63" s="6" t="s">
        <v>128</v>
      </c>
      <c r="AM63" s="6" t="s">
        <v>98</v>
      </c>
      <c r="AN63" s="6">
        <v>63</v>
      </c>
      <c r="AO63" s="6" t="s">
        <v>101</v>
      </c>
      <c r="AP63" s="6">
        <v>0</v>
      </c>
      <c r="AQ63" s="8">
        <v>42747</v>
      </c>
      <c r="AR63" s="8">
        <v>42747</v>
      </c>
      <c r="AS63" s="6">
        <v>0</v>
      </c>
      <c r="AT63" s="6">
        <v>0</v>
      </c>
      <c r="AU63" s="6" t="s">
        <v>118</v>
      </c>
      <c r="AV63" s="6" t="s">
        <v>98</v>
      </c>
      <c r="AW63" s="6" t="s">
        <v>98</v>
      </c>
      <c r="AX63" s="6" t="s">
        <v>98</v>
      </c>
      <c r="AY63" s="6" t="s">
        <v>100</v>
      </c>
      <c r="AZ63" s="6" t="s">
        <v>101</v>
      </c>
      <c r="BA63" s="6" t="s">
        <v>101</v>
      </c>
      <c r="BB63" s="6" t="s">
        <v>98</v>
      </c>
      <c r="BC63" s="6" t="s">
        <v>98</v>
      </c>
      <c r="BD63" s="6" t="s">
        <v>101</v>
      </c>
      <c r="BE63" s="6" t="s">
        <v>102</v>
      </c>
      <c r="BF63" s="6" t="s">
        <v>98</v>
      </c>
      <c r="BG63" s="6" t="s">
        <v>98</v>
      </c>
      <c r="BH63" s="6" t="s">
        <v>98</v>
      </c>
      <c r="BI63" s="6" t="s">
        <v>101</v>
      </c>
      <c r="BJ63" s="6" t="s">
        <v>101</v>
      </c>
      <c r="BK63" s="6" t="s">
        <v>101</v>
      </c>
      <c r="BL63" s="6" t="s">
        <v>101</v>
      </c>
      <c r="BM63" s="6" t="s">
        <v>101</v>
      </c>
      <c r="BN63" s="6" t="s">
        <v>98</v>
      </c>
      <c r="BO63" s="6" t="s">
        <v>98</v>
      </c>
      <c r="BP63" s="8">
        <v>42614</v>
      </c>
      <c r="BQ63" s="6">
        <v>0</v>
      </c>
      <c r="BR63" s="6" t="s">
        <v>101</v>
      </c>
      <c r="BS63" s="6" t="s">
        <v>111</v>
      </c>
      <c r="BT63" s="6" t="s">
        <v>111</v>
      </c>
      <c r="BU63" s="6" t="s">
        <v>101</v>
      </c>
      <c r="BV63" s="8" t="s">
        <v>98</v>
      </c>
      <c r="BW63" s="6" t="s">
        <v>98</v>
      </c>
      <c r="BX63" s="6" t="s">
        <v>98</v>
      </c>
      <c r="BY63" s="6"/>
      <c r="BZ63" s="6"/>
      <c r="CA63" s="6"/>
      <c r="CB63" s="6"/>
      <c r="CC63" s="6"/>
      <c r="CD63" s="6"/>
      <c r="CE63" s="6"/>
      <c r="CF63" s="6"/>
      <c r="CG63" s="6" t="s">
        <v>98</v>
      </c>
      <c r="CH63" s="6" t="s">
        <v>98</v>
      </c>
      <c r="CI63" s="6"/>
      <c r="CJ63" s="8"/>
      <c r="CK63" s="6"/>
      <c r="CL63" s="8"/>
      <c r="CM63" s="9" t="str">
        <f>IF( AND(ISNUMBER(CJ63),ISNUMBER(CL63)),DATEDIF(CJ63,CL63,"D"),"")</f>
        <v/>
      </c>
    </row>
    <row r="64" spans="1:91" ht="30">
      <c r="A64" s="6">
        <v>14</v>
      </c>
      <c r="B64" s="6" t="str">
        <f>IF(C64="201612","A",IF(C64="201706","B",IF(C64="201712","C",IF(C64="201806","D"))))</f>
        <v>B</v>
      </c>
      <c r="C64" s="7" t="str">
        <f>CONCATENATE(E64,IF(D64="décembre","12","06"))</f>
        <v>201706</v>
      </c>
      <c r="D64" s="6" t="s">
        <v>106</v>
      </c>
      <c r="E64" s="6">
        <v>2017</v>
      </c>
      <c r="F64" s="6" t="s">
        <v>342</v>
      </c>
      <c r="G64" s="6" t="s">
        <v>343</v>
      </c>
      <c r="H64" s="6">
        <v>75</v>
      </c>
      <c r="I6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64" s="6" t="s">
        <v>142</v>
      </c>
      <c r="K64" s="8">
        <v>14976</v>
      </c>
      <c r="L64" s="8">
        <v>42871</v>
      </c>
      <c r="M64" s="8">
        <v>42900</v>
      </c>
      <c r="N64" s="6">
        <v>29</v>
      </c>
      <c r="O64" s="6" t="s">
        <v>95</v>
      </c>
      <c r="P64" s="6" t="str">
        <f>IF(O64="Hemato","",IF(Q64="CHC","Digestif",IF(Q64="colon","Digestif",IF(Q64="cholangiocarcinome","Digestif",IF(Q64="corticosurrenalome","Surrenale",IF(Q64="ependymome du cervelet","Cérébral",IF(Q64="gastrique","Digestif",IF(Q64="melanome","Cutané",IF(Q64="oesophage","Digestif",IF(Q64="ovaire","Gynécologique",IF(Q64="pancreas","Digestif",IF(Q64="prostate","Prostate",IF(Q64="renal","Urinaire",IF(Q64="sein","Gynécologique",IF(Q64="TNE","TNE",IF(Q64="uterus","Gynécologique",IF(Q64="vessie","Urinaire",IF(Q64="ORL","ORL",IF(Q64="indeterminé","Indéterminé","")))))))))))))))))))</f>
        <v>Urinaire</v>
      </c>
      <c r="Q64" s="6" t="s">
        <v>155</v>
      </c>
      <c r="R64" s="6">
        <v>175</v>
      </c>
      <c r="S64" s="6">
        <v>98</v>
      </c>
      <c r="T64" s="6">
        <v>86</v>
      </c>
      <c r="U64" s="6" t="s">
        <v>98</v>
      </c>
      <c r="V64" s="6">
        <f>IF('[1]Référentiel recueil de données'!$Q64="NC","NC",IF('[1]Référentiel recueil de données'!$S64="NC","NC",ROUND('[1]Référentiel recueil de données'!$S64/('[1]Référentiel recueil de données'!$Q64*'[1]Référentiel recueil de données'!$Q64)*10000,0)))</f>
        <v>28</v>
      </c>
      <c r="W64" s="7" t="str">
        <f>IF(OR(Table_2[[#This Row],[interval imc]]="NC",Table_2[[#This Row],[interval imc]]=0),"non renseigné","renseigné")</f>
        <v>renseigné</v>
      </c>
      <c r="X64" s="7" t="str">
        <f>IF('[1]Référentiel recueil de données'!$U31="NC","NC",IF(V64&lt;18.5,"&lt;18,5",IF(AND(V64&gt;=18.5,V64&lt;25),"entre 18,5 et 25",IF(AND(V64&gt;=25,V64&lt;30),"entre 25 et 30",IF(V64&gt;=30,"supérieur à 30")))))</f>
        <v>entre 25 et 30</v>
      </c>
      <c r="Y64" s="6">
        <v>1</v>
      </c>
      <c r="Z64" s="7" t="str">
        <f>IF(Y64=0,0,IF(AND(Y64&gt;0,Y64&lt;5),"entre 1 et 5",IF(AND(Y64&gt;=5,Y64&lt;=10),"entre 5 et 10",IF(Y64&gt;10,"supérieur à 10","????"))))</f>
        <v>entre 1 et 5</v>
      </c>
      <c r="AA64" s="7" t="str">
        <f>IF(AND(ISNUMBER(Table_2[[#This Row],[poids_entree]]),ISNUMBER(Table_2[[#This Row],[poids_sortie]])),Table_2[[#This Row],[poids_sortie]]-Table_2[[#This Row],[poids_entree]],"NC")</f>
        <v>NC</v>
      </c>
      <c r="AB64" s="7">
        <f>IF(AND(ISNUMBER(Table_2[[#This Row],[poids_init]]),ISNUMBER(Table_2[[#This Row],[poids_entree]])),Table_2[[#This Row],[poids_entree]]-Table_2[[#This Row],[poids_init]],"NC")</f>
        <v>-12</v>
      </c>
      <c r="AC64" s="6">
        <f>IF(T64="NC","NC",IF(S64="NC","NC",ROUND(((S64-T64)/S64)*100,0)))</f>
        <v>12</v>
      </c>
      <c r="AD64" s="6" t="str">
        <f>IF(AA64="NC","NC",IF(AA64&gt;=0,"perte","gain"))</f>
        <v>NC</v>
      </c>
      <c r="AE64" s="6" t="str">
        <f>IF(AB64="NC","NC",IF(AB64&gt;=0,"perte","gain"))</f>
        <v>gain</v>
      </c>
      <c r="AF64" s="6" t="str">
        <f>IF(U64="NC","NC",IF(T64="NC","NC",ROUND(((T64-U64)/T64)*100,0)))</f>
        <v>NC</v>
      </c>
      <c r="AG64" s="6" t="str">
        <f>IF(ISNUMBER(Table_2[[#This Row],[% perte de poids DH]]),AF64*(-1),"NC")</f>
        <v>NC</v>
      </c>
      <c r="AH64" s="6" t="str">
        <f>IF(AF64="NC","non renseigné","renseigné")</f>
        <v>non renseigné</v>
      </c>
      <c r="AI64" s="6" t="str">
        <f>IF(AC64="NC","non renseigné","renseigné")</f>
        <v>renseigné</v>
      </c>
      <c r="AJ64" s="7" t="str">
        <f>IF(OR(Table_2[[#This Row],[albumine]]="NC",Table_2[[#This Row],[albumine]]=0),"non renseigné","renseigné")</f>
        <v>renseigné</v>
      </c>
      <c r="AK64" s="6">
        <v>23</v>
      </c>
      <c r="AL64" s="6" t="s">
        <v>110</v>
      </c>
      <c r="AM64" s="6" t="s">
        <v>98</v>
      </c>
      <c r="AN64" s="6">
        <v>11</v>
      </c>
      <c r="AO64" s="6">
        <v>0</v>
      </c>
      <c r="AP64" s="6">
        <v>0</v>
      </c>
      <c r="AQ64" s="8">
        <v>42900</v>
      </c>
      <c r="AR64" s="8">
        <v>42898</v>
      </c>
      <c r="AS64" s="6">
        <v>0</v>
      </c>
      <c r="AT64" s="6">
        <v>0</v>
      </c>
      <c r="AU64" s="6" t="s">
        <v>98</v>
      </c>
      <c r="AV64" s="6" t="s">
        <v>98</v>
      </c>
      <c r="AW64" s="6" t="s">
        <v>98</v>
      </c>
      <c r="AX64" s="6" t="s">
        <v>98</v>
      </c>
      <c r="AY64" s="6" t="s">
        <v>100</v>
      </c>
      <c r="AZ64" s="6" t="s">
        <v>101</v>
      </c>
      <c r="BA64" s="6" t="s">
        <v>101</v>
      </c>
      <c r="BB64" s="6" t="s">
        <v>98</v>
      </c>
      <c r="BC64" s="6" t="s">
        <v>98</v>
      </c>
      <c r="BD64" s="6" t="s">
        <v>101</v>
      </c>
      <c r="BE64" s="6" t="s">
        <v>102</v>
      </c>
      <c r="BF64" s="6" t="s">
        <v>98</v>
      </c>
      <c r="BG64" s="6" t="s">
        <v>98</v>
      </c>
      <c r="BH64" s="6" t="s">
        <v>98</v>
      </c>
      <c r="BI64" s="6" t="s">
        <v>98</v>
      </c>
      <c r="BJ64" s="6" t="s">
        <v>98</v>
      </c>
      <c r="BK64" s="6" t="s">
        <v>98</v>
      </c>
      <c r="BL64" s="6" t="s">
        <v>98</v>
      </c>
      <c r="BM64" s="6" t="s">
        <v>100</v>
      </c>
      <c r="BN64" s="6" t="s">
        <v>98</v>
      </c>
      <c r="BO64" s="6" t="s">
        <v>98</v>
      </c>
      <c r="BP64" s="8" t="s">
        <v>98</v>
      </c>
      <c r="BQ64" s="6" t="s">
        <v>98</v>
      </c>
      <c r="BR64" s="6" t="s">
        <v>101</v>
      </c>
      <c r="BS64" s="6" t="s">
        <v>100</v>
      </c>
      <c r="BT64" s="6" t="s">
        <v>111</v>
      </c>
      <c r="BU64" s="6" t="s">
        <v>101</v>
      </c>
      <c r="BV64" s="8" t="s">
        <v>98</v>
      </c>
      <c r="BW64" s="6" t="s">
        <v>98</v>
      </c>
      <c r="BX64" s="6" t="s">
        <v>98</v>
      </c>
      <c r="BY64" s="6"/>
      <c r="BZ64" s="6"/>
      <c r="CA64" s="6"/>
      <c r="CB64" s="6"/>
      <c r="CC64" s="6"/>
      <c r="CD64" s="6"/>
      <c r="CE64" s="6"/>
      <c r="CF64" s="6"/>
      <c r="CG64" s="6" t="s">
        <v>344</v>
      </c>
      <c r="CH64" s="6" t="s">
        <v>98</v>
      </c>
      <c r="CI64" s="6"/>
      <c r="CJ64" s="8"/>
      <c r="CK64" s="6"/>
      <c r="CL64" s="8"/>
      <c r="CM64" s="9" t="str">
        <f>IF( AND(ISNUMBER(CJ64),ISNUMBER(CL64)),DATEDIF(CJ64,CL64,"D"),"")</f>
        <v/>
      </c>
    </row>
    <row r="65" spans="1:91" ht="75">
      <c r="A65" s="6">
        <v>134</v>
      </c>
      <c r="B65" s="6" t="str">
        <f>IF(C65="201612","A",IF(C65="201706","B",IF(C65="201712","C",IF(C65="201806","D"))))</f>
        <v>C</v>
      </c>
      <c r="C65" s="7" t="str">
        <f>CONCATENATE(E65,IF(D65="décembre","12","06"))</f>
        <v>201712</v>
      </c>
      <c r="D65" s="6" t="s">
        <v>90</v>
      </c>
      <c r="E65" s="6">
        <v>2017</v>
      </c>
      <c r="F65" s="6" t="s">
        <v>345</v>
      </c>
      <c r="G65" s="6" t="s">
        <v>346</v>
      </c>
      <c r="H65" s="6">
        <v>39</v>
      </c>
      <c r="I65" s="7" t="str">
        <f>IF(Table_2[[#This Row],[age]]&lt;50,"&lt;50",IF(AND(Table_2[[#This Row],[age]]&gt;=50,Table_2[[#This Row],[age]]&lt;75),"entre 50 et 75",IF(Table_2[[#This Row],[age]]&gt;=75,"supérieur à 75")))</f>
        <v>&lt;50</v>
      </c>
      <c r="J65" s="6" t="s">
        <v>93</v>
      </c>
      <c r="K65" s="8">
        <v>28604</v>
      </c>
      <c r="L65" s="8">
        <v>43073</v>
      </c>
      <c r="M65" s="8">
        <v>43082</v>
      </c>
      <c r="N65" s="6">
        <v>9</v>
      </c>
      <c r="O65" s="6" t="s">
        <v>95</v>
      </c>
      <c r="P65" s="6" t="str">
        <f>IF(O65="Hemato","",IF(Q65="CHC","Digestif",IF(Q65="colon","Digestif",IF(Q65="cholangiocarcinome","Digestif",IF(Q65="corticosurrenalome","Surrenale",IF(Q65="ependymome du cervelet","Cérébral",IF(Q65="gastrique","Digestif",IF(Q65="melanome","Cutané",IF(Q65="oesophage","Digestif",IF(Q65="ovaire","Gynécologique",IF(Q65="pancreas","Digestif",IF(Q65="prostate","Prostate",IF(Q65="renal","Urinaire",IF(Q65="sein","Gynécologique",IF(Q65="TNE","TNE",IF(Q65="uterus","Gynécologique",IF(Q65="vessie","Urinaire",IF(Q65="ORL","ORL",IF(Q65="indeterminé","Indéterminé","")))))))))))))))))))</f>
        <v>Urinaire</v>
      </c>
      <c r="Q65" s="6" t="s">
        <v>347</v>
      </c>
      <c r="R65" s="6">
        <v>178</v>
      </c>
      <c r="S65" s="6" t="s">
        <v>98</v>
      </c>
      <c r="T65" s="6">
        <v>88</v>
      </c>
      <c r="U65" s="6">
        <v>81</v>
      </c>
      <c r="V65" s="6">
        <f>IF('[1]Référentiel recueil de données'!$Q65="NC","NC",IF('[1]Référentiel recueil de données'!$S65="NC","NC",ROUND('[1]Référentiel recueil de données'!$S65/('[1]Référentiel recueil de données'!$Q65*'[1]Référentiel recueil de données'!$Q65)*10000,0)))</f>
        <v>28</v>
      </c>
      <c r="W65" s="7" t="str">
        <f>IF(OR(Table_2[[#This Row],[interval imc]]="NC",Table_2[[#This Row],[interval imc]]=0),"non renseigné","renseigné")</f>
        <v>renseigné</v>
      </c>
      <c r="X65" s="7" t="str">
        <f>IF('[1]Référentiel recueil de données'!$U72="NC","NC",IF(V65&lt;18.5,"&lt;18,5",IF(AND(V65&gt;=18.5,V65&lt;25),"entre 18,5 et 25",IF(AND(V65&gt;=25,V65&lt;30),"entre 25 et 30",IF(V65&gt;=30,"supérieur à 30")))))</f>
        <v>entre 25 et 30</v>
      </c>
      <c r="Y65" s="6">
        <v>3</v>
      </c>
      <c r="Z65" s="7" t="str">
        <f>IF(Y65=0,0,IF(AND(Y65&gt;0,Y65&lt;5),"entre 1 et 5",IF(AND(Y65&gt;=5,Y65&lt;=10),"entre 5 et 10",IF(Y65&gt;10,"supérieur à 10","????"))))</f>
        <v>entre 1 et 5</v>
      </c>
      <c r="AA65" s="7">
        <f>IF(AND(ISNUMBER(Table_2[[#This Row],[poids_entree]]),ISNUMBER(Table_2[[#This Row],[poids_sortie]])),Table_2[[#This Row],[poids_sortie]]-Table_2[[#This Row],[poids_entree]],"NC")</f>
        <v>-7</v>
      </c>
      <c r="AB65" s="7" t="str">
        <f>IF(AND(ISNUMBER(Table_2[[#This Row],[poids_init]]),ISNUMBER(Table_2[[#This Row],[poids_entree]])),Table_2[[#This Row],[poids_entree]]-Table_2[[#This Row],[poids_init]],"NC")</f>
        <v>NC</v>
      </c>
      <c r="AC65" s="6" t="str">
        <f>IF(T65="NC","NC",IF(S65="NC","NC",ROUND(((S65-T65)/S65)*100,0)))</f>
        <v>NC</v>
      </c>
      <c r="AD65" s="6" t="str">
        <f>IF(AA65="NC","NC",IF(AA65&gt;=0,"perte","gain"))</f>
        <v>gain</v>
      </c>
      <c r="AE65" s="6" t="str">
        <f>IF(AB65="NC","NC",IF(AB65&gt;=0,"perte","gain"))</f>
        <v>NC</v>
      </c>
      <c r="AF65" s="6">
        <f>IF(U65="NC","NC",IF(T65="NC","NC",ROUND(((T65-U65)/T65)*100,0)))</f>
        <v>8</v>
      </c>
      <c r="AG65" s="6">
        <f>IF(ISNUMBER(Table_2[[#This Row],[% perte de poids DH]]),AF65*(-1),"NC")</f>
        <v>-8</v>
      </c>
      <c r="AH65" s="6" t="str">
        <f>IF(AF65="NC","non renseigné","renseigné")</f>
        <v>renseigné</v>
      </c>
      <c r="AI65" s="6" t="str">
        <f>IF(AC65="NC","non renseigné","renseigné")</f>
        <v>non renseigné</v>
      </c>
      <c r="AJ65" s="7" t="str">
        <f>IF(OR(Table_2[[#This Row],[albumine]]="NC",Table_2[[#This Row],[albumine]]=0),"non renseigné","renseigné")</f>
        <v>renseigné</v>
      </c>
      <c r="AK65" s="6">
        <v>28</v>
      </c>
      <c r="AL65" s="6" t="s">
        <v>115</v>
      </c>
      <c r="AM65" s="6" t="s">
        <v>98</v>
      </c>
      <c r="AN65" s="6" t="s">
        <v>98</v>
      </c>
      <c r="AO65" s="6" t="s">
        <v>98</v>
      </c>
      <c r="AP65" s="6" t="s">
        <v>98</v>
      </c>
      <c r="AQ65" s="8">
        <v>43393</v>
      </c>
      <c r="AR65" s="8" t="s">
        <v>98</v>
      </c>
      <c r="AS65" s="6">
        <v>1</v>
      </c>
      <c r="AT65" s="6">
        <v>2</v>
      </c>
      <c r="AU65" s="6" t="s">
        <v>98</v>
      </c>
      <c r="AV65" s="6" t="s">
        <v>98</v>
      </c>
      <c r="AW65" s="6" t="s">
        <v>98</v>
      </c>
      <c r="AX65" s="6" t="s">
        <v>172</v>
      </c>
      <c r="AY65" s="6" t="s">
        <v>100</v>
      </c>
      <c r="AZ65" s="6" t="s">
        <v>100</v>
      </c>
      <c r="BA65" s="6" t="s">
        <v>100</v>
      </c>
      <c r="BB65" s="6" t="s">
        <v>98</v>
      </c>
      <c r="BC65" s="6" t="s">
        <v>98</v>
      </c>
      <c r="BD65" s="6" t="s">
        <v>100</v>
      </c>
      <c r="BE65" s="6" t="s">
        <v>102</v>
      </c>
      <c r="BF65" s="6" t="s">
        <v>98</v>
      </c>
      <c r="BG65" s="6" t="s">
        <v>98</v>
      </c>
      <c r="BH65" s="6" t="s">
        <v>98</v>
      </c>
      <c r="BI65" s="6" t="s">
        <v>98</v>
      </c>
      <c r="BJ65" s="6" t="s">
        <v>98</v>
      </c>
      <c r="BK65" s="6" t="s">
        <v>98</v>
      </c>
      <c r="BL65" s="6" t="s">
        <v>98</v>
      </c>
      <c r="BM65" s="6" t="s">
        <v>101</v>
      </c>
      <c r="BN65" s="6" t="s">
        <v>98</v>
      </c>
      <c r="BO65" s="6" t="s">
        <v>98</v>
      </c>
      <c r="BP65" s="8" t="s">
        <v>98</v>
      </c>
      <c r="BQ65" s="6" t="s">
        <v>98</v>
      </c>
      <c r="BR65" s="6" t="s">
        <v>100</v>
      </c>
      <c r="BS65" s="6" t="s">
        <v>101</v>
      </c>
      <c r="BT65" s="6" t="s">
        <v>103</v>
      </c>
      <c r="BU65" s="6" t="s">
        <v>101</v>
      </c>
      <c r="BV65" s="8" t="s">
        <v>98</v>
      </c>
      <c r="BW65" s="6" t="s">
        <v>98</v>
      </c>
      <c r="BX65" s="6" t="s">
        <v>98</v>
      </c>
      <c r="BY65" s="6"/>
      <c r="BZ65" s="6"/>
      <c r="CA65" s="6"/>
      <c r="CB65" s="6"/>
      <c r="CC65" s="6"/>
      <c r="CD65" s="6"/>
      <c r="CE65" s="6"/>
      <c r="CF65" s="6"/>
      <c r="CG65" s="6" t="s">
        <v>348</v>
      </c>
      <c r="CH65" s="6" t="s">
        <v>272</v>
      </c>
      <c r="CI65" s="6"/>
      <c r="CJ65" s="8"/>
      <c r="CK65" s="6"/>
      <c r="CL65" s="8"/>
      <c r="CM65" s="9" t="str">
        <f>IF( AND(ISNUMBER(CJ65),ISNUMBER(CL65)),DATEDIF(CJ65,CL65,"D"),"")</f>
        <v/>
      </c>
    </row>
    <row r="66" spans="1:91" ht="45">
      <c r="A66" s="6">
        <v>29</v>
      </c>
      <c r="B66" s="6" t="str">
        <f>IF(C66="201612","A",IF(C66="201706","B",IF(C66="201712","C",IF(C66="201806","D"))))</f>
        <v>B</v>
      </c>
      <c r="C66" s="7" t="str">
        <f>CONCATENATE(E66,IF(D66="décembre","12","06"))</f>
        <v>201706</v>
      </c>
      <c r="D66" s="6" t="s">
        <v>106</v>
      </c>
      <c r="E66" s="6">
        <v>2017</v>
      </c>
      <c r="F66" s="6" t="s">
        <v>349</v>
      </c>
      <c r="G66" s="6" t="s">
        <v>350</v>
      </c>
      <c r="H66" s="6">
        <v>55</v>
      </c>
      <c r="I6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66" s="6" t="s">
        <v>142</v>
      </c>
      <c r="K66" s="8">
        <v>22168</v>
      </c>
      <c r="L66" s="8">
        <v>42893</v>
      </c>
      <c r="M66" s="8">
        <v>42899</v>
      </c>
      <c r="N66" s="6">
        <v>6</v>
      </c>
      <c r="O66" s="6" t="s">
        <v>95</v>
      </c>
      <c r="P66" s="6" t="str">
        <f>IF(O66="Hemato","",IF(Q66="CHC","Digestif",IF(Q66="colon","Digestif",IF(Q66="cholangiocarcinome","Digestif",IF(Q66="corticosurrenalome","Surrenale",IF(Q66="ependymome du cervelet","Cérébral",IF(Q66="gastrique","Digestif",IF(Q66="melanome","Cutané",IF(Q66="oesophage","Digestif",IF(Q66="ovaire","Gynécologique",IF(Q66="pancreas","Digestif",IF(Q66="prostate","Prostate",IF(Q66="renal","Urinaire",IF(Q66="sein","Gynécologique",IF(Q66="TNE","TNE",IF(Q66="uterus","Gynécologique",IF(Q66="vessie","Urinaire",IF(Q66="ORL","ORL",IF(Q66="indeterminé","Indéterminé","")))))))))))))))))))</f>
        <v>Digestif</v>
      </c>
      <c r="Q66" s="6" t="s">
        <v>351</v>
      </c>
      <c r="R66" s="6">
        <v>177</v>
      </c>
      <c r="S66" s="6">
        <v>46</v>
      </c>
      <c r="T66" s="6" t="s">
        <v>98</v>
      </c>
      <c r="U66" s="6" t="s">
        <v>98</v>
      </c>
      <c r="V66" s="6" t="str">
        <f>IF('[1]Référentiel recueil de données'!$Q66="NC","NC",IF('[1]Référentiel recueil de données'!$S66="NC","NC",ROUND('[1]Référentiel recueil de données'!$S66/('[1]Référentiel recueil de données'!$Q66*'[1]Référentiel recueil de données'!$Q66)*10000,0)))</f>
        <v>NC</v>
      </c>
      <c r="W66" s="7" t="str">
        <f>IF(OR(Table_2[[#This Row],[interval imc]]="NC",Table_2[[#This Row],[interval imc]]=0),"non renseigné","renseigné")</f>
        <v>renseigné</v>
      </c>
      <c r="X66" s="7" t="str">
        <f>IF('[1]Référentiel recueil de données'!$U32="NC","NC",IF(V66&lt;18.5,"&lt;18,5",IF(AND(V66&gt;=18.5,V66&lt;25),"entre 18,5 et 25",IF(AND(V66&gt;=25,V66&lt;30),"entre 25 et 30",IF(V66&gt;=30,"supérieur à 30")))))</f>
        <v>supérieur à 30</v>
      </c>
      <c r="Y66" s="6">
        <v>0</v>
      </c>
      <c r="Z66" s="7">
        <f>IF(Y66=0,0,IF(AND(Y66&gt;0,Y66&lt;5),"entre 1 et 5",IF(AND(Y66&gt;=5,Y66&lt;=10),"entre 5 et 10",IF(Y66&gt;10,"supérieur à 10","????"))))</f>
        <v>0</v>
      </c>
      <c r="AA66" s="7" t="str">
        <f>IF(AND(ISNUMBER(Table_2[[#This Row],[poids_entree]]),ISNUMBER(Table_2[[#This Row],[poids_sortie]])),Table_2[[#This Row],[poids_sortie]]-Table_2[[#This Row],[poids_entree]],"NC")</f>
        <v>NC</v>
      </c>
      <c r="AB66" s="7" t="str">
        <f>IF(AND(ISNUMBER(Table_2[[#This Row],[poids_init]]),ISNUMBER(Table_2[[#This Row],[poids_entree]])),Table_2[[#This Row],[poids_entree]]-Table_2[[#This Row],[poids_init]],"NC")</f>
        <v>NC</v>
      </c>
      <c r="AC66" s="6" t="str">
        <f>IF(T66="NC","NC",IF(S66="NC","NC",ROUND(((S66-T66)/S66)*100,0)))</f>
        <v>NC</v>
      </c>
      <c r="AD66" s="6" t="str">
        <f>IF(AA66="NC","NC",IF(AA66&gt;=0,"perte","gain"))</f>
        <v>NC</v>
      </c>
      <c r="AE66" s="6" t="str">
        <f>IF(AB66="NC","NC",IF(AB66&gt;=0,"perte","gain"))</f>
        <v>NC</v>
      </c>
      <c r="AF66" s="6" t="str">
        <f>IF(U66="NC","NC",IF(T66="NC","NC",ROUND(((T66-U66)/T66)*100,0)))</f>
        <v>NC</v>
      </c>
      <c r="AG66" s="6" t="str">
        <f>IF(ISNUMBER(Table_2[[#This Row],[% perte de poids DH]]),AF66*(-1),"NC")</f>
        <v>NC</v>
      </c>
      <c r="AH66" s="6" t="str">
        <f>IF(AF66="NC","non renseigné","renseigné")</f>
        <v>non renseigné</v>
      </c>
      <c r="AI66" s="6" t="str">
        <f>IF(AC66="NC","non renseigné","renseigné")</f>
        <v>non renseigné</v>
      </c>
      <c r="AJ66" s="7" t="str">
        <f>IF(OR(Table_2[[#This Row],[albumine]]="NC",Table_2[[#This Row],[albumine]]=0),"non renseigné","renseigné")</f>
        <v>non renseigné</v>
      </c>
      <c r="AK66" s="6" t="s">
        <v>98</v>
      </c>
      <c r="AL66" s="6" t="s">
        <v>128</v>
      </c>
      <c r="AM66" s="6" t="s">
        <v>98</v>
      </c>
      <c r="AN66" s="6">
        <v>0</v>
      </c>
      <c r="AO66" s="6">
        <v>0</v>
      </c>
      <c r="AP66" s="6">
        <v>0</v>
      </c>
      <c r="AQ66" s="8">
        <v>42899</v>
      </c>
      <c r="AR66" s="8">
        <v>42877</v>
      </c>
      <c r="AS66" s="6">
        <v>0</v>
      </c>
      <c r="AT66" s="6">
        <v>0</v>
      </c>
      <c r="AU66" s="6" t="s">
        <v>98</v>
      </c>
      <c r="AV66" s="6" t="s">
        <v>98</v>
      </c>
      <c r="AW66" s="6" t="s">
        <v>98</v>
      </c>
      <c r="AX66" s="6" t="s">
        <v>98</v>
      </c>
      <c r="AY66" s="6" t="s">
        <v>100</v>
      </c>
      <c r="AZ66" s="6" t="s">
        <v>100</v>
      </c>
      <c r="BA66" s="6" t="s">
        <v>101</v>
      </c>
      <c r="BB66" s="6" t="s">
        <v>98</v>
      </c>
      <c r="BC66" s="6" t="s">
        <v>98</v>
      </c>
      <c r="BD66" s="6" t="s">
        <v>101</v>
      </c>
      <c r="BE66" s="6" t="s">
        <v>102</v>
      </c>
      <c r="BF66" s="6" t="s">
        <v>98</v>
      </c>
      <c r="BG66" s="6" t="s">
        <v>98</v>
      </c>
      <c r="BH66" s="6" t="s">
        <v>98</v>
      </c>
      <c r="BI66" s="6" t="s">
        <v>98</v>
      </c>
      <c r="BJ66" s="6" t="s">
        <v>98</v>
      </c>
      <c r="BK66" s="6" t="s">
        <v>98</v>
      </c>
      <c r="BL66" s="6" t="s">
        <v>98</v>
      </c>
      <c r="BM66" s="6" t="s">
        <v>101</v>
      </c>
      <c r="BN66" s="6" t="s">
        <v>98</v>
      </c>
      <c r="BO66" s="6" t="s">
        <v>98</v>
      </c>
      <c r="BP66" s="8" t="s">
        <v>98</v>
      </c>
      <c r="BQ66" s="6" t="s">
        <v>98</v>
      </c>
      <c r="BR66" s="6" t="s">
        <v>101</v>
      </c>
      <c r="BS66" s="6" t="s">
        <v>100</v>
      </c>
      <c r="BT66" s="6" t="s">
        <v>111</v>
      </c>
      <c r="BU66" s="6" t="s">
        <v>101</v>
      </c>
      <c r="BV66" s="8" t="s">
        <v>98</v>
      </c>
      <c r="BW66" s="6" t="s">
        <v>98</v>
      </c>
      <c r="BX66" s="6" t="s">
        <v>98</v>
      </c>
      <c r="BY66" s="6"/>
      <c r="BZ66" s="6"/>
      <c r="CA66" s="6"/>
      <c r="CB66" s="6"/>
      <c r="CC66" s="6"/>
      <c r="CD66" s="6"/>
      <c r="CE66" s="6"/>
      <c r="CF66" s="6"/>
      <c r="CG66" s="6" t="s">
        <v>352</v>
      </c>
      <c r="CH66" s="6" t="s">
        <v>98</v>
      </c>
      <c r="CI66" s="6"/>
      <c r="CJ66" s="8"/>
      <c r="CK66" s="6"/>
      <c r="CL66" s="8"/>
      <c r="CM66" s="9" t="str">
        <f>IF( AND(ISNUMBER(CJ66),ISNUMBER(CL66)),DATEDIF(CJ66,CL66,"D"),"")</f>
        <v/>
      </c>
    </row>
    <row r="67" spans="1:91" ht="60">
      <c r="A67" s="6">
        <v>15</v>
      </c>
      <c r="B67" s="6" t="str">
        <f>IF(C67="201612","A",IF(C67="201706","B",IF(C67="201712","C",IF(C67="201806","D"))))</f>
        <v>B</v>
      </c>
      <c r="C67" s="7" t="str">
        <f>CONCATENATE(E67,IF(D67="décembre","12","06"))</f>
        <v>201706</v>
      </c>
      <c r="D67" s="6" t="s">
        <v>106</v>
      </c>
      <c r="E67" s="6">
        <v>2017</v>
      </c>
      <c r="F67" s="6" t="s">
        <v>353</v>
      </c>
      <c r="G67" s="6" t="s">
        <v>354</v>
      </c>
      <c r="H67" s="6">
        <v>37</v>
      </c>
      <c r="I67" s="7" t="str">
        <f>IF(Table_2[[#This Row],[age]]&lt;50,"&lt;50",IF(AND(Table_2[[#This Row],[age]]&gt;=50,Table_2[[#This Row],[age]]&lt;75),"entre 50 et 75",IF(Table_2[[#This Row],[age]]&gt;=75,"supérieur à 75")))</f>
        <v>&lt;50</v>
      </c>
      <c r="J67" s="6" t="s">
        <v>93</v>
      </c>
      <c r="K67" s="8">
        <v>28847</v>
      </c>
      <c r="L67" s="8">
        <v>42797</v>
      </c>
      <c r="M67" s="8">
        <v>42908</v>
      </c>
      <c r="N67" s="6">
        <v>111</v>
      </c>
      <c r="O67" s="6" t="s">
        <v>95</v>
      </c>
      <c r="P67" s="6" t="str">
        <f>IF(O67="Hemato","",IF(Q67="CHC","Digestif",IF(Q67="colon","Digestif",IF(Q67="cholangiocarcinome","Digestif",IF(Q67="corticosurrenalome","Surrenale",IF(Q67="ependymome du cervelet","Cérébral",IF(Q67="gastrique","Digestif",IF(Q67="melanome","Cutané",IF(Q67="oesophage","Digestif",IF(Q67="ovaire","Gynécologique",IF(Q67="pancreas","Digestif",IF(Q67="prostate","Prostate",IF(Q67="renal","Urinaire",IF(Q67="sein","Gynécologique",IF(Q67="TNE","TNE",IF(Q67="uterus","Gynécologique",IF(Q67="vessie","Urinaire",IF(Q67="ORL","ORL",IF(Q67="indeterminé","Indéterminé","")))))))))))))))))))</f>
        <v>Gynécologique</v>
      </c>
      <c r="Q67" s="6" t="s">
        <v>96</v>
      </c>
      <c r="R67" s="6">
        <v>163</v>
      </c>
      <c r="S67" s="6">
        <v>58</v>
      </c>
      <c r="T67" s="6">
        <v>56</v>
      </c>
      <c r="U67" s="6">
        <v>52</v>
      </c>
      <c r="V67" s="6">
        <f>IF('[1]Référentiel recueil de données'!$Q67="NC","NC",IF('[1]Référentiel recueil de données'!$S67="NC","NC",ROUND('[1]Référentiel recueil de données'!$S67/('[1]Référentiel recueil de données'!$Q67*'[1]Référentiel recueil de données'!$Q67)*10000,0)))</f>
        <v>21</v>
      </c>
      <c r="W67" s="7" t="str">
        <f>IF(OR(Table_2[[#This Row],[interval imc]]="NC",Table_2[[#This Row],[interval imc]]=0),"non renseigné","renseigné")</f>
        <v>renseigné</v>
      </c>
      <c r="X67" s="7" t="str">
        <f>IF('[1]Référentiel recueil de données'!$U130="NC","NC",IF(V67&lt;18.5,"&lt;18,5",IF(AND(V67&gt;=18.5,V67&lt;25),"entre 18,5 et 25",IF(AND(V67&gt;=25,V67&lt;30),"entre 25 et 30",IF(V67&gt;=30,"supérieur à 30")))))</f>
        <v>entre 18,5 et 25</v>
      </c>
      <c r="Y67" s="6">
        <v>10</v>
      </c>
      <c r="Z67" s="7" t="str">
        <f>IF(Y67=0,0,IF(AND(Y67&gt;0,Y67&lt;5),"entre 1 et 5",IF(AND(Y67&gt;=5,Y67&lt;=10),"entre 5 et 10",IF(Y67&gt;10,"supérieur à 10","????"))))</f>
        <v>entre 5 et 10</v>
      </c>
      <c r="AA67" s="7">
        <f>IF(AND(ISNUMBER(Table_2[[#This Row],[poids_entree]]),ISNUMBER(Table_2[[#This Row],[poids_sortie]])),Table_2[[#This Row],[poids_sortie]]-Table_2[[#This Row],[poids_entree]],"NC")</f>
        <v>-4</v>
      </c>
      <c r="AB67" s="7">
        <f>IF(AND(ISNUMBER(Table_2[[#This Row],[poids_init]]),ISNUMBER(Table_2[[#This Row],[poids_entree]])),Table_2[[#This Row],[poids_entree]]-Table_2[[#This Row],[poids_init]],"NC")</f>
        <v>-2</v>
      </c>
      <c r="AC67" s="6">
        <f>IF(T67="NC","NC",IF(S67="NC","NC",ROUND(((S67-T67)/S67)*100,0)))</f>
        <v>3</v>
      </c>
      <c r="AD67" s="6" t="str">
        <f>IF(AA67="NC","NC",IF(AA67&gt;=0,"perte","gain"))</f>
        <v>gain</v>
      </c>
      <c r="AE67" s="6" t="str">
        <f>IF(AB67="NC","NC",IF(AB67&gt;=0,"perte","gain"))</f>
        <v>gain</v>
      </c>
      <c r="AF67" s="6">
        <f>IF(U67="NC","NC",IF(T67="NC","NC",ROUND(((T67-U67)/T67)*100,0)))</f>
        <v>7</v>
      </c>
      <c r="AG67" s="6">
        <f>IF(ISNUMBER(Table_2[[#This Row],[% perte de poids DH]]),AF67*(-1),"NC")</f>
        <v>-7</v>
      </c>
      <c r="AH67" s="6" t="str">
        <f>IF(AF67="NC","non renseigné","renseigné")</f>
        <v>renseigné</v>
      </c>
      <c r="AI67" s="6" t="str">
        <f>IF(AC67="NC","non renseigné","renseigné")</f>
        <v>renseigné</v>
      </c>
      <c r="AJ67" s="7" t="str">
        <f>IF(OR(Table_2[[#This Row],[albumine]]="NC",Table_2[[#This Row],[albumine]]=0),"non renseigné","renseigné")</f>
        <v>renseigné</v>
      </c>
      <c r="AK67" s="6">
        <v>37</v>
      </c>
      <c r="AL67" s="6" t="s">
        <v>97</v>
      </c>
      <c r="AM67" s="6" t="s">
        <v>98</v>
      </c>
      <c r="AN67" s="6">
        <v>0</v>
      </c>
      <c r="AO67" s="6">
        <v>0</v>
      </c>
      <c r="AP67" s="6">
        <v>0</v>
      </c>
      <c r="AQ67" s="8">
        <v>42950</v>
      </c>
      <c r="AR67" s="8">
        <v>42907</v>
      </c>
      <c r="AS67" s="6">
        <v>0</v>
      </c>
      <c r="AT67" s="6">
        <v>3</v>
      </c>
      <c r="AU67" s="6" t="s">
        <v>98</v>
      </c>
      <c r="AV67" s="6" t="s">
        <v>98</v>
      </c>
      <c r="AW67" s="6" t="s">
        <v>98</v>
      </c>
      <c r="AX67" s="6" t="s">
        <v>98</v>
      </c>
      <c r="AY67" s="6" t="s">
        <v>100</v>
      </c>
      <c r="AZ67" s="6" t="s">
        <v>101</v>
      </c>
      <c r="BA67" s="6" t="s">
        <v>101</v>
      </c>
      <c r="BB67" s="6" t="s">
        <v>98</v>
      </c>
      <c r="BC67" s="6" t="s">
        <v>98</v>
      </c>
      <c r="BD67" s="6" t="s">
        <v>100</v>
      </c>
      <c r="BE67" s="6" t="s">
        <v>102</v>
      </c>
      <c r="BF67" s="6" t="s">
        <v>98</v>
      </c>
      <c r="BG67" s="6" t="s">
        <v>98</v>
      </c>
      <c r="BH67" s="6" t="s">
        <v>98</v>
      </c>
      <c r="BI67" s="6" t="s">
        <v>98</v>
      </c>
      <c r="BJ67" s="6" t="s">
        <v>98</v>
      </c>
      <c r="BK67" s="6" t="s">
        <v>98</v>
      </c>
      <c r="BL67" s="6" t="s">
        <v>98</v>
      </c>
      <c r="BM67" s="6" t="s">
        <v>98</v>
      </c>
      <c r="BN67" s="6" t="s">
        <v>98</v>
      </c>
      <c r="BO67" s="6" t="s">
        <v>98</v>
      </c>
      <c r="BP67" s="8" t="s">
        <v>98</v>
      </c>
      <c r="BQ67" s="6" t="s">
        <v>98</v>
      </c>
      <c r="BR67" s="6" t="s">
        <v>100</v>
      </c>
      <c r="BS67" s="6" t="s">
        <v>101</v>
      </c>
      <c r="BT67" s="6" t="s">
        <v>103</v>
      </c>
      <c r="BU67" s="6" t="s">
        <v>101</v>
      </c>
      <c r="BV67" s="8" t="s">
        <v>98</v>
      </c>
      <c r="BW67" s="6" t="s">
        <v>98</v>
      </c>
      <c r="BX67" s="6" t="s">
        <v>98</v>
      </c>
      <c r="BY67" s="6"/>
      <c r="BZ67" s="6"/>
      <c r="CA67" s="6"/>
      <c r="CB67" s="6"/>
      <c r="CC67" s="6"/>
      <c r="CD67" s="6"/>
      <c r="CE67" s="6"/>
      <c r="CF67" s="6"/>
      <c r="CG67" s="6" t="s">
        <v>355</v>
      </c>
      <c r="CH67" s="6" t="s">
        <v>98</v>
      </c>
      <c r="CI67" s="6"/>
      <c r="CJ67" s="8"/>
      <c r="CK67" s="6"/>
      <c r="CL67" s="8"/>
      <c r="CM67" s="9" t="str">
        <f>IF( AND(ISNUMBER(CJ67),ISNUMBER(CL67)),DATEDIF(CJ67,CL67,"D"),"")</f>
        <v/>
      </c>
    </row>
    <row r="68" spans="1:91" ht="60">
      <c r="A68" s="6">
        <v>119</v>
      </c>
      <c r="B68" s="6" t="str">
        <f>IF(C68="201612","A",IF(C68="201706","B",IF(C68="201712","C",IF(C68="201806","D"))))</f>
        <v>D</v>
      </c>
      <c r="C68" s="7" t="str">
        <f>CONCATENATE(E68,IF(D68="décembre","12","06"))</f>
        <v>201806</v>
      </c>
      <c r="D68" s="6" t="s">
        <v>106</v>
      </c>
      <c r="E68" s="6">
        <v>2018</v>
      </c>
      <c r="F68" s="6" t="s">
        <v>356</v>
      </c>
      <c r="G68" s="6" t="s">
        <v>357</v>
      </c>
      <c r="H68" s="6">
        <v>42</v>
      </c>
      <c r="I68" s="7" t="str">
        <f>IF(Table_2[[#This Row],[age]]&lt;50,"&lt;50",IF(AND(Table_2[[#This Row],[age]]&gt;=50,Table_2[[#This Row],[age]]&lt;75),"entre 50 et 75",IF(Table_2[[#This Row],[age]]&gt;=75,"supérieur à 75")))</f>
        <v>&lt;50</v>
      </c>
      <c r="J68" s="6" t="s">
        <v>93</v>
      </c>
      <c r="K68" s="8">
        <v>27981</v>
      </c>
      <c r="L68" s="8">
        <v>43259</v>
      </c>
      <c r="M68" s="8">
        <v>43280</v>
      </c>
      <c r="N68" s="6">
        <v>21</v>
      </c>
      <c r="O68" s="6" t="s">
        <v>95</v>
      </c>
      <c r="P68" s="6" t="str">
        <f>IF(O68="Hemato","",IF(Q68="CHC","Digestif",IF(Q68="colon","Digestif",IF(Q68="cholangiocarcinome","Digestif",IF(Q68="corticosurrenalome","Surrenale",IF(Q68="ependymome du cervelet","Cérébral",IF(Q68="gastrique","Digestif",IF(Q68="melanome","Cutané",IF(Q68="oesophage","Digestif",IF(Q68="ovaire","Gynécologique",IF(Q68="pancreas","Digestif",IF(Q68="prostate","Prostate",IF(Q68="renal","Urinaire",IF(Q68="sein","Gynécologique",IF(Q68="TNE","TNE",IF(Q68="uterus","Gynécologique",IF(Q68="vessie","Urinaire",IF(Q68="ORL","ORL",IF(Q68="indeterminé","Indéterminé","")))))))))))))))))))</f>
        <v>Digestif</v>
      </c>
      <c r="Q68" s="6" t="s">
        <v>167</v>
      </c>
      <c r="R68" s="6">
        <v>160</v>
      </c>
      <c r="S68" s="6">
        <v>77</v>
      </c>
      <c r="T68" s="6">
        <v>71</v>
      </c>
      <c r="U68" s="6">
        <v>66</v>
      </c>
      <c r="V68" s="6">
        <f>IF('[1]Référentiel recueil de données'!$Q68="NC","NC",IF('[1]Référentiel recueil de données'!$S68="NC","NC",ROUND('[1]Référentiel recueil de données'!$S68/('[1]Référentiel recueil de données'!$Q68*'[1]Référentiel recueil de données'!$Q68)*10000,0)))</f>
        <v>28</v>
      </c>
      <c r="W68" s="7" t="str">
        <f>IF(OR(Table_2[[#This Row],[interval imc]]="NC",Table_2[[#This Row],[interval imc]]=0),"non renseigné","renseigné")</f>
        <v>non renseigné</v>
      </c>
      <c r="X68" s="7" t="str">
        <f>IF('[1]Référentiel recueil de données'!$U75="NC","NC",IF(V68&lt;18.5,"&lt;18,5",IF(AND(V68&gt;=18.5,V68&lt;25),"entre 18,5 et 25",IF(AND(V68&gt;=25,V68&lt;30),"entre 25 et 30",IF(V68&gt;=30,"supérieur à 30")))))</f>
        <v>NC</v>
      </c>
      <c r="Y68" s="6">
        <v>3</v>
      </c>
      <c r="Z68" s="7" t="str">
        <f>IF(Y68=0,0,IF(AND(Y68&gt;0,Y68&lt;5),"entre 1 et 5",IF(AND(Y68&gt;=5,Y68&lt;=10),"entre 5 et 10",IF(Y68&gt;10,"supérieur à 10","????"))))</f>
        <v>entre 1 et 5</v>
      </c>
      <c r="AA68" s="7">
        <f>IF(AND(ISNUMBER(Table_2[[#This Row],[poids_entree]]),ISNUMBER(Table_2[[#This Row],[poids_sortie]])),Table_2[[#This Row],[poids_sortie]]-Table_2[[#This Row],[poids_entree]],"NC")</f>
        <v>-5</v>
      </c>
      <c r="AB68" s="7">
        <f>IF(AND(ISNUMBER(Table_2[[#This Row],[poids_init]]),ISNUMBER(Table_2[[#This Row],[poids_entree]])),Table_2[[#This Row],[poids_entree]]-Table_2[[#This Row],[poids_init]],"NC")</f>
        <v>-6</v>
      </c>
      <c r="AC68" s="6">
        <f>IF(T68="NC","NC",IF(S68="NC","NC",ROUND(((S68-T68)/S68)*100,0)))</f>
        <v>8</v>
      </c>
      <c r="AD68" s="6" t="str">
        <f>IF(AA68="NC","NC",IF(AA68&gt;=0,"perte","gain"))</f>
        <v>gain</v>
      </c>
      <c r="AE68" s="6" t="str">
        <f>IF(AB68="NC","NC",IF(AB68&gt;=0,"perte","gain"))</f>
        <v>gain</v>
      </c>
      <c r="AF68" s="6">
        <f>IF(U68="NC","NC",IF(T68="NC","NC",ROUND(((T68-U68)/T68)*100,0)))</f>
        <v>7</v>
      </c>
      <c r="AG68" s="6">
        <f>IF(ISNUMBER(Table_2[[#This Row],[% perte de poids DH]]),AF68*(-1),"NC")</f>
        <v>-7</v>
      </c>
      <c r="AH68" s="6" t="str">
        <f>IF(AF68="NC","non renseigné","renseigné")</f>
        <v>renseigné</v>
      </c>
      <c r="AI68" s="6" t="str">
        <f>IF(AC68="NC","non renseigné","renseigné")</f>
        <v>renseigné</v>
      </c>
      <c r="AJ68" s="7" t="str">
        <f>IF(OR(Table_2[[#This Row],[albumine]]="NC",Table_2[[#This Row],[albumine]]=0),"non renseigné","renseigné")</f>
        <v>renseigné</v>
      </c>
      <c r="AK68" s="6">
        <v>37</v>
      </c>
      <c r="AL68" s="6" t="s">
        <v>97</v>
      </c>
      <c r="AM68" s="6" t="s">
        <v>98</v>
      </c>
      <c r="AN68" s="6">
        <v>30</v>
      </c>
      <c r="AO68" s="6">
        <v>0.72</v>
      </c>
      <c r="AP68" s="6">
        <v>0.63</v>
      </c>
      <c r="AQ68" s="8">
        <v>43341</v>
      </c>
      <c r="AR68" s="8" t="s">
        <v>98</v>
      </c>
      <c r="AS68" s="6">
        <v>1</v>
      </c>
      <c r="AT68" s="6">
        <v>0</v>
      </c>
      <c r="AU68" s="6" t="s">
        <v>98</v>
      </c>
      <c r="AV68" s="6" t="s">
        <v>100</v>
      </c>
      <c r="AW68" s="6" t="s">
        <v>98</v>
      </c>
      <c r="AX68" s="6" t="s">
        <v>101</v>
      </c>
      <c r="AY68" s="6" t="s">
        <v>100</v>
      </c>
      <c r="AZ68" s="6" t="s">
        <v>100</v>
      </c>
      <c r="BA68" s="6" t="s">
        <v>100</v>
      </c>
      <c r="BB68" s="6" t="s">
        <v>100</v>
      </c>
      <c r="BC68" s="6" t="s">
        <v>98</v>
      </c>
      <c r="BD68" s="6" t="s">
        <v>101</v>
      </c>
      <c r="BE68" s="6" t="s">
        <v>102</v>
      </c>
      <c r="BF68" s="6" t="s">
        <v>98</v>
      </c>
      <c r="BG68" s="6" t="s">
        <v>98</v>
      </c>
      <c r="BH68" s="6" t="s">
        <v>98</v>
      </c>
      <c r="BI68" s="6" t="s">
        <v>98</v>
      </c>
      <c r="BJ68" s="6" t="s">
        <v>98</v>
      </c>
      <c r="BK68" s="6" t="s">
        <v>98</v>
      </c>
      <c r="BL68" s="6" t="s">
        <v>98</v>
      </c>
      <c r="BM68" s="6" t="s">
        <v>101</v>
      </c>
      <c r="BN68" s="6" t="s">
        <v>98</v>
      </c>
      <c r="BO68" s="6" t="s">
        <v>98</v>
      </c>
      <c r="BP68" s="8">
        <v>43221</v>
      </c>
      <c r="BQ68" s="6" t="s">
        <v>98</v>
      </c>
      <c r="BR68" s="6" t="s">
        <v>100</v>
      </c>
      <c r="BS68" s="6" t="s">
        <v>101</v>
      </c>
      <c r="BT68" s="6" t="s">
        <v>103</v>
      </c>
      <c r="BU68" s="6" t="s">
        <v>101</v>
      </c>
      <c r="BV68" s="8" t="s">
        <v>98</v>
      </c>
      <c r="BW68" s="6" t="s">
        <v>98</v>
      </c>
      <c r="BX68" s="6" t="s">
        <v>98</v>
      </c>
      <c r="BY68" s="6"/>
      <c r="BZ68" s="6"/>
      <c r="CA68" s="6"/>
      <c r="CB68" s="6"/>
      <c r="CC68" s="6"/>
      <c r="CD68" s="6"/>
      <c r="CE68" s="6"/>
      <c r="CF68" s="6"/>
      <c r="CG68" s="6" t="s">
        <v>358</v>
      </c>
      <c r="CH68" s="6" t="s">
        <v>98</v>
      </c>
      <c r="CI68" s="6"/>
      <c r="CJ68" s="8"/>
      <c r="CK68" s="6"/>
      <c r="CL68" s="8"/>
      <c r="CM68" s="9" t="str">
        <f>IF( AND(ISNUMBER(CJ68),ISNUMBER(CL68)),DATEDIF(CJ68,CL68,"D"),"")</f>
        <v/>
      </c>
    </row>
    <row r="69" spans="1:91" ht="60">
      <c r="A69" s="6">
        <v>99</v>
      </c>
      <c r="B69" s="6" t="str">
        <f>IF(C69="201612","A",IF(C69="201706","B",IF(C69="201712","C",IF(C69="201806","D"))))</f>
        <v>D</v>
      </c>
      <c r="C69" s="7" t="str">
        <f>CONCATENATE(E69,IF(D69="décembre","12","06"))</f>
        <v>201806</v>
      </c>
      <c r="D69" s="6" t="s">
        <v>106</v>
      </c>
      <c r="E69" s="6">
        <v>2018</v>
      </c>
      <c r="F69" s="6" t="s">
        <v>359</v>
      </c>
      <c r="G69" s="6" t="s">
        <v>274</v>
      </c>
      <c r="H69" s="6">
        <v>82</v>
      </c>
      <c r="I69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69" s="6" t="s">
        <v>93</v>
      </c>
      <c r="K69" s="8">
        <v>13003</v>
      </c>
      <c r="L69" s="8">
        <v>43251</v>
      </c>
      <c r="M69" s="8">
        <v>43258</v>
      </c>
      <c r="N69" s="6">
        <v>7</v>
      </c>
      <c r="O69" s="6" t="s">
        <v>95</v>
      </c>
      <c r="P69" s="6" t="str">
        <f>IF(O69="Hemato","",IF(Q69="CHC","Digestif",IF(Q69="colon","Digestif",IF(Q69="cholangiocarcinome","Digestif",IF(Q69="corticosurrenalome","Surrenale",IF(Q69="ependymome du cervelet","Cérébral",IF(Q69="gastrique","Digestif",IF(Q69="melanome","Cutané",IF(Q69="oesophage","Digestif",IF(Q69="ovaire","Gynécologique",IF(Q69="pancreas","Digestif",IF(Q69="prostate","Prostate",IF(Q69="renal","Urinaire",IF(Q69="sein","Gynécologique",IF(Q69="TNE","TNE",IF(Q69="uterus","Gynécologique",IF(Q69="vessie","Urinaire",IF(Q69="ORL","ORL",IF(Q69="indeterminé","Indéterminé","")))))))))))))))))))</f>
        <v>Gynécologique</v>
      </c>
      <c r="Q69" s="6" t="s">
        <v>96</v>
      </c>
      <c r="R69" s="6">
        <v>160</v>
      </c>
      <c r="S69" s="6">
        <v>87</v>
      </c>
      <c r="T69" s="6" t="s">
        <v>98</v>
      </c>
      <c r="U69" s="6" t="s">
        <v>98</v>
      </c>
      <c r="V69" s="6" t="str">
        <f>IF('[1]Référentiel recueil de données'!$Q69="NC","NC",IF('[1]Référentiel recueil de données'!$S69="NC","NC",ROUND('[1]Référentiel recueil de données'!$S69/('[1]Référentiel recueil de données'!$Q69*'[1]Référentiel recueil de données'!$Q69)*10000,0)))</f>
        <v>NC</v>
      </c>
      <c r="W69" s="7" t="str">
        <f>IF(OR(Table_2[[#This Row],[interval imc]]="NC",Table_2[[#This Row],[interval imc]]=0),"non renseigné","renseigné")</f>
        <v>renseigné</v>
      </c>
      <c r="X69" s="7" t="str">
        <f>IF('[1]Référentiel recueil de données'!$U33="NC","NC",IF(V69&lt;18.5,"&lt;18,5",IF(AND(V69&gt;=18.5,V69&lt;25),"entre 18,5 et 25",IF(AND(V69&gt;=25,V69&lt;30),"entre 25 et 30",IF(V69&gt;=30,"supérieur à 30")))))</f>
        <v>supérieur à 30</v>
      </c>
      <c r="Y69" s="6">
        <v>0</v>
      </c>
      <c r="Z69" s="7">
        <f>IF(Y69=0,0,IF(AND(Y69&gt;0,Y69&lt;5),"entre 1 et 5",IF(AND(Y69&gt;=5,Y69&lt;=10),"entre 5 et 10",IF(Y69&gt;10,"supérieur à 10","????"))))</f>
        <v>0</v>
      </c>
      <c r="AA69" s="7" t="str">
        <f>IF(AND(ISNUMBER(Table_2[[#This Row],[poids_entree]]),ISNUMBER(Table_2[[#This Row],[poids_sortie]])),Table_2[[#This Row],[poids_sortie]]-Table_2[[#This Row],[poids_entree]],"NC")</f>
        <v>NC</v>
      </c>
      <c r="AB69" s="7" t="str">
        <f>IF(AND(ISNUMBER(Table_2[[#This Row],[poids_init]]),ISNUMBER(Table_2[[#This Row],[poids_entree]])),Table_2[[#This Row],[poids_entree]]-Table_2[[#This Row],[poids_init]],"NC")</f>
        <v>NC</v>
      </c>
      <c r="AC69" s="6" t="str">
        <f>IF(T69="NC","NC",IF(S69="NC","NC",ROUND(((S69-T69)/S69)*100,0)))</f>
        <v>NC</v>
      </c>
      <c r="AD69" s="6" t="str">
        <f>IF(AA69="NC","NC",IF(AA69&gt;=0,"perte","gain"))</f>
        <v>NC</v>
      </c>
      <c r="AE69" s="6" t="str">
        <f>IF(AB69="NC","NC",IF(AB69&gt;=0,"perte","gain"))</f>
        <v>NC</v>
      </c>
      <c r="AF69" s="6" t="str">
        <f>IF(U69="NC","NC",IF(T69="NC","NC",ROUND(((T69-U69)/T69)*100,0)))</f>
        <v>NC</v>
      </c>
      <c r="AG69" s="6" t="str">
        <f>IF(ISNUMBER(Table_2[[#This Row],[% perte de poids DH]]),AF69*(-1),"NC")</f>
        <v>NC</v>
      </c>
      <c r="AH69" s="6" t="str">
        <f>IF(AF69="NC","non renseigné","renseigné")</f>
        <v>non renseigné</v>
      </c>
      <c r="AI69" s="6" t="str">
        <f>IF(AC69="NC","non renseigné","renseigné")</f>
        <v>non renseigné</v>
      </c>
      <c r="AJ69" s="7" t="str">
        <f>IF(OR(Table_2[[#This Row],[albumine]]="NC",Table_2[[#This Row],[albumine]]=0),"non renseigné","renseigné")</f>
        <v>renseigné</v>
      </c>
      <c r="AK69" s="6">
        <v>22</v>
      </c>
      <c r="AL69" s="6" t="s">
        <v>110</v>
      </c>
      <c r="AM69" s="6" t="s">
        <v>98</v>
      </c>
      <c r="AN69" s="6">
        <v>78</v>
      </c>
      <c r="AO69" s="6">
        <v>0.63</v>
      </c>
      <c r="AP69" s="6">
        <v>0.76</v>
      </c>
      <c r="AQ69" s="8">
        <v>43319</v>
      </c>
      <c r="AR69" s="8">
        <v>43245</v>
      </c>
      <c r="AS69" s="6">
        <v>0</v>
      </c>
      <c r="AT69" s="6">
        <v>0</v>
      </c>
      <c r="AU69" s="6" t="s">
        <v>98</v>
      </c>
      <c r="AV69" s="6" t="s">
        <v>100</v>
      </c>
      <c r="AW69" s="6" t="s">
        <v>101</v>
      </c>
      <c r="AX69" s="6" t="s">
        <v>157</v>
      </c>
      <c r="AY69" s="6" t="s">
        <v>100</v>
      </c>
      <c r="AZ69" s="6" t="s">
        <v>101</v>
      </c>
      <c r="BA69" s="6" t="s">
        <v>101</v>
      </c>
      <c r="BB69" s="6" t="s">
        <v>98</v>
      </c>
      <c r="BC69" s="6" t="s">
        <v>101</v>
      </c>
      <c r="BD69" s="6" t="s">
        <v>101</v>
      </c>
      <c r="BE69" s="6" t="s">
        <v>102</v>
      </c>
      <c r="BF69" s="6" t="s">
        <v>98</v>
      </c>
      <c r="BG69" s="6" t="s">
        <v>98</v>
      </c>
      <c r="BH69" s="6" t="s">
        <v>98</v>
      </c>
      <c r="BI69" s="6" t="s">
        <v>98</v>
      </c>
      <c r="BJ69" s="6" t="s">
        <v>98</v>
      </c>
      <c r="BK69" s="6" t="s">
        <v>98</v>
      </c>
      <c r="BL69" s="6" t="s">
        <v>98</v>
      </c>
      <c r="BM69" s="6" t="s">
        <v>101</v>
      </c>
      <c r="BN69" s="6" t="s">
        <v>98</v>
      </c>
      <c r="BO69" s="6" t="s">
        <v>98</v>
      </c>
      <c r="BP69" s="8" t="s">
        <v>98</v>
      </c>
      <c r="BQ69" s="6" t="s">
        <v>98</v>
      </c>
      <c r="BR69" s="6" t="s">
        <v>101</v>
      </c>
      <c r="BS69" s="6" t="s">
        <v>100</v>
      </c>
      <c r="BT69" s="6" t="s">
        <v>111</v>
      </c>
      <c r="BU69" s="6" t="s">
        <v>101</v>
      </c>
      <c r="BV69" s="8" t="s">
        <v>98</v>
      </c>
      <c r="BW69" s="6" t="s">
        <v>98</v>
      </c>
      <c r="BX69" s="6" t="s">
        <v>98</v>
      </c>
      <c r="BY69" s="6"/>
      <c r="BZ69" s="6"/>
      <c r="CA69" s="6"/>
      <c r="CB69" s="6"/>
      <c r="CC69" s="6"/>
      <c r="CD69" s="6"/>
      <c r="CE69" s="6"/>
      <c r="CF69" s="6"/>
      <c r="CG69" s="6" t="s">
        <v>360</v>
      </c>
      <c r="CH69" s="6" t="s">
        <v>361</v>
      </c>
      <c r="CI69" s="6"/>
      <c r="CJ69" s="8"/>
      <c r="CK69" s="6"/>
      <c r="CL69" s="8"/>
      <c r="CM69" s="9" t="str">
        <f>IF( AND(ISNUMBER(CJ69),ISNUMBER(CL69)),DATEDIF(CJ69,CL69,"D"),"")</f>
        <v/>
      </c>
    </row>
    <row r="70" spans="1:91" ht="30">
      <c r="A70" s="6">
        <v>100</v>
      </c>
      <c r="B70" s="6" t="str">
        <f>IF(C70="201612","A",IF(C70="201706","B",IF(C70="201712","C",IF(C70="201806","D"))))</f>
        <v>D</v>
      </c>
      <c r="C70" s="7" t="str">
        <f>CONCATENATE(E70,IF(D70="décembre","12","06"))</f>
        <v>201806</v>
      </c>
      <c r="D70" s="6" t="s">
        <v>106</v>
      </c>
      <c r="E70" s="6">
        <v>2018</v>
      </c>
      <c r="F70" s="6" t="s">
        <v>362</v>
      </c>
      <c r="G70" s="6" t="s">
        <v>363</v>
      </c>
      <c r="H70" s="6">
        <v>91</v>
      </c>
      <c r="I70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70" s="6" t="s">
        <v>142</v>
      </c>
      <c r="K70" s="8">
        <v>10224</v>
      </c>
      <c r="L70" s="8">
        <v>43227</v>
      </c>
      <c r="M70" s="8">
        <v>43262</v>
      </c>
      <c r="N70" s="6">
        <v>35</v>
      </c>
      <c r="O70" s="6" t="s">
        <v>136</v>
      </c>
      <c r="P70" s="6" t="str">
        <f>IF(O70="Hemato","",IF(Q70="CHC","Digestif",IF(Q70="colon","Digestif",IF(Q70="cholangiocarcinome","Digestif",IF(Q70="corticosurrenalome","Surrenale",IF(Q70="ependymome du cervelet","Cérébral",IF(Q70="gastrique","Digestif",IF(Q70="melanome","Cutané",IF(Q70="oesophage","Digestif",IF(Q70="ovaire","Gynécologique",IF(Q70="pancreas","Digestif",IF(Q70="prostate","Prostate",IF(Q70="renal","Urinaire",IF(Q70="sein","Gynécologique",IF(Q70="TNE","TNE",IF(Q70="uterus","Gynécologique",IF(Q70="vessie","Urinaire",IF(Q70="ORL","ORL",IF(Q70="indeterminé","Indéterminé","")))))))))))))))))))</f>
        <v/>
      </c>
      <c r="Q70" s="6" t="s">
        <v>137</v>
      </c>
      <c r="R70" s="6">
        <v>175</v>
      </c>
      <c r="S70" s="6">
        <v>89</v>
      </c>
      <c r="T70" s="6">
        <v>78</v>
      </c>
      <c r="U70" s="6" t="s">
        <v>98</v>
      </c>
      <c r="V70" s="6">
        <f>IF('[1]Référentiel recueil de données'!$Q70="NC","NC",IF('[1]Référentiel recueil de données'!$S70="NC","NC",ROUND('[1]Référentiel recueil de données'!$S70/('[1]Référentiel recueil de données'!$Q70*'[1]Référentiel recueil de données'!$Q70)*10000,0)))</f>
        <v>25</v>
      </c>
      <c r="W70" s="7" t="str">
        <f>IF(OR(Table_2[[#This Row],[interval imc]]="NC",Table_2[[#This Row],[interval imc]]=0),"non renseigné","renseigné")</f>
        <v>renseigné</v>
      </c>
      <c r="X70" s="7" t="str">
        <f>IF('[1]Référentiel recueil de données'!$U34="NC","NC",IF(V70&lt;18.5,"&lt;18,5",IF(AND(V70&gt;=18.5,V70&lt;25),"entre 18,5 et 25",IF(AND(V70&gt;=25,V70&lt;30),"entre 25 et 30",IF(V70&gt;=30,"supérieur à 30")))))</f>
        <v>entre 25 et 30</v>
      </c>
      <c r="Y70" s="6">
        <v>1</v>
      </c>
      <c r="Z70" s="7" t="str">
        <f>IF(Y70=0,0,IF(AND(Y70&gt;0,Y70&lt;5),"entre 1 et 5",IF(AND(Y70&gt;=5,Y70&lt;=10),"entre 5 et 10",IF(Y70&gt;10,"supérieur à 10","????"))))</f>
        <v>entre 1 et 5</v>
      </c>
      <c r="AA70" s="7" t="str">
        <f>IF(AND(ISNUMBER(Table_2[[#This Row],[poids_entree]]),ISNUMBER(Table_2[[#This Row],[poids_sortie]])),Table_2[[#This Row],[poids_sortie]]-Table_2[[#This Row],[poids_entree]],"NC")</f>
        <v>NC</v>
      </c>
      <c r="AB70" s="7">
        <f>IF(AND(ISNUMBER(Table_2[[#This Row],[poids_init]]),ISNUMBER(Table_2[[#This Row],[poids_entree]])),Table_2[[#This Row],[poids_entree]]-Table_2[[#This Row],[poids_init]],"NC")</f>
        <v>-11</v>
      </c>
      <c r="AC70" s="6">
        <f>IF(T70="NC","NC",IF(S70="NC","NC",ROUND(((S70-T70)/S70)*100,0)))</f>
        <v>12</v>
      </c>
      <c r="AD70" s="6" t="str">
        <f>IF(AA70="NC","NC",IF(AA70&gt;=0,"perte","gain"))</f>
        <v>NC</v>
      </c>
      <c r="AE70" s="6" t="str">
        <f>IF(AB70="NC","NC",IF(AB70&gt;=0,"perte","gain"))</f>
        <v>gain</v>
      </c>
      <c r="AF70" s="6" t="str">
        <f>IF(U70="NC","NC",IF(T70="NC","NC",ROUND(((T70-U70)/T70)*100,0)))</f>
        <v>NC</v>
      </c>
      <c r="AG70" s="6" t="str">
        <f>IF(ISNUMBER(Table_2[[#This Row],[% perte de poids DH]]),AF70*(-1),"NC")</f>
        <v>NC</v>
      </c>
      <c r="AH70" s="6" t="str">
        <f>IF(AF70="NC","non renseigné","renseigné")</f>
        <v>non renseigné</v>
      </c>
      <c r="AI70" s="6" t="str">
        <f>IF(AC70="NC","non renseigné","renseigné")</f>
        <v>renseigné</v>
      </c>
      <c r="AJ70" s="7" t="str">
        <f>IF(OR(Table_2[[#This Row],[albumine]]="NC",Table_2[[#This Row],[albumine]]=0),"non renseigné","renseigné")</f>
        <v>renseigné</v>
      </c>
      <c r="AK70" s="6">
        <v>20</v>
      </c>
      <c r="AL70" s="6" t="s">
        <v>110</v>
      </c>
      <c r="AM70" s="6" t="s">
        <v>98</v>
      </c>
      <c r="AN70" s="6">
        <v>100</v>
      </c>
      <c r="AO70" s="6" t="s">
        <v>100</v>
      </c>
      <c r="AP70" s="6">
        <v>0.62</v>
      </c>
      <c r="AQ70" s="8">
        <v>43293</v>
      </c>
      <c r="AR70" s="8">
        <v>43270</v>
      </c>
      <c r="AS70" s="6">
        <v>2</v>
      </c>
      <c r="AT70" s="6">
        <v>2</v>
      </c>
      <c r="AU70" s="6" t="s">
        <v>156</v>
      </c>
      <c r="AV70" s="6" t="s">
        <v>100</v>
      </c>
      <c r="AW70" s="6" t="s">
        <v>100</v>
      </c>
      <c r="AX70" s="6" t="s">
        <v>172</v>
      </c>
      <c r="AY70" s="6" t="s">
        <v>100</v>
      </c>
      <c r="AZ70" s="6" t="s">
        <v>101</v>
      </c>
      <c r="BA70" s="6" t="s">
        <v>100</v>
      </c>
      <c r="BB70" s="6" t="s">
        <v>100</v>
      </c>
      <c r="BC70" s="6" t="s">
        <v>100</v>
      </c>
      <c r="BD70" s="6" t="s">
        <v>100</v>
      </c>
      <c r="BE70" s="6" t="s">
        <v>102</v>
      </c>
      <c r="BF70" s="6" t="s">
        <v>98</v>
      </c>
      <c r="BG70" s="6" t="s">
        <v>98</v>
      </c>
      <c r="BH70" s="6" t="s">
        <v>98</v>
      </c>
      <c r="BI70" s="6" t="s">
        <v>98</v>
      </c>
      <c r="BJ70" s="6" t="s">
        <v>100</v>
      </c>
      <c r="BK70" s="6" t="s">
        <v>100</v>
      </c>
      <c r="BL70" s="6" t="s">
        <v>100</v>
      </c>
      <c r="BM70" s="6" t="s">
        <v>101</v>
      </c>
      <c r="BN70" s="6" t="s">
        <v>98</v>
      </c>
      <c r="BO70" s="6" t="s">
        <v>98</v>
      </c>
      <c r="BP70" s="8">
        <v>43160</v>
      </c>
      <c r="BQ70" s="6" t="s">
        <v>98</v>
      </c>
      <c r="BR70" s="6" t="s">
        <v>101</v>
      </c>
      <c r="BS70" s="6" t="s">
        <v>100</v>
      </c>
      <c r="BT70" s="6" t="s">
        <v>111</v>
      </c>
      <c r="BU70" s="6" t="s">
        <v>100</v>
      </c>
      <c r="BV70" s="8">
        <v>43284</v>
      </c>
      <c r="BW70" s="6" t="s">
        <v>364</v>
      </c>
      <c r="BX70" s="6" t="s">
        <v>98</v>
      </c>
      <c r="BY70" s="6" t="s">
        <v>100</v>
      </c>
      <c r="BZ70" s="6"/>
      <c r="CA70" s="6" t="s">
        <v>100</v>
      </c>
      <c r="CB70" s="6"/>
      <c r="CC70" s="6"/>
      <c r="CD70" s="6"/>
      <c r="CE70" s="6"/>
      <c r="CF70" s="6"/>
      <c r="CG70" s="6" t="s">
        <v>98</v>
      </c>
      <c r="CH70" s="6" t="s">
        <v>365</v>
      </c>
      <c r="CI70" s="6" t="s">
        <v>101</v>
      </c>
      <c r="CJ70" s="8">
        <v>43284</v>
      </c>
      <c r="CK70" s="6" t="s">
        <v>100</v>
      </c>
      <c r="CL70" s="8">
        <v>43293</v>
      </c>
      <c r="CM70" s="9">
        <f>IF( AND(ISNUMBER(CJ70),ISNUMBER(CL70)),DATEDIF(CJ70,CL70,"D"),"")</f>
        <v>9</v>
      </c>
    </row>
    <row r="71" spans="1:91" ht="60">
      <c r="A71" s="6">
        <v>49</v>
      </c>
      <c r="B71" s="6" t="str">
        <f>IF(C71="201612","A",IF(C71="201706","B",IF(C71="201712","C",IF(C71="201806","D"))))</f>
        <v>A</v>
      </c>
      <c r="C71" s="7" t="str">
        <f>CONCATENATE(E71,IF(D71="décembre","12","06"))</f>
        <v>201612</v>
      </c>
      <c r="D71" s="6" t="s">
        <v>90</v>
      </c>
      <c r="E71" s="6">
        <v>2016</v>
      </c>
      <c r="F71" s="6" t="s">
        <v>366</v>
      </c>
      <c r="G71" s="6" t="s">
        <v>367</v>
      </c>
      <c r="H71" s="6">
        <v>82</v>
      </c>
      <c r="I7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71" s="6" t="s">
        <v>93</v>
      </c>
      <c r="K71" s="8">
        <v>12408</v>
      </c>
      <c r="L71" s="8">
        <v>42709</v>
      </c>
      <c r="M71" s="8">
        <v>42711</v>
      </c>
      <c r="N71" s="6">
        <v>1</v>
      </c>
      <c r="O71" s="6" t="s">
        <v>136</v>
      </c>
      <c r="P71" s="6" t="str">
        <f>IF(O71="Hemato","",IF(Q71="CHC","Digestif",IF(Q71="colon","Digestif",IF(Q71="cholangiocarcinome","Digestif",IF(Q71="corticosurrenalome","Surrenale",IF(Q71="ependymome du cervelet","Cérébral",IF(Q71="gastrique","Digestif",IF(Q71="melanome","Cutané",IF(Q71="oesophage","Digestif",IF(Q71="ovaire","Gynécologique",IF(Q71="pancreas","Digestif",IF(Q71="prostate","Prostate",IF(Q71="renal","Urinaire",IF(Q71="sein","Gynécologique",IF(Q71="TNE","TNE",IF(Q71="uterus","Gynécologique",IF(Q71="vessie","Urinaire",IF(Q71="ORL","ORL",IF(Q71="indeterminé","Indéterminé","")))))))))))))))))))</f>
        <v/>
      </c>
      <c r="Q71" s="6" t="s">
        <v>202</v>
      </c>
      <c r="R71" s="6">
        <v>163</v>
      </c>
      <c r="S71" s="6">
        <v>53</v>
      </c>
      <c r="T71" s="6">
        <v>51</v>
      </c>
      <c r="U71" s="6" t="s">
        <v>98</v>
      </c>
      <c r="V71" s="6">
        <f>IF('[1]Référentiel recueil de données'!$Q71="NC","NC",IF('[1]Référentiel recueil de données'!$S71="NC","NC",ROUND('[1]Référentiel recueil de données'!$S71/('[1]Référentiel recueil de données'!$Q71*'[1]Référentiel recueil de données'!$Q71)*10000,0)))</f>
        <v>19</v>
      </c>
      <c r="W71" s="7" t="str">
        <f>IF(OR(Table_2[[#This Row],[interval imc]]="NC",Table_2[[#This Row],[interval imc]]=0),"non renseigné","renseigné")</f>
        <v>renseigné</v>
      </c>
      <c r="X71" s="7" t="str">
        <f>IF('[1]Référentiel recueil de données'!$U35="NC","NC",IF(V71&lt;18.5,"&lt;18,5",IF(AND(V71&gt;=18.5,V71&lt;25),"entre 18,5 et 25",IF(AND(V71&gt;=25,V71&lt;30),"entre 25 et 30",IF(V71&gt;=30,"supérieur à 30")))))</f>
        <v>entre 18,5 et 25</v>
      </c>
      <c r="Y71" s="6">
        <v>1</v>
      </c>
      <c r="Z71" s="7" t="str">
        <f>IF(Y71=0,0,IF(AND(Y71&gt;0,Y71&lt;5),"entre 1 et 5",IF(AND(Y71&gt;=5,Y71&lt;=10),"entre 5 et 10",IF(Y71&gt;10,"supérieur à 10","????"))))</f>
        <v>entre 1 et 5</v>
      </c>
      <c r="AA71" s="7" t="str">
        <f>IF(AND(ISNUMBER(Table_2[[#This Row],[poids_entree]]),ISNUMBER(Table_2[[#This Row],[poids_sortie]])),Table_2[[#This Row],[poids_sortie]]-Table_2[[#This Row],[poids_entree]],"NC")</f>
        <v>NC</v>
      </c>
      <c r="AB71" s="7">
        <f>IF(AND(ISNUMBER(Table_2[[#This Row],[poids_init]]),ISNUMBER(Table_2[[#This Row],[poids_entree]])),Table_2[[#This Row],[poids_entree]]-Table_2[[#This Row],[poids_init]],"NC")</f>
        <v>-2</v>
      </c>
      <c r="AC71" s="6">
        <f>IF(T71="NC","NC",IF(S71="NC","NC",ROUND(((S71-T71)/S71)*100,0)))</f>
        <v>4</v>
      </c>
      <c r="AD71" s="6" t="str">
        <f>IF(AA71="NC","NC",IF(AA71&gt;=0,"perte","gain"))</f>
        <v>NC</v>
      </c>
      <c r="AE71" s="6" t="str">
        <f>IF(AB71="NC","NC",IF(AB71&gt;=0,"perte","gain"))</f>
        <v>gain</v>
      </c>
      <c r="AF71" s="6" t="str">
        <f>IF(U71="NC","NC",IF(T71="NC","NC",ROUND(((T71-U71)/T71)*100,0)))</f>
        <v>NC</v>
      </c>
      <c r="AG71" s="6" t="str">
        <f>IF(ISNUMBER(Table_2[[#This Row],[% perte de poids DH]]),AF71*(-1),"NC")</f>
        <v>NC</v>
      </c>
      <c r="AH71" s="6" t="str">
        <f>IF(AF71="NC","non renseigné","renseigné")</f>
        <v>non renseigné</v>
      </c>
      <c r="AI71" s="6" t="str">
        <f>IF(AC71="NC","non renseigné","renseigné")</f>
        <v>renseigné</v>
      </c>
      <c r="AJ71" s="7" t="str">
        <f>IF(OR(Table_2[[#This Row],[albumine]]="NC",Table_2[[#This Row],[albumine]]=0),"non renseigné","renseigné")</f>
        <v>non renseigné</v>
      </c>
      <c r="AK71" s="6" t="s">
        <v>98</v>
      </c>
      <c r="AL71" s="6" t="s">
        <v>115</v>
      </c>
      <c r="AM71" s="6" t="s">
        <v>98</v>
      </c>
      <c r="AN71" s="6">
        <v>0</v>
      </c>
      <c r="AO71" s="6">
        <v>0</v>
      </c>
      <c r="AP71" s="6">
        <v>0</v>
      </c>
      <c r="AQ71" s="8">
        <v>42808</v>
      </c>
      <c r="AR71" s="8">
        <v>42776</v>
      </c>
      <c r="AS71" s="6">
        <v>0</v>
      </c>
      <c r="AT71" s="6">
        <v>0</v>
      </c>
      <c r="AU71" s="6" t="s">
        <v>98</v>
      </c>
      <c r="AV71" s="6" t="s">
        <v>98</v>
      </c>
      <c r="AW71" s="6" t="s">
        <v>98</v>
      </c>
      <c r="AX71" s="6" t="s">
        <v>98</v>
      </c>
      <c r="AY71" s="6" t="s">
        <v>98</v>
      </c>
      <c r="AZ71" s="6" t="s">
        <v>101</v>
      </c>
      <c r="BA71" s="6" t="s">
        <v>101</v>
      </c>
      <c r="BB71" s="6" t="s">
        <v>98</v>
      </c>
      <c r="BC71" s="6" t="s">
        <v>98</v>
      </c>
      <c r="BD71" s="6" t="s">
        <v>101</v>
      </c>
      <c r="BE71" s="6" t="s">
        <v>102</v>
      </c>
      <c r="BF71" s="6" t="s">
        <v>98</v>
      </c>
      <c r="BG71" s="6" t="s">
        <v>98</v>
      </c>
      <c r="BH71" s="6" t="s">
        <v>98</v>
      </c>
      <c r="BI71" s="6" t="s">
        <v>98</v>
      </c>
      <c r="BJ71" s="6" t="s">
        <v>98</v>
      </c>
      <c r="BK71" s="6" t="s">
        <v>98</v>
      </c>
      <c r="BL71" s="6" t="s">
        <v>98</v>
      </c>
      <c r="BM71" s="6" t="s">
        <v>101</v>
      </c>
      <c r="BN71" s="6" t="s">
        <v>98</v>
      </c>
      <c r="BO71" s="6" t="s">
        <v>98</v>
      </c>
      <c r="BP71" s="8">
        <v>42675</v>
      </c>
      <c r="BQ71" s="6">
        <v>0</v>
      </c>
      <c r="BR71" s="6" t="s">
        <v>101</v>
      </c>
      <c r="BS71" s="6" t="s">
        <v>100</v>
      </c>
      <c r="BT71" s="6" t="s">
        <v>111</v>
      </c>
      <c r="BU71" s="6" t="s">
        <v>100</v>
      </c>
      <c r="BV71" s="8">
        <v>42765</v>
      </c>
      <c r="BW71" s="6" t="s">
        <v>368</v>
      </c>
      <c r="BX71" s="6" t="s">
        <v>98</v>
      </c>
      <c r="BY71" s="6"/>
      <c r="BZ71" s="6"/>
      <c r="CA71" s="6"/>
      <c r="CB71" s="6"/>
      <c r="CC71" s="6"/>
      <c r="CD71" s="6"/>
      <c r="CE71" s="6"/>
      <c r="CF71" s="6" t="s">
        <v>100</v>
      </c>
      <c r="CG71" s="6" t="s">
        <v>369</v>
      </c>
      <c r="CH71" s="6" t="s">
        <v>98</v>
      </c>
      <c r="CI71" s="6" t="s">
        <v>101</v>
      </c>
      <c r="CJ71" s="8">
        <v>42766</v>
      </c>
      <c r="CK71" s="6" t="s">
        <v>100</v>
      </c>
      <c r="CL71" s="8">
        <v>42808</v>
      </c>
      <c r="CM71" s="9">
        <f>IF( AND(ISNUMBER(CJ71),ISNUMBER(CL71)),DATEDIF(CJ71,CL71,"D"),"")</f>
        <v>42</v>
      </c>
    </row>
    <row r="72" spans="1:91" ht="45">
      <c r="A72" s="6">
        <v>101</v>
      </c>
      <c r="B72" s="6" t="str">
        <f>IF(C72="201612","A",IF(C72="201706","B",IF(C72="201712","C",IF(C72="201806","D"))))</f>
        <v>D</v>
      </c>
      <c r="C72" s="7" t="str">
        <f>CONCATENATE(E72,IF(D72="décembre","12","06"))</f>
        <v>201806</v>
      </c>
      <c r="D72" s="6" t="s">
        <v>106</v>
      </c>
      <c r="E72" s="6">
        <v>2018</v>
      </c>
      <c r="F72" s="6" t="s">
        <v>370</v>
      </c>
      <c r="G72" s="6" t="s">
        <v>371</v>
      </c>
      <c r="H72" s="6">
        <v>51</v>
      </c>
      <c r="I7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2" s="6" t="s">
        <v>93</v>
      </c>
      <c r="K72" s="8">
        <v>24478</v>
      </c>
      <c r="L72" s="8">
        <v>43252</v>
      </c>
      <c r="M72" s="8">
        <v>43256</v>
      </c>
      <c r="N72" s="6">
        <v>4</v>
      </c>
      <c r="O72" s="6" t="s">
        <v>95</v>
      </c>
      <c r="P72" s="6" t="str">
        <f>IF(O72="Hemato","",IF(Q72="CHC","Digestif",IF(Q72="colon","Digestif",IF(Q72="cholangiocarcinome","Digestif",IF(Q72="corticosurrenalome","Surrenale",IF(Q72="ependymome du cervelet","Cérébral",IF(Q72="gastrique","Digestif",IF(Q72="melanome","Cutané",IF(Q72="oesophage","Digestif",IF(Q72="ovaire","Gynécologique",IF(Q72="pancreas","Digestif",IF(Q72="prostate","Prostate",IF(Q72="renal","Urinaire",IF(Q72="sein","Gynécologique",IF(Q72="TNE","TNE",IF(Q72="uterus","Gynécologique",IF(Q72="vessie","Urinaire",IF(Q72="ORL","ORL",IF(Q72="indeterminé","Indéterminé","")))))))))))))))))))</f>
        <v>Gynécologique</v>
      </c>
      <c r="Q72" s="6" t="s">
        <v>96</v>
      </c>
      <c r="R72" s="6">
        <v>160</v>
      </c>
      <c r="S72" s="6">
        <v>64</v>
      </c>
      <c r="T72" s="6">
        <v>64</v>
      </c>
      <c r="U72" s="6">
        <v>64</v>
      </c>
      <c r="V72" s="6">
        <f>IF('[1]Référentiel recueil de données'!$Q72="NC","NC",IF('[1]Référentiel recueil de données'!$S72="NC","NC",ROUND('[1]Référentiel recueil de données'!$S72/('[1]Référentiel recueil de données'!$Q72*'[1]Référentiel recueil de données'!$Q72)*10000,0)))</f>
        <v>25</v>
      </c>
      <c r="W72" s="7" t="str">
        <f>IF(OR(Table_2[[#This Row],[interval imc]]="NC",Table_2[[#This Row],[interval imc]]=0),"non renseigné","renseigné")</f>
        <v>renseigné</v>
      </c>
      <c r="X72" s="7" t="str">
        <f>IF('[1]Référentiel recueil de données'!$U101="NC","NC",IF(V72&lt;18.5,"&lt;18,5",IF(AND(V72&gt;=18.5,V72&lt;25),"entre 18,5 et 25",IF(AND(V72&gt;=25,V72&lt;30),"entre 25 et 30",IF(V72&gt;=30,"supérieur à 30")))))</f>
        <v>entre 25 et 30</v>
      </c>
      <c r="Y72" s="6">
        <v>2</v>
      </c>
      <c r="Z72" s="7" t="str">
        <f>IF(Y72=0,0,IF(AND(Y72&gt;0,Y72&lt;5),"entre 1 et 5",IF(AND(Y72&gt;=5,Y72&lt;=10),"entre 5 et 10",IF(Y72&gt;10,"supérieur à 10","????"))))</f>
        <v>entre 1 et 5</v>
      </c>
      <c r="AA72" s="7">
        <f>IF(AND(ISNUMBER(Table_2[[#This Row],[poids_entree]]),ISNUMBER(Table_2[[#This Row],[poids_sortie]])),Table_2[[#This Row],[poids_sortie]]-Table_2[[#This Row],[poids_entree]],"NC")</f>
        <v>0</v>
      </c>
      <c r="AB72" s="7">
        <f>IF(AND(ISNUMBER(Table_2[[#This Row],[poids_init]]),ISNUMBER(Table_2[[#This Row],[poids_entree]])),Table_2[[#This Row],[poids_entree]]-Table_2[[#This Row],[poids_init]],"NC")</f>
        <v>0</v>
      </c>
      <c r="AC72" s="6">
        <f>IF(T72="NC","NC",IF(S72="NC","NC",ROUND(((S72-T72)/S72)*100,0)))</f>
        <v>0</v>
      </c>
      <c r="AD72" s="6" t="str">
        <f>IF(AA72="NC","NC",IF(AA72&gt;=0,"perte","gain"))</f>
        <v>perte</v>
      </c>
      <c r="AE72" s="6" t="str">
        <f>IF(AB72="NC","NC",IF(AB72&gt;=0,"perte","gain"))</f>
        <v>perte</v>
      </c>
      <c r="AF72" s="6">
        <f>IF(U72="NC","NC",IF(T72="NC","NC",ROUND(((T72-U72)/T72)*100,0)))</f>
        <v>0</v>
      </c>
      <c r="AG72" s="6">
        <f>IF(ISNUMBER(Table_2[[#This Row],[% perte de poids DH]]),AF72*(-1),"NC")</f>
        <v>0</v>
      </c>
      <c r="AH72" s="6" t="str">
        <f>IF(AF72="NC","non renseigné","renseigné")</f>
        <v>renseigné</v>
      </c>
      <c r="AI72" s="6" t="str">
        <f>IF(AC72="NC","non renseigné","renseigné")</f>
        <v>renseigné</v>
      </c>
      <c r="AJ72" s="7" t="str">
        <f>IF(OR(Table_2[[#This Row],[albumine]]="NC",Table_2[[#This Row],[albumine]]=0),"non renseigné","renseigné")</f>
        <v>renseigné</v>
      </c>
      <c r="AK72" s="6">
        <v>40</v>
      </c>
      <c r="AL72" s="6" t="s">
        <v>97</v>
      </c>
      <c r="AM72" s="6" t="s">
        <v>98</v>
      </c>
      <c r="AN72" s="6">
        <v>4</v>
      </c>
      <c r="AO72" s="6" t="s">
        <v>101</v>
      </c>
      <c r="AP72" s="6" t="s">
        <v>98</v>
      </c>
      <c r="AQ72" s="8" t="s">
        <v>98</v>
      </c>
      <c r="AR72" s="8">
        <v>43362</v>
      </c>
      <c r="AS72" s="6">
        <v>0</v>
      </c>
      <c r="AT72" s="6">
        <v>0</v>
      </c>
      <c r="AU72" s="6" t="s">
        <v>98</v>
      </c>
      <c r="AV72" s="6" t="s">
        <v>101</v>
      </c>
      <c r="AW72" s="6" t="s">
        <v>101</v>
      </c>
      <c r="AX72" s="6" t="s">
        <v>98</v>
      </c>
      <c r="AY72" s="6" t="s">
        <v>101</v>
      </c>
      <c r="AZ72" s="6" t="s">
        <v>100</v>
      </c>
      <c r="BA72" s="6" t="s">
        <v>101</v>
      </c>
      <c r="BB72" s="6" t="s">
        <v>98</v>
      </c>
      <c r="BC72" s="6" t="s">
        <v>98</v>
      </c>
      <c r="BD72" s="6" t="s">
        <v>101</v>
      </c>
      <c r="BE72" s="6" t="s">
        <v>102</v>
      </c>
      <c r="BF72" s="6" t="s">
        <v>98</v>
      </c>
      <c r="BG72" s="6" t="s">
        <v>98</v>
      </c>
      <c r="BH72" s="6" t="s">
        <v>98</v>
      </c>
      <c r="BI72" s="6" t="s">
        <v>101</v>
      </c>
      <c r="BJ72" s="6" t="s">
        <v>101</v>
      </c>
      <c r="BK72" s="6" t="s">
        <v>101</v>
      </c>
      <c r="BL72" s="6" t="s">
        <v>101</v>
      </c>
      <c r="BM72" s="6" t="s">
        <v>101</v>
      </c>
      <c r="BN72" s="6" t="s">
        <v>98</v>
      </c>
      <c r="BO72" s="6" t="s">
        <v>98</v>
      </c>
      <c r="BP72" s="8" t="s">
        <v>98</v>
      </c>
      <c r="BQ72" s="6" t="s">
        <v>98</v>
      </c>
      <c r="BR72" s="6" t="s">
        <v>101</v>
      </c>
      <c r="BS72" s="6" t="s">
        <v>100</v>
      </c>
      <c r="BT72" s="6" t="s">
        <v>111</v>
      </c>
      <c r="BU72" s="6" t="s">
        <v>101</v>
      </c>
      <c r="BV72" s="8" t="s">
        <v>98</v>
      </c>
      <c r="BW72" s="6" t="s">
        <v>98</v>
      </c>
      <c r="BX72" s="6" t="s">
        <v>98</v>
      </c>
      <c r="BY72" s="6"/>
      <c r="BZ72" s="6"/>
      <c r="CA72" s="6"/>
      <c r="CB72" s="6"/>
      <c r="CC72" s="6"/>
      <c r="CD72" s="6"/>
      <c r="CE72" s="6"/>
      <c r="CF72" s="6"/>
      <c r="CG72" s="6" t="s">
        <v>372</v>
      </c>
      <c r="CH72" s="6" t="s">
        <v>98</v>
      </c>
      <c r="CI72" s="6"/>
      <c r="CJ72" s="8"/>
      <c r="CK72" s="6"/>
      <c r="CL72" s="8"/>
      <c r="CM72" s="9" t="str">
        <f>IF( AND(ISNUMBER(CJ72),ISNUMBER(CL72)),DATEDIF(CJ72,CL72,"D"),"")</f>
        <v/>
      </c>
    </row>
    <row r="73" spans="1:91" ht="45">
      <c r="A73" s="6">
        <v>50</v>
      </c>
      <c r="B73" s="6" t="str">
        <f>IF(C73="201612","A",IF(C73="201706","B",IF(C73="201712","C",IF(C73="201806","D"))))</f>
        <v>A</v>
      </c>
      <c r="C73" s="7" t="str">
        <f>CONCATENATE(E73,IF(D73="décembre","12","06"))</f>
        <v>201612</v>
      </c>
      <c r="D73" s="6" t="s">
        <v>90</v>
      </c>
      <c r="E73" s="6">
        <v>2016</v>
      </c>
      <c r="F73" s="6" t="s">
        <v>373</v>
      </c>
      <c r="G73" s="6" t="s">
        <v>374</v>
      </c>
      <c r="H73" s="6">
        <v>76</v>
      </c>
      <c r="I73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73" s="6" t="s">
        <v>142</v>
      </c>
      <c r="K73" s="8">
        <v>14760</v>
      </c>
      <c r="L73" s="8">
        <v>42705</v>
      </c>
      <c r="M73" s="8">
        <v>42722</v>
      </c>
      <c r="N73" s="6">
        <v>17</v>
      </c>
      <c r="O73" s="6" t="s">
        <v>95</v>
      </c>
      <c r="P73" s="6" t="str">
        <f>IF(O73="Hemato","",IF(Q73="CHC","Digestif",IF(Q73="colon","Digestif",IF(Q73="cholangiocarcinome","Digestif",IF(Q73="corticosurrenalome","Surrenale",IF(Q73="ependymome du cervelet","Cérébral",IF(Q73="gastrique","Digestif",IF(Q73="melanome","Cutané",IF(Q73="oesophage","Digestif",IF(Q73="ovaire","Gynécologique",IF(Q73="pancreas","Digestif",IF(Q73="prostate","Prostate",IF(Q73="renal","Urinaire",IF(Q73="sein","Gynécologique",IF(Q73="TNE","TNE",IF(Q73="uterus","Gynécologique",IF(Q73="vessie","Urinaire",IF(Q73="ORL","ORL",IF(Q73="indeterminé","Indéterminé","")))))))))))))))))))</f>
        <v>ORL</v>
      </c>
      <c r="Q73" s="6" t="s">
        <v>180</v>
      </c>
      <c r="R73" s="6">
        <v>173</v>
      </c>
      <c r="S73" s="6">
        <v>60</v>
      </c>
      <c r="T73" s="6">
        <v>61</v>
      </c>
      <c r="U73" s="6" t="s">
        <v>98</v>
      </c>
      <c r="V73" s="6">
        <f>IF('[1]Référentiel recueil de données'!$Q73="NC","NC",IF('[1]Référentiel recueil de données'!$S73="NC","NC",ROUND('[1]Référentiel recueil de données'!$S73/('[1]Référentiel recueil de données'!$Q73*'[1]Référentiel recueil de données'!$Q73)*10000,0)))</f>
        <v>20</v>
      </c>
      <c r="W73" s="7" t="str">
        <f>IF(OR(Table_2[[#This Row],[interval imc]]="NC",Table_2[[#This Row],[interval imc]]=0),"non renseigné","renseigné")</f>
        <v>renseigné</v>
      </c>
      <c r="X73" s="7" t="str">
        <f>IF('[1]Référentiel recueil de données'!$U36="NC","NC",IF(V73&lt;18.5,"&lt;18,5",IF(AND(V73&gt;=18.5,V73&lt;25),"entre 18,5 et 25",IF(AND(V73&gt;=25,V73&lt;30),"entre 25 et 30",IF(V73&gt;=30,"supérieur à 30")))))</f>
        <v>entre 18,5 et 25</v>
      </c>
      <c r="Y73" s="6">
        <v>1</v>
      </c>
      <c r="Z73" s="7" t="str">
        <f>IF(Y73=0,0,IF(AND(Y73&gt;0,Y73&lt;5),"entre 1 et 5",IF(AND(Y73&gt;=5,Y73&lt;=10),"entre 5 et 10",IF(Y73&gt;10,"supérieur à 10","????"))))</f>
        <v>entre 1 et 5</v>
      </c>
      <c r="AA73" s="7" t="str">
        <f>IF(AND(ISNUMBER(Table_2[[#This Row],[poids_entree]]),ISNUMBER(Table_2[[#This Row],[poids_sortie]])),Table_2[[#This Row],[poids_sortie]]-Table_2[[#This Row],[poids_entree]],"NC")</f>
        <v>NC</v>
      </c>
      <c r="AB73" s="7">
        <f>IF(AND(ISNUMBER(Table_2[[#This Row],[poids_init]]),ISNUMBER(Table_2[[#This Row],[poids_entree]])),Table_2[[#This Row],[poids_entree]]-Table_2[[#This Row],[poids_init]],"NC")</f>
        <v>1</v>
      </c>
      <c r="AC73" s="6">
        <f>IF(T73="NC","NC",IF(S73="NC","NC",ROUND(((S73-T73)/S73)*100,0)))</f>
        <v>-2</v>
      </c>
      <c r="AD73" s="6" t="str">
        <f>IF(AA73="NC","NC",IF(AA73&gt;=0,"perte","gain"))</f>
        <v>NC</v>
      </c>
      <c r="AE73" s="6" t="str">
        <f>IF(AB73="NC","NC",IF(AB73&gt;=0,"perte","gain"))</f>
        <v>perte</v>
      </c>
      <c r="AF73" s="6" t="str">
        <f>IF(U73="NC","NC",IF(T73="NC","NC",ROUND(((T73-U73)/T73)*100,0)))</f>
        <v>NC</v>
      </c>
      <c r="AG73" s="6" t="str">
        <f>IF(ISNUMBER(Table_2[[#This Row],[% perte de poids DH]]),AF73*(-1),"NC")</f>
        <v>NC</v>
      </c>
      <c r="AH73" s="6" t="str">
        <f>IF(AF73="NC","non renseigné","renseigné")</f>
        <v>non renseigné</v>
      </c>
      <c r="AI73" s="6" t="str">
        <f>IF(AC73="NC","non renseigné","renseigné")</f>
        <v>renseigné</v>
      </c>
      <c r="AJ73" s="7" t="str">
        <f>IF(OR(Table_2[[#This Row],[albumine]]="NC",Table_2[[#This Row],[albumine]]=0),"non renseigné","renseigné")</f>
        <v>non renseigné</v>
      </c>
      <c r="AK73" s="6" t="s">
        <v>98</v>
      </c>
      <c r="AL73" s="6" t="s">
        <v>115</v>
      </c>
      <c r="AM73" s="6" t="s">
        <v>98</v>
      </c>
      <c r="AN73" s="6">
        <v>0</v>
      </c>
      <c r="AO73" s="6">
        <v>0</v>
      </c>
      <c r="AP73" s="6">
        <v>0</v>
      </c>
      <c r="AQ73" s="8">
        <v>43452</v>
      </c>
      <c r="AR73" s="8">
        <v>42697</v>
      </c>
      <c r="AS73" s="6">
        <v>0</v>
      </c>
      <c r="AT73" s="6">
        <v>0</v>
      </c>
      <c r="AU73" s="6" t="s">
        <v>118</v>
      </c>
      <c r="AV73" s="6" t="s">
        <v>98</v>
      </c>
      <c r="AW73" s="6" t="s">
        <v>98</v>
      </c>
      <c r="AX73" s="6" t="s">
        <v>98</v>
      </c>
      <c r="AY73" s="6" t="s">
        <v>100</v>
      </c>
      <c r="AZ73" s="6" t="s">
        <v>101</v>
      </c>
      <c r="BA73" s="6" t="s">
        <v>101</v>
      </c>
      <c r="BB73" s="6" t="s">
        <v>98</v>
      </c>
      <c r="BC73" s="6" t="s">
        <v>98</v>
      </c>
      <c r="BD73" s="6" t="s">
        <v>101</v>
      </c>
      <c r="BE73" s="6" t="s">
        <v>181</v>
      </c>
      <c r="BF73" s="6" t="s">
        <v>182</v>
      </c>
      <c r="BG73" s="6" t="s">
        <v>98</v>
      </c>
      <c r="BH73" s="6" t="s">
        <v>98</v>
      </c>
      <c r="BI73" s="6" t="s">
        <v>98</v>
      </c>
      <c r="BJ73" s="6" t="s">
        <v>98</v>
      </c>
      <c r="BK73" s="6" t="s">
        <v>98</v>
      </c>
      <c r="BL73" s="6" t="s">
        <v>98</v>
      </c>
      <c r="BM73" s="6" t="s">
        <v>101</v>
      </c>
      <c r="BN73" s="6" t="s">
        <v>98</v>
      </c>
      <c r="BO73" s="6" t="s">
        <v>98</v>
      </c>
      <c r="BP73" s="8">
        <v>42614</v>
      </c>
      <c r="BQ73" s="6">
        <v>0</v>
      </c>
      <c r="BR73" s="6" t="s">
        <v>101</v>
      </c>
      <c r="BS73" s="6" t="s">
        <v>100</v>
      </c>
      <c r="BT73" s="6" t="s">
        <v>111</v>
      </c>
      <c r="BU73" s="6" t="s">
        <v>100</v>
      </c>
      <c r="BV73" s="8">
        <v>42707</v>
      </c>
      <c r="BW73" s="6" t="s">
        <v>375</v>
      </c>
      <c r="BX73" s="6" t="s">
        <v>98</v>
      </c>
      <c r="BY73" s="6"/>
      <c r="BZ73" s="6"/>
      <c r="CA73" s="6"/>
      <c r="CB73" s="6" t="s">
        <v>100</v>
      </c>
      <c r="CC73" s="6"/>
      <c r="CD73" s="6"/>
      <c r="CE73" s="6"/>
      <c r="CF73" s="6"/>
      <c r="CG73" s="6" t="s">
        <v>376</v>
      </c>
      <c r="CH73" s="6" t="s">
        <v>377</v>
      </c>
      <c r="CI73" s="6" t="s">
        <v>101</v>
      </c>
      <c r="CJ73" s="8">
        <v>42707</v>
      </c>
      <c r="CK73" s="6" t="s">
        <v>100</v>
      </c>
      <c r="CL73" s="8">
        <v>42722</v>
      </c>
      <c r="CM73" s="9">
        <f>IF( AND(ISNUMBER(CJ73),ISNUMBER(CL73)),DATEDIF(CJ73,CL73,"D"),"")</f>
        <v>15</v>
      </c>
    </row>
    <row r="74" spans="1:91" ht="45">
      <c r="A74" s="6">
        <v>51</v>
      </c>
      <c r="B74" s="6" t="str">
        <f>IF(C74="201612","A",IF(C74="201706","B",IF(C74="201712","C",IF(C74="201806","D"))))</f>
        <v>A</v>
      </c>
      <c r="C74" s="7" t="str">
        <f>CONCATENATE(E74,IF(D74="décembre","12","06"))</f>
        <v>201612</v>
      </c>
      <c r="D74" s="6" t="s">
        <v>90</v>
      </c>
      <c r="E74" s="6">
        <v>2016</v>
      </c>
      <c r="F74" s="6" t="s">
        <v>378</v>
      </c>
      <c r="G74" s="6" t="s">
        <v>379</v>
      </c>
      <c r="H74" s="6">
        <v>63</v>
      </c>
      <c r="I7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4" s="6" t="s">
        <v>142</v>
      </c>
      <c r="K74" s="8">
        <v>19622</v>
      </c>
      <c r="L74" s="8">
        <v>42678</v>
      </c>
      <c r="M74" s="8">
        <v>42710</v>
      </c>
      <c r="N74" s="6">
        <v>32</v>
      </c>
      <c r="O74" s="6" t="s">
        <v>95</v>
      </c>
      <c r="P74" s="6" t="str">
        <f>IF(O74="Hemato","",IF(Q74="CHC","Digestif",IF(Q74="colon","Digestif",IF(Q74="cholangiocarcinome","Digestif",IF(Q74="corticosurrenalome","Surrenale",IF(Q74="ependymome du cervelet","Cérébral",IF(Q74="gastrique","Digestif",IF(Q74="melanome","Cutané",IF(Q74="oesophage","Digestif",IF(Q74="ovaire","Gynécologique",IF(Q74="pancreas","Digestif",IF(Q74="prostate","Prostate",IF(Q74="renal","Urinaire",IF(Q74="sein","Gynécologique",IF(Q74="TNE","TNE",IF(Q74="uterus","Gynécologique",IF(Q74="vessie","Urinaire",IF(Q74="ORL","ORL",IF(Q74="indeterminé","Indéterminé","")))))))))))))))))))</f>
        <v>ORL</v>
      </c>
      <c r="Q74" s="6" t="s">
        <v>180</v>
      </c>
      <c r="R74" s="6" t="s">
        <v>98</v>
      </c>
      <c r="S74" s="6" t="s">
        <v>98</v>
      </c>
      <c r="T74" s="6" t="s">
        <v>98</v>
      </c>
      <c r="U74" s="6" t="s">
        <v>98</v>
      </c>
      <c r="V74" s="6" t="str">
        <f>IF('[1]Référentiel recueil de données'!$Q74="NC","NC",IF('[1]Référentiel recueil de données'!$S74="NC","NC",ROUND('[1]Référentiel recueil de données'!$S74/('[1]Référentiel recueil de données'!$Q74*'[1]Référentiel recueil de données'!$Q74)*10000,0)))</f>
        <v>NC</v>
      </c>
      <c r="W74" s="7" t="str">
        <f>IF(OR(Table_2[[#This Row],[interval imc]]="NC",Table_2[[#This Row],[interval imc]]=0),"non renseigné","renseigné")</f>
        <v>renseigné</v>
      </c>
      <c r="X74" s="7" t="str">
        <f>IF('[1]Référentiel recueil de données'!$U37="NC","NC",IF(V74&lt;18.5,"&lt;18,5",IF(AND(V74&gt;=18.5,V74&lt;25),"entre 18,5 et 25",IF(AND(V74&gt;=25,V74&lt;30),"entre 25 et 30",IF(V74&gt;=30,"supérieur à 30")))))</f>
        <v>supérieur à 30</v>
      </c>
      <c r="Y74" s="6">
        <v>0</v>
      </c>
      <c r="Z74" s="7">
        <f>IF(Y74=0,0,IF(AND(Y74&gt;0,Y74&lt;5),"entre 1 et 5",IF(AND(Y74&gt;=5,Y74&lt;=10),"entre 5 et 10",IF(Y74&gt;10,"supérieur à 10","????"))))</f>
        <v>0</v>
      </c>
      <c r="AA74" s="7" t="str">
        <f>IF(AND(ISNUMBER(Table_2[[#This Row],[poids_entree]]),ISNUMBER(Table_2[[#This Row],[poids_sortie]])),Table_2[[#This Row],[poids_sortie]]-Table_2[[#This Row],[poids_entree]],"NC")</f>
        <v>NC</v>
      </c>
      <c r="AB74" s="7" t="str">
        <f>IF(AND(ISNUMBER(Table_2[[#This Row],[poids_init]]),ISNUMBER(Table_2[[#This Row],[poids_entree]])),Table_2[[#This Row],[poids_entree]]-Table_2[[#This Row],[poids_init]],"NC")</f>
        <v>NC</v>
      </c>
      <c r="AC74" s="6" t="str">
        <f>IF(T74="NC","NC",IF(S74="NC","NC",ROUND(((S74-T74)/S74)*100,0)))</f>
        <v>NC</v>
      </c>
      <c r="AD74" s="6" t="str">
        <f>IF(AA74="NC","NC",IF(AA74&gt;=0,"perte","gain"))</f>
        <v>NC</v>
      </c>
      <c r="AE74" s="6" t="str">
        <f>IF(AB74="NC","NC",IF(AB74&gt;=0,"perte","gain"))</f>
        <v>NC</v>
      </c>
      <c r="AF74" s="6" t="str">
        <f>IF(U74="NC","NC",IF(T74="NC","NC",ROUND(((T74-U74)/T74)*100,0)))</f>
        <v>NC</v>
      </c>
      <c r="AG74" s="6" t="str">
        <f>IF(ISNUMBER(Table_2[[#This Row],[% perte de poids DH]]),AF74*(-1),"NC")</f>
        <v>NC</v>
      </c>
      <c r="AH74" s="6" t="str">
        <f>IF(AF74="NC","non renseigné","renseigné")</f>
        <v>non renseigné</v>
      </c>
      <c r="AI74" s="6" t="str">
        <f>IF(AC74="NC","non renseigné","renseigné")</f>
        <v>non renseigné</v>
      </c>
      <c r="AJ74" s="7" t="str">
        <f>IF(OR(Table_2[[#This Row],[albumine]]="NC",Table_2[[#This Row],[albumine]]=0),"non renseigné","renseigné")</f>
        <v>non renseigné</v>
      </c>
      <c r="AK74" s="6" t="s">
        <v>98</v>
      </c>
      <c r="AL74" s="6" t="s">
        <v>128</v>
      </c>
      <c r="AM74" s="6" t="s">
        <v>98</v>
      </c>
      <c r="AN74" s="6">
        <v>0</v>
      </c>
      <c r="AO74" s="6">
        <v>0</v>
      </c>
      <c r="AP74" s="6">
        <v>0</v>
      </c>
      <c r="AQ74" s="8">
        <v>42761</v>
      </c>
      <c r="AR74" s="8">
        <v>42646</v>
      </c>
      <c r="AS74" s="6">
        <v>1</v>
      </c>
      <c r="AT74" s="6">
        <v>0</v>
      </c>
      <c r="AU74" s="6" t="s">
        <v>98</v>
      </c>
      <c r="AV74" s="6" t="s">
        <v>98</v>
      </c>
      <c r="AW74" s="6" t="s">
        <v>98</v>
      </c>
      <c r="AX74" s="6" t="s">
        <v>98</v>
      </c>
      <c r="AY74" s="6" t="s">
        <v>100</v>
      </c>
      <c r="AZ74" s="6" t="s">
        <v>101</v>
      </c>
      <c r="BA74" s="6" t="s">
        <v>100</v>
      </c>
      <c r="BB74" s="6" t="s">
        <v>98</v>
      </c>
      <c r="BC74" s="6" t="s">
        <v>100</v>
      </c>
      <c r="BD74" s="6" t="s">
        <v>101</v>
      </c>
      <c r="BE74" s="6" t="s">
        <v>181</v>
      </c>
      <c r="BF74" s="6" t="s">
        <v>182</v>
      </c>
      <c r="BG74" s="6" t="s">
        <v>98</v>
      </c>
      <c r="BH74" s="6" t="s">
        <v>98</v>
      </c>
      <c r="BI74" s="6" t="s">
        <v>98</v>
      </c>
      <c r="BJ74" s="6" t="s">
        <v>98</v>
      </c>
      <c r="BK74" s="6" t="s">
        <v>98</v>
      </c>
      <c r="BL74" s="6" t="s">
        <v>98</v>
      </c>
      <c r="BM74" s="6" t="s">
        <v>101</v>
      </c>
      <c r="BN74" s="6" t="s">
        <v>98</v>
      </c>
      <c r="BO74" s="6" t="s">
        <v>98</v>
      </c>
      <c r="BP74" s="8" t="s">
        <v>98</v>
      </c>
      <c r="BQ74" s="6">
        <v>0</v>
      </c>
      <c r="BR74" s="6" t="s">
        <v>101</v>
      </c>
      <c r="BS74" s="6" t="s">
        <v>100</v>
      </c>
      <c r="BT74" s="6" t="s">
        <v>111</v>
      </c>
      <c r="BU74" s="6" t="s">
        <v>101</v>
      </c>
      <c r="BV74" s="8" t="s">
        <v>98</v>
      </c>
      <c r="BW74" s="6" t="s">
        <v>98</v>
      </c>
      <c r="BX74" s="6" t="s">
        <v>98</v>
      </c>
      <c r="BY74" s="6"/>
      <c r="BZ74" s="6"/>
      <c r="CA74" s="6"/>
      <c r="CB74" s="6"/>
      <c r="CC74" s="6"/>
      <c r="CD74" s="6"/>
      <c r="CE74" s="6"/>
      <c r="CF74" s="6"/>
      <c r="CG74" s="6" t="s">
        <v>98</v>
      </c>
      <c r="CH74" s="6" t="s">
        <v>380</v>
      </c>
      <c r="CI74" s="6"/>
      <c r="CJ74" s="8"/>
      <c r="CK74" s="6"/>
      <c r="CL74" s="8"/>
      <c r="CM74" s="9" t="str">
        <f>IF( AND(ISNUMBER(CJ74),ISNUMBER(CL74)),DATEDIF(CJ74,CL74,"D"),"")</f>
        <v/>
      </c>
    </row>
    <row r="75" spans="1:91" ht="30">
      <c r="A75" s="6">
        <v>102</v>
      </c>
      <c r="B75" s="6" t="str">
        <f>IF(C75="201612","A",IF(C75="201706","B",IF(C75="201712","C",IF(C75="201806","D"))))</f>
        <v>D</v>
      </c>
      <c r="C75" s="7" t="str">
        <f>CONCATENATE(E75,IF(D75="décembre","12","06"))</f>
        <v>201806</v>
      </c>
      <c r="D75" s="6" t="s">
        <v>106</v>
      </c>
      <c r="E75" s="6">
        <v>2018</v>
      </c>
      <c r="F75" s="6" t="s">
        <v>381</v>
      </c>
      <c r="G75" s="6" t="s">
        <v>382</v>
      </c>
      <c r="H75" s="6">
        <v>58</v>
      </c>
      <c r="I7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5" s="6" t="s">
        <v>142</v>
      </c>
      <c r="K75" s="8">
        <v>21942</v>
      </c>
      <c r="L75" s="8">
        <v>43247</v>
      </c>
      <c r="M75" s="8">
        <v>43258</v>
      </c>
      <c r="N75" s="6">
        <v>11</v>
      </c>
      <c r="O75" s="6" t="s">
        <v>136</v>
      </c>
      <c r="P75" s="6" t="str">
        <f>IF(O75="Hemato","",IF(Q75="CHC","Digestif",IF(Q75="colon","Digestif",IF(Q75="cholangiocarcinome","Digestif",IF(Q75="corticosurrenalome","Surrenale",IF(Q75="ependymome du cervelet","Cérébral",IF(Q75="gastrique","Digestif",IF(Q75="melanome","Cutané",IF(Q75="oesophage","Digestif",IF(Q75="ovaire","Gynécologique",IF(Q75="pancreas","Digestif",IF(Q75="prostate","Prostate",IF(Q75="renal","Urinaire",IF(Q75="sein","Gynécologique",IF(Q75="TNE","TNE",IF(Q75="uterus","Gynécologique",IF(Q75="vessie","Urinaire",IF(Q75="ORL","ORL",IF(Q75="indeterminé","Indéterminé","")))))))))))))))))))</f>
        <v/>
      </c>
      <c r="Q75" s="6" t="s">
        <v>242</v>
      </c>
      <c r="R75" s="6">
        <v>165</v>
      </c>
      <c r="S75" s="6">
        <v>60</v>
      </c>
      <c r="T75" s="6" t="s">
        <v>98</v>
      </c>
      <c r="U75" s="6" t="s">
        <v>98</v>
      </c>
      <c r="V75" s="6" t="str">
        <f>IF('[1]Référentiel recueil de données'!$Q75="NC","NC",IF('[1]Référentiel recueil de données'!$S75="NC","NC",ROUND('[1]Référentiel recueil de données'!$S75/('[1]Référentiel recueil de données'!$Q75*'[1]Référentiel recueil de données'!$Q75)*10000,0)))</f>
        <v>NC</v>
      </c>
      <c r="W75" s="7" t="str">
        <f>IF(OR(Table_2[[#This Row],[interval imc]]="NC",Table_2[[#This Row],[interval imc]]=0),"non renseigné","renseigné")</f>
        <v>renseigné</v>
      </c>
      <c r="X75" s="7" t="str">
        <f>IF('[1]Référentiel recueil de données'!$U38="NC","NC",IF(V75&lt;18.5,"&lt;18,5",IF(AND(V75&gt;=18.5,V75&lt;25),"entre 18,5 et 25",IF(AND(V75&gt;=25,V75&lt;30),"entre 25 et 30",IF(V75&gt;=30,"supérieur à 30")))))</f>
        <v>supérieur à 30</v>
      </c>
      <c r="Y75" s="6">
        <v>0</v>
      </c>
      <c r="Z75" s="7">
        <f>IF(Y75=0,0,IF(AND(Y75&gt;0,Y75&lt;5),"entre 1 et 5",IF(AND(Y75&gt;=5,Y75&lt;=10),"entre 5 et 10",IF(Y75&gt;10,"supérieur à 10","????"))))</f>
        <v>0</v>
      </c>
      <c r="AA75" s="7" t="str">
        <f>IF(AND(ISNUMBER(Table_2[[#This Row],[poids_entree]]),ISNUMBER(Table_2[[#This Row],[poids_sortie]])),Table_2[[#This Row],[poids_sortie]]-Table_2[[#This Row],[poids_entree]],"NC")</f>
        <v>NC</v>
      </c>
      <c r="AB75" s="7" t="str">
        <f>IF(AND(ISNUMBER(Table_2[[#This Row],[poids_init]]),ISNUMBER(Table_2[[#This Row],[poids_entree]])),Table_2[[#This Row],[poids_entree]]-Table_2[[#This Row],[poids_init]],"NC")</f>
        <v>NC</v>
      </c>
      <c r="AC75" s="6" t="str">
        <f>IF(T75="NC","NC",IF(S75="NC","NC",ROUND(((S75-T75)/S75)*100,0)))</f>
        <v>NC</v>
      </c>
      <c r="AD75" s="6" t="str">
        <f>IF(AA75="NC","NC",IF(AA75&gt;=0,"perte","gain"))</f>
        <v>NC</v>
      </c>
      <c r="AE75" s="6" t="str">
        <f>IF(AB75="NC","NC",IF(AB75&gt;=0,"perte","gain"))</f>
        <v>NC</v>
      </c>
      <c r="AF75" s="6" t="str">
        <f>IF(U75="NC","NC",IF(T75="NC","NC",ROUND(((T75-U75)/T75)*100,0)))</f>
        <v>NC</v>
      </c>
      <c r="AG75" s="6" t="str">
        <f>IF(ISNUMBER(Table_2[[#This Row],[% perte de poids DH]]),AF75*(-1),"NC")</f>
        <v>NC</v>
      </c>
      <c r="AH75" s="6" t="str">
        <f>IF(AF75="NC","non renseigné","renseigné")</f>
        <v>non renseigné</v>
      </c>
      <c r="AI75" s="6" t="str">
        <f>IF(AC75="NC","non renseigné","renseigné")</f>
        <v>non renseigné</v>
      </c>
      <c r="AJ75" s="7" t="str">
        <f>IF(OR(Table_2[[#This Row],[albumine]]="NC",Table_2[[#This Row],[albumine]]=0),"non renseigné","renseigné")</f>
        <v>non renseigné</v>
      </c>
      <c r="AK75" s="6" t="s">
        <v>98</v>
      </c>
      <c r="AL75" s="6" t="s">
        <v>128</v>
      </c>
      <c r="AM75" s="6" t="s">
        <v>98</v>
      </c>
      <c r="AN75" s="6" t="s">
        <v>98</v>
      </c>
      <c r="AO75" s="6" t="s">
        <v>98</v>
      </c>
      <c r="AP75" s="6" t="s">
        <v>98</v>
      </c>
      <c r="AQ75" s="8">
        <v>43271</v>
      </c>
      <c r="AR75" s="8">
        <v>43257</v>
      </c>
      <c r="AS75" s="6">
        <v>0</v>
      </c>
      <c r="AT75" s="6">
        <v>0</v>
      </c>
      <c r="AU75" s="6" t="s">
        <v>98</v>
      </c>
      <c r="AV75" s="6" t="s">
        <v>98</v>
      </c>
      <c r="AW75" s="6" t="s">
        <v>98</v>
      </c>
      <c r="AX75" s="6" t="s">
        <v>98</v>
      </c>
      <c r="AY75" s="6" t="s">
        <v>100</v>
      </c>
      <c r="AZ75" s="6" t="s">
        <v>100</v>
      </c>
      <c r="BA75" s="6" t="s">
        <v>101</v>
      </c>
      <c r="BB75" s="6" t="s">
        <v>98</v>
      </c>
      <c r="BC75" s="6" t="s">
        <v>98</v>
      </c>
      <c r="BD75" s="6" t="s">
        <v>101</v>
      </c>
      <c r="BE75" s="6" t="s">
        <v>102</v>
      </c>
      <c r="BF75" s="6" t="s">
        <v>98</v>
      </c>
      <c r="BG75" s="6" t="s">
        <v>98</v>
      </c>
      <c r="BH75" s="6" t="s">
        <v>98</v>
      </c>
      <c r="BI75" s="6" t="s">
        <v>98</v>
      </c>
      <c r="BJ75" s="6" t="s">
        <v>98</v>
      </c>
      <c r="BK75" s="6" t="s">
        <v>98</v>
      </c>
      <c r="BL75" s="6" t="s">
        <v>98</v>
      </c>
      <c r="BM75" s="6" t="s">
        <v>101</v>
      </c>
      <c r="BN75" s="6" t="s">
        <v>98</v>
      </c>
      <c r="BO75" s="6" t="s">
        <v>98</v>
      </c>
      <c r="BP75" s="8" t="s">
        <v>98</v>
      </c>
      <c r="BQ75" s="6" t="s">
        <v>98</v>
      </c>
      <c r="BR75" s="6" t="s">
        <v>101</v>
      </c>
      <c r="BS75" s="6" t="s">
        <v>100</v>
      </c>
      <c r="BT75" s="6" t="s">
        <v>111</v>
      </c>
      <c r="BU75" s="6" t="s">
        <v>101</v>
      </c>
      <c r="BV75" s="8" t="s">
        <v>98</v>
      </c>
      <c r="BW75" s="6" t="s">
        <v>98</v>
      </c>
      <c r="BX75" s="6" t="s">
        <v>98</v>
      </c>
      <c r="BY75" s="6"/>
      <c r="BZ75" s="6"/>
      <c r="CA75" s="6"/>
      <c r="CB75" s="6"/>
      <c r="CC75" s="6"/>
      <c r="CD75" s="6"/>
      <c r="CE75" s="6"/>
      <c r="CF75" s="6"/>
      <c r="CG75" s="6" t="s">
        <v>383</v>
      </c>
      <c r="CH75" s="6" t="s">
        <v>98</v>
      </c>
      <c r="CI75" s="6"/>
      <c r="CJ75" s="8"/>
      <c r="CK75" s="6"/>
      <c r="CL75" s="8"/>
      <c r="CM75" s="9" t="str">
        <f>IF( AND(ISNUMBER(CJ75),ISNUMBER(CL75)),DATEDIF(CJ75,CL75,"D"),"")</f>
        <v/>
      </c>
    </row>
    <row r="76" spans="1:91" ht="45">
      <c r="A76" s="6">
        <v>135</v>
      </c>
      <c r="B76" s="6" t="str">
        <f>IF(C76="201612","A",IF(C76="201706","B",IF(C76="201712","C",IF(C76="201806","D"))))</f>
        <v>C</v>
      </c>
      <c r="C76" s="7" t="str">
        <f>CONCATENATE(E76,IF(D76="décembre","12","06"))</f>
        <v>201712</v>
      </c>
      <c r="D76" s="6" t="s">
        <v>90</v>
      </c>
      <c r="E76" s="6">
        <v>2017</v>
      </c>
      <c r="F76" s="6" t="s">
        <v>384</v>
      </c>
      <c r="G76" s="6" t="s">
        <v>385</v>
      </c>
      <c r="H76" s="6">
        <v>74</v>
      </c>
      <c r="I7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6" s="6" t="s">
        <v>93</v>
      </c>
      <c r="K76" s="8">
        <v>15959</v>
      </c>
      <c r="L76" s="8">
        <v>43070</v>
      </c>
      <c r="M76" s="8">
        <v>43083</v>
      </c>
      <c r="N76" s="6">
        <v>13</v>
      </c>
      <c r="O76" s="6" t="s">
        <v>95</v>
      </c>
      <c r="P76" s="6" t="str">
        <f>IF(O76="Hemato","",IF(Q76="CHC","Digestif",IF(Q76="colon","Digestif",IF(Q76="cholangiocarcinome","Digestif",IF(Q76="corticosurrenalome","Surrenale",IF(Q76="ependymome du cervelet","Cérébral",IF(Q76="gastrique","Digestif",IF(Q76="melanome","Cutané",IF(Q76="oesophage","Digestif",IF(Q76="ovaire","Gynécologique",IF(Q76="pancreas","Digestif",IF(Q76="prostate","Prostate",IF(Q76="renal","Urinaire",IF(Q76="sein","Gynécologique",IF(Q76="TNE","TNE",IF(Q76="uterus","Gynécologique",IF(Q76="vessie","Urinaire",IF(Q76="ORL","ORL",IF(Q76="indeterminé","Indéterminé","")))))))))))))))))))</f>
        <v>Gynécologique</v>
      </c>
      <c r="Q76" s="6" t="s">
        <v>171</v>
      </c>
      <c r="R76" s="6">
        <v>155</v>
      </c>
      <c r="S76" s="6" t="s">
        <v>98</v>
      </c>
      <c r="T76" s="6">
        <v>100</v>
      </c>
      <c r="U76" s="6" t="s">
        <v>98</v>
      </c>
      <c r="V76" s="6">
        <f>IF('[1]Référentiel recueil de données'!$Q76="NC","NC",IF('[1]Référentiel recueil de données'!$S76="NC","NC",ROUND('[1]Référentiel recueil de données'!$S76/('[1]Référentiel recueil de données'!$Q76*'[1]Référentiel recueil de données'!$Q76)*10000,0)))</f>
        <v>42</v>
      </c>
      <c r="W76" s="7" t="str">
        <f>IF(OR(Table_2[[#This Row],[interval imc]]="NC",Table_2[[#This Row],[interval imc]]=0),"non renseigné","renseigné")</f>
        <v>non renseigné</v>
      </c>
      <c r="X76" s="7" t="str">
        <f>IF('[1]Référentiel recueil de données'!$U39="NC","NC",IF(V76&lt;18.5,"&lt;18,5",IF(AND(V76&gt;=18.5,V76&lt;25),"entre 18,5 et 25",IF(AND(V76&gt;=25,V76&lt;30),"entre 25 et 30",IF(V76&gt;=30,"supérieur à 30")))))</f>
        <v>NC</v>
      </c>
      <c r="Y76" s="6">
        <v>1</v>
      </c>
      <c r="Z76" s="7" t="str">
        <f>IF(Y76=0,0,IF(AND(Y76&gt;0,Y76&lt;5),"entre 1 et 5",IF(AND(Y76&gt;=5,Y76&lt;=10),"entre 5 et 10",IF(Y76&gt;10,"supérieur à 10","????"))))</f>
        <v>entre 1 et 5</v>
      </c>
      <c r="AA76" s="7" t="str">
        <f>IF(AND(ISNUMBER(Table_2[[#This Row],[poids_entree]]),ISNUMBER(Table_2[[#This Row],[poids_sortie]])),Table_2[[#This Row],[poids_sortie]]-Table_2[[#This Row],[poids_entree]],"NC")</f>
        <v>NC</v>
      </c>
      <c r="AB76" s="7" t="str">
        <f>IF(AND(ISNUMBER(Table_2[[#This Row],[poids_init]]),ISNUMBER(Table_2[[#This Row],[poids_entree]])),Table_2[[#This Row],[poids_entree]]-Table_2[[#This Row],[poids_init]],"NC")</f>
        <v>NC</v>
      </c>
      <c r="AC76" s="6" t="str">
        <f>IF(T76="NC","NC",IF(S76="NC","NC",ROUND(((S76-T76)/S76)*100,0)))</f>
        <v>NC</v>
      </c>
      <c r="AD76" s="6" t="str">
        <f>IF(AA76="NC","NC",IF(AA76&gt;=0,"perte","gain"))</f>
        <v>NC</v>
      </c>
      <c r="AE76" s="6" t="str">
        <f>IF(AB76="NC","NC",IF(AB76&gt;=0,"perte","gain"))</f>
        <v>NC</v>
      </c>
      <c r="AF76" s="6" t="str">
        <f>IF(U76="NC","NC",IF(T76="NC","NC",ROUND(((T76-U76)/T76)*100,0)))</f>
        <v>NC</v>
      </c>
      <c r="AG76" s="6" t="str">
        <f>IF(ISNUMBER(Table_2[[#This Row],[% perte de poids DH]]),AF76*(-1),"NC")</f>
        <v>NC</v>
      </c>
      <c r="AH76" s="6" t="str">
        <f>IF(AF76="NC","non renseigné","renseigné")</f>
        <v>non renseigné</v>
      </c>
      <c r="AI76" s="6" t="str">
        <f>IF(AC76="NC","non renseigné","renseigné")</f>
        <v>non renseigné</v>
      </c>
      <c r="AJ76" s="7" t="str">
        <f>IF(OR(Table_2[[#This Row],[albumine]]="NC",Table_2[[#This Row],[albumine]]=0),"non renseigné","renseigné")</f>
        <v>renseigné</v>
      </c>
      <c r="AK76" s="6">
        <v>20</v>
      </c>
      <c r="AL76" s="6" t="s">
        <v>110</v>
      </c>
      <c r="AM76" s="6" t="s">
        <v>98</v>
      </c>
      <c r="AN76" s="6" t="s">
        <v>98</v>
      </c>
      <c r="AO76" s="6" t="s">
        <v>98</v>
      </c>
      <c r="AP76" s="6" t="s">
        <v>98</v>
      </c>
      <c r="AQ76" s="8">
        <v>43083</v>
      </c>
      <c r="AR76" s="8" t="s">
        <v>98</v>
      </c>
      <c r="AS76" s="6">
        <v>0</v>
      </c>
      <c r="AT76" s="6">
        <v>0</v>
      </c>
      <c r="AU76" s="6" t="s">
        <v>98</v>
      </c>
      <c r="AV76" s="6" t="s">
        <v>98</v>
      </c>
      <c r="AW76" s="6" t="s">
        <v>98</v>
      </c>
      <c r="AX76" s="6" t="s">
        <v>98</v>
      </c>
      <c r="AY76" s="6" t="s">
        <v>100</v>
      </c>
      <c r="AZ76" s="6" t="s">
        <v>100</v>
      </c>
      <c r="BA76" s="6" t="s">
        <v>101</v>
      </c>
      <c r="BB76" s="6" t="s">
        <v>98</v>
      </c>
      <c r="BC76" s="6" t="s">
        <v>101</v>
      </c>
      <c r="BD76" s="6" t="s">
        <v>101</v>
      </c>
      <c r="BE76" s="6" t="s">
        <v>102</v>
      </c>
      <c r="BF76" s="6" t="s">
        <v>98</v>
      </c>
      <c r="BG76" s="6" t="s">
        <v>98</v>
      </c>
      <c r="BH76" s="6" t="s">
        <v>98</v>
      </c>
      <c r="BI76" s="6" t="s">
        <v>98</v>
      </c>
      <c r="BJ76" s="6" t="s">
        <v>98</v>
      </c>
      <c r="BK76" s="6" t="s">
        <v>98</v>
      </c>
      <c r="BL76" s="6" t="s">
        <v>98</v>
      </c>
      <c r="BM76" s="6" t="s">
        <v>101</v>
      </c>
      <c r="BN76" s="6" t="s">
        <v>98</v>
      </c>
      <c r="BO76" s="6" t="s">
        <v>98</v>
      </c>
      <c r="BP76" s="8" t="s">
        <v>98</v>
      </c>
      <c r="BQ76" s="6" t="s">
        <v>98</v>
      </c>
      <c r="BR76" s="6" t="s">
        <v>101</v>
      </c>
      <c r="BS76" s="6" t="s">
        <v>100</v>
      </c>
      <c r="BT76" s="6" t="s">
        <v>111</v>
      </c>
      <c r="BU76" s="6" t="s">
        <v>100</v>
      </c>
      <c r="BV76" s="8">
        <v>43431</v>
      </c>
      <c r="BW76" s="6" t="s">
        <v>386</v>
      </c>
      <c r="BX76" s="6" t="s">
        <v>98</v>
      </c>
      <c r="BY76" s="6"/>
      <c r="BZ76" s="6"/>
      <c r="CA76" s="6" t="s">
        <v>100</v>
      </c>
      <c r="CB76" s="6"/>
      <c r="CC76" s="6"/>
      <c r="CD76" s="6"/>
      <c r="CE76" s="6"/>
      <c r="CF76" s="6"/>
      <c r="CG76" s="6" t="s">
        <v>387</v>
      </c>
      <c r="CH76" s="6" t="s">
        <v>388</v>
      </c>
      <c r="CI76" s="6" t="s">
        <v>101</v>
      </c>
      <c r="CJ76" s="8">
        <v>43066</v>
      </c>
      <c r="CK76" s="6" t="s">
        <v>100</v>
      </c>
      <c r="CL76" s="8">
        <v>43083</v>
      </c>
      <c r="CM76" s="9">
        <f>IF( AND(ISNUMBER(CJ76),ISNUMBER(CL76)),DATEDIF(CJ76,CL76,"D"),"")</f>
        <v>17</v>
      </c>
    </row>
    <row r="77" spans="1:91">
      <c r="A77" s="6">
        <v>103</v>
      </c>
      <c r="B77" s="6" t="str">
        <f>IF(C77="201612","A",IF(C77="201706","B",IF(C77="201712","C",IF(C77="201806","D"))))</f>
        <v>D</v>
      </c>
      <c r="C77" s="7" t="str">
        <f>CONCATENATE(E77,IF(D77="décembre","12","06"))</f>
        <v>201806</v>
      </c>
      <c r="D77" s="6" t="s">
        <v>106</v>
      </c>
      <c r="E77" s="6">
        <v>2018</v>
      </c>
      <c r="F77" s="6" t="s">
        <v>389</v>
      </c>
      <c r="G77" s="6" t="s">
        <v>291</v>
      </c>
      <c r="H77" s="6">
        <v>87</v>
      </c>
      <c r="I77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77" s="6" t="s">
        <v>93</v>
      </c>
      <c r="K77" s="8">
        <v>11374</v>
      </c>
      <c r="L77" s="8">
        <v>43239</v>
      </c>
      <c r="M77" s="8">
        <v>43255</v>
      </c>
      <c r="N77" s="6">
        <v>16</v>
      </c>
      <c r="O77" s="6" t="s">
        <v>95</v>
      </c>
      <c r="P77" s="6" t="str">
        <f>IF(O77="Hemato","",IF(Q77="CHC","Digestif",IF(Q77="colon","Digestif",IF(Q77="cholangiocarcinome","Digestif",IF(Q77="corticosurrenalome","Surrenale",IF(Q77="ependymome du cervelet","Cérébral",IF(Q77="gastrique","Digestif",IF(Q77="melanome","Cutané",IF(Q77="oesophage","Digestif",IF(Q77="ovaire","Gynécologique",IF(Q77="pancreas","Digestif",IF(Q77="prostate","Prostate",IF(Q77="renal","Urinaire",IF(Q77="sein","Gynécologique",IF(Q77="TNE","TNE",IF(Q77="uterus","Gynécologique",IF(Q77="vessie","Urinaire",IF(Q77="ORL","ORL",IF(Q77="indeterminé","Indéterminé","")))))))))))))))))))</f>
        <v>Digestif</v>
      </c>
      <c r="Q77" s="6" t="s">
        <v>109</v>
      </c>
      <c r="R77" s="6" t="s">
        <v>98</v>
      </c>
      <c r="S77" s="6" t="s">
        <v>98</v>
      </c>
      <c r="T77" s="6">
        <v>39</v>
      </c>
      <c r="U77" s="6">
        <v>33</v>
      </c>
      <c r="V77" s="6" t="str">
        <f>IF('[1]Référentiel recueil de données'!$Q77="NC","NC",IF('[1]Référentiel recueil de données'!$S77="NC","NC",ROUND('[1]Référentiel recueil de données'!$S77/('[1]Référentiel recueil de données'!$Q77*'[1]Référentiel recueil de données'!$Q77)*10000,0)))</f>
        <v>NC</v>
      </c>
      <c r="W77" s="7" t="str">
        <f>IF(OR(Table_2[[#This Row],[interval imc]]="NC",Table_2[[#This Row],[interval imc]]=0),"non renseigné","renseigné")</f>
        <v>non renseigné</v>
      </c>
      <c r="X77" s="7" t="str">
        <f>IF('[1]Référentiel recueil de données'!$U66="NC","NC",IF(V77&lt;18.5,"&lt;18,5",IF(AND(V77&gt;=18.5,V77&lt;25),"entre 18,5 et 25",IF(AND(V77&gt;=25,V77&lt;30),"entre 25 et 30",IF(V77&gt;=30,"supérieur à 30")))))</f>
        <v>NC</v>
      </c>
      <c r="Y77" s="6">
        <v>1</v>
      </c>
      <c r="Z77" s="7" t="str">
        <f>IF(Y77=0,0,IF(AND(Y77&gt;0,Y77&lt;5),"entre 1 et 5",IF(AND(Y77&gt;=5,Y77&lt;=10),"entre 5 et 10",IF(Y77&gt;10,"supérieur à 10","????"))))</f>
        <v>entre 1 et 5</v>
      </c>
      <c r="AA77" s="7">
        <f>IF(AND(ISNUMBER(Table_2[[#This Row],[poids_entree]]),ISNUMBER(Table_2[[#This Row],[poids_sortie]])),Table_2[[#This Row],[poids_sortie]]-Table_2[[#This Row],[poids_entree]],"NC")</f>
        <v>-6</v>
      </c>
      <c r="AB77" s="7" t="str">
        <f>IF(AND(ISNUMBER(Table_2[[#This Row],[poids_init]]),ISNUMBER(Table_2[[#This Row],[poids_entree]])),Table_2[[#This Row],[poids_entree]]-Table_2[[#This Row],[poids_init]],"NC")</f>
        <v>NC</v>
      </c>
      <c r="AC77" s="6" t="str">
        <f>IF(T77="NC","NC",IF(S77="NC","NC",ROUND(((S77-T77)/S77)*100,0)))</f>
        <v>NC</v>
      </c>
      <c r="AD77" s="6" t="str">
        <f>IF(AA77="NC","NC",IF(AA77&gt;=0,"perte","gain"))</f>
        <v>gain</v>
      </c>
      <c r="AE77" s="6" t="str">
        <f>IF(AB77="NC","NC",IF(AB77&gt;=0,"perte","gain"))</f>
        <v>NC</v>
      </c>
      <c r="AF77" s="6">
        <f>IF(U77="NC","NC",IF(T77="NC","NC",ROUND(((T77-U77)/T77)*100,0)))</f>
        <v>15</v>
      </c>
      <c r="AG77" s="6">
        <f>IF(ISNUMBER(Table_2[[#This Row],[% perte de poids DH]]),AF77*(-1),"NC")</f>
        <v>-15</v>
      </c>
      <c r="AH77" s="6" t="str">
        <f>IF(AF77="NC","non renseigné","renseigné")</f>
        <v>renseigné</v>
      </c>
      <c r="AI77" s="6" t="str">
        <f>IF(AC77="NC","non renseigné","renseigné")</f>
        <v>non renseigné</v>
      </c>
      <c r="AJ77" s="7" t="str">
        <f>IF(OR(Table_2[[#This Row],[albumine]]="NC",Table_2[[#This Row],[albumine]]=0),"non renseigné","renseigné")</f>
        <v>non renseigné</v>
      </c>
      <c r="AK77" s="6" t="s">
        <v>98</v>
      </c>
      <c r="AL77" s="6" t="s">
        <v>128</v>
      </c>
      <c r="AM77" s="6" t="s">
        <v>98</v>
      </c>
      <c r="AN77" s="6" t="s">
        <v>98</v>
      </c>
      <c r="AO77" s="6" t="s">
        <v>98</v>
      </c>
      <c r="AP77" s="6" t="s">
        <v>98</v>
      </c>
      <c r="AQ77" s="8">
        <v>43311</v>
      </c>
      <c r="AR77" s="8" t="s">
        <v>98</v>
      </c>
      <c r="AS77" s="6">
        <v>0</v>
      </c>
      <c r="AT77" s="6">
        <v>0</v>
      </c>
      <c r="AU77" s="6" t="s">
        <v>98</v>
      </c>
      <c r="AV77" s="6" t="s">
        <v>98</v>
      </c>
      <c r="AW77" s="6" t="s">
        <v>98</v>
      </c>
      <c r="AX77" s="6" t="s">
        <v>98</v>
      </c>
      <c r="AY77" s="6" t="s">
        <v>100</v>
      </c>
      <c r="AZ77" s="6" t="s">
        <v>100</v>
      </c>
      <c r="BA77" s="6" t="s">
        <v>101</v>
      </c>
      <c r="BB77" s="6" t="s">
        <v>98</v>
      </c>
      <c r="BC77" s="6" t="s">
        <v>98</v>
      </c>
      <c r="BD77" s="6" t="s">
        <v>101</v>
      </c>
      <c r="BE77" s="6" t="s">
        <v>102</v>
      </c>
      <c r="BF77" s="6" t="s">
        <v>98</v>
      </c>
      <c r="BG77" s="6" t="s">
        <v>98</v>
      </c>
      <c r="BH77" s="6" t="s">
        <v>98</v>
      </c>
      <c r="BI77" s="6" t="s">
        <v>98</v>
      </c>
      <c r="BJ77" s="6" t="s">
        <v>98</v>
      </c>
      <c r="BK77" s="6" t="s">
        <v>98</v>
      </c>
      <c r="BL77" s="6" t="s">
        <v>98</v>
      </c>
      <c r="BM77" s="6" t="s">
        <v>101</v>
      </c>
      <c r="BN77" s="6" t="s">
        <v>98</v>
      </c>
      <c r="BO77" s="6" t="s">
        <v>98</v>
      </c>
      <c r="BP77" s="8" t="s">
        <v>98</v>
      </c>
      <c r="BQ77" s="6" t="s">
        <v>98</v>
      </c>
      <c r="BR77" s="6" t="s">
        <v>101</v>
      </c>
      <c r="BS77" s="6" t="s">
        <v>101</v>
      </c>
      <c r="BT77" s="6" t="s">
        <v>122</v>
      </c>
      <c r="BU77" s="6" t="s">
        <v>101</v>
      </c>
      <c r="BV77" s="8" t="s">
        <v>98</v>
      </c>
      <c r="BW77" s="6" t="s">
        <v>98</v>
      </c>
      <c r="BX77" s="6" t="s">
        <v>98</v>
      </c>
      <c r="BY77" s="6"/>
      <c r="BZ77" s="6"/>
      <c r="CA77" s="6"/>
      <c r="CB77" s="6"/>
      <c r="CC77" s="6"/>
      <c r="CD77" s="6"/>
      <c r="CE77" s="6"/>
      <c r="CF77" s="6"/>
      <c r="CG77" s="6" t="s">
        <v>390</v>
      </c>
      <c r="CH77" s="6" t="s">
        <v>98</v>
      </c>
      <c r="CI77" s="6"/>
      <c r="CJ77" s="8"/>
      <c r="CK77" s="6"/>
      <c r="CL77" s="8"/>
      <c r="CM77" s="9" t="str">
        <f>IF( AND(ISNUMBER(CJ77),ISNUMBER(CL77)),DATEDIF(CJ77,CL77,"D"),"")</f>
        <v/>
      </c>
    </row>
    <row r="78" spans="1:91" ht="75">
      <c r="A78" s="6">
        <v>104</v>
      </c>
      <c r="B78" s="6" t="str">
        <f>IF(C78="201612","A",IF(C78="201706","B",IF(C78="201712","C",IF(C78="201806","D"))))</f>
        <v>D</v>
      </c>
      <c r="C78" s="7" t="str">
        <f>CONCATENATE(E78,IF(D78="décembre","12","06"))</f>
        <v>201806</v>
      </c>
      <c r="D78" s="6" t="s">
        <v>106</v>
      </c>
      <c r="E78" s="6">
        <v>2018</v>
      </c>
      <c r="F78" s="6" t="s">
        <v>391</v>
      </c>
      <c r="G78" s="6" t="s">
        <v>392</v>
      </c>
      <c r="H78" s="6">
        <v>53</v>
      </c>
      <c r="I7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8" s="6" t="s">
        <v>93</v>
      </c>
      <c r="K78" s="8">
        <v>23612</v>
      </c>
      <c r="L78" s="8">
        <v>43247</v>
      </c>
      <c r="M78" s="8">
        <v>43258</v>
      </c>
      <c r="N78" s="6">
        <v>11</v>
      </c>
      <c r="O78" s="6" t="s">
        <v>95</v>
      </c>
      <c r="P78" s="6" t="str">
        <f>IF(O78="Hemato","",IF(Q78="CHC","Digestif",IF(Q78="colon","Digestif",IF(Q78="cholangiocarcinome","Digestif",IF(Q78="corticosurrenalome","Surrenale",IF(Q78="ependymome du cervelet","Cérébral",IF(Q78="gastrique","Digestif",IF(Q78="melanome","Cutané",IF(Q78="oesophage","Digestif",IF(Q78="ovaire","Gynécologique",IF(Q78="pancreas","Digestif",IF(Q78="prostate","Prostate",IF(Q78="renal","Urinaire",IF(Q78="sein","Gynécologique",IF(Q78="TNE","TNE",IF(Q78="uterus","Gynécologique",IF(Q78="vessie","Urinaire",IF(Q78="ORL","ORL",IF(Q78="indeterminé","Indéterminé","")))))))))))))))))))</f>
        <v>Digestif</v>
      </c>
      <c r="Q78" s="6" t="s">
        <v>167</v>
      </c>
      <c r="R78" s="6">
        <v>163</v>
      </c>
      <c r="S78" s="6">
        <v>48</v>
      </c>
      <c r="T78" s="6">
        <v>50</v>
      </c>
      <c r="U78" s="6">
        <v>48</v>
      </c>
      <c r="V78" s="6">
        <f>IF('[1]Référentiel recueil de données'!$Q78="NC","NC",IF('[1]Référentiel recueil de données'!$S78="NC","NC",ROUND('[1]Référentiel recueil de données'!$S78/('[1]Référentiel recueil de données'!$Q78*'[1]Référentiel recueil de données'!$Q78)*10000,0)))</f>
        <v>19</v>
      </c>
      <c r="W78" s="7" t="str">
        <f>IF(OR(Table_2[[#This Row],[interval imc]]="NC",Table_2[[#This Row],[interval imc]]=0),"non renseigné","renseigné")</f>
        <v>renseigné</v>
      </c>
      <c r="X78" s="7" t="str">
        <f>IF('[1]Référentiel recueil de données'!$U85="NC","NC",IF(V78&lt;18.5,"&lt;18,5",IF(AND(V78&gt;=18.5,V78&lt;25),"entre 18,5 et 25",IF(AND(V78&gt;=25,V78&lt;30),"entre 25 et 30",IF(V78&gt;=30,"supérieur à 30")))))</f>
        <v>entre 18,5 et 25</v>
      </c>
      <c r="Y78" s="6">
        <v>2</v>
      </c>
      <c r="Z78" s="7" t="str">
        <f>IF(Y78=0,0,IF(AND(Y78&gt;0,Y78&lt;5),"entre 1 et 5",IF(AND(Y78&gt;=5,Y78&lt;=10),"entre 5 et 10",IF(Y78&gt;10,"supérieur à 10","????"))))</f>
        <v>entre 1 et 5</v>
      </c>
      <c r="AA78" s="7">
        <f>IF(AND(ISNUMBER(Table_2[[#This Row],[poids_entree]]),ISNUMBER(Table_2[[#This Row],[poids_sortie]])),Table_2[[#This Row],[poids_sortie]]-Table_2[[#This Row],[poids_entree]],"NC")</f>
        <v>-2</v>
      </c>
      <c r="AB78" s="7">
        <f>IF(AND(ISNUMBER(Table_2[[#This Row],[poids_init]]),ISNUMBER(Table_2[[#This Row],[poids_entree]])),Table_2[[#This Row],[poids_entree]]-Table_2[[#This Row],[poids_init]],"NC")</f>
        <v>2</v>
      </c>
      <c r="AC78" s="6">
        <f>IF(T78="NC","NC",IF(S78="NC","NC",ROUND(((S78-T78)/S78)*100,0)))</f>
        <v>-4</v>
      </c>
      <c r="AD78" s="6" t="str">
        <f>IF(AA78="NC","NC",IF(AA78&gt;=0,"perte","gain"))</f>
        <v>gain</v>
      </c>
      <c r="AE78" s="6" t="str">
        <f>IF(AB78="NC","NC",IF(AB78&gt;=0,"perte","gain"))</f>
        <v>perte</v>
      </c>
      <c r="AF78" s="6">
        <f>IF(U78="NC","NC",IF(T78="NC","NC",ROUND(((T78-U78)/T78)*100,0)))</f>
        <v>4</v>
      </c>
      <c r="AG78" s="6">
        <f>IF(ISNUMBER(Table_2[[#This Row],[% perte de poids DH]]),AF78*(-1),"NC")</f>
        <v>-4</v>
      </c>
      <c r="AH78" s="6" t="str">
        <f>IF(AF78="NC","non renseigné","renseigné")</f>
        <v>renseigné</v>
      </c>
      <c r="AI78" s="6" t="str">
        <f>IF(AC78="NC","non renseigné","renseigné")</f>
        <v>renseigné</v>
      </c>
      <c r="AJ78" s="7" t="str">
        <f>IF(OR(Table_2[[#This Row],[albumine]]="NC",Table_2[[#This Row],[albumine]]=0),"non renseigné","renseigné")</f>
        <v>renseigné</v>
      </c>
      <c r="AK78" s="6">
        <v>21</v>
      </c>
      <c r="AL78" s="6" t="s">
        <v>115</v>
      </c>
      <c r="AM78" s="6" t="s">
        <v>393</v>
      </c>
      <c r="AN78" s="6" t="s">
        <v>98</v>
      </c>
      <c r="AO78" s="6" t="s">
        <v>98</v>
      </c>
      <c r="AP78" s="6" t="s">
        <v>98</v>
      </c>
      <c r="AQ78" s="8">
        <v>43258</v>
      </c>
      <c r="AR78" s="8">
        <v>43180</v>
      </c>
      <c r="AS78" s="6">
        <v>0</v>
      </c>
      <c r="AT78" s="6">
        <v>0</v>
      </c>
      <c r="AU78" s="6" t="s">
        <v>98</v>
      </c>
      <c r="AV78" s="6" t="s">
        <v>98</v>
      </c>
      <c r="AW78" s="6" t="s">
        <v>98</v>
      </c>
      <c r="AX78" s="6" t="s">
        <v>98</v>
      </c>
      <c r="AY78" s="6" t="s">
        <v>100</v>
      </c>
      <c r="AZ78" s="6" t="s">
        <v>100</v>
      </c>
      <c r="BA78" s="6" t="s">
        <v>101</v>
      </c>
      <c r="BB78" s="6" t="s">
        <v>98</v>
      </c>
      <c r="BC78" s="6" t="s">
        <v>101</v>
      </c>
      <c r="BD78" s="6" t="s">
        <v>101</v>
      </c>
      <c r="BE78" s="6" t="s">
        <v>102</v>
      </c>
      <c r="BF78" s="6" t="s">
        <v>98</v>
      </c>
      <c r="BG78" s="6" t="s">
        <v>98</v>
      </c>
      <c r="BH78" s="6" t="s">
        <v>98</v>
      </c>
      <c r="BI78" s="6" t="s">
        <v>98</v>
      </c>
      <c r="BJ78" s="6" t="s">
        <v>98</v>
      </c>
      <c r="BK78" s="6" t="s">
        <v>98</v>
      </c>
      <c r="BL78" s="6" t="s">
        <v>98</v>
      </c>
      <c r="BM78" s="6" t="s">
        <v>101</v>
      </c>
      <c r="BN78" s="6" t="s">
        <v>98</v>
      </c>
      <c r="BO78" s="6" t="s">
        <v>98</v>
      </c>
      <c r="BP78" s="8">
        <v>43221</v>
      </c>
      <c r="BQ78" s="6" t="s">
        <v>98</v>
      </c>
      <c r="BR78" s="6" t="s">
        <v>101</v>
      </c>
      <c r="BS78" s="6" t="s">
        <v>100</v>
      </c>
      <c r="BT78" s="6" t="s">
        <v>111</v>
      </c>
      <c r="BU78" s="6" t="s">
        <v>100</v>
      </c>
      <c r="BV78" s="8">
        <v>43224</v>
      </c>
      <c r="BW78" s="6" t="s">
        <v>394</v>
      </c>
      <c r="BX78" s="6" t="s">
        <v>98</v>
      </c>
      <c r="BY78" s="6"/>
      <c r="BZ78" s="6"/>
      <c r="CA78" s="6"/>
      <c r="CB78" s="6"/>
      <c r="CC78" s="6" t="s">
        <v>100</v>
      </c>
      <c r="CD78" s="6"/>
      <c r="CE78" s="6"/>
      <c r="CF78" s="6"/>
      <c r="CG78" s="6" t="s">
        <v>98</v>
      </c>
      <c r="CH78" s="6" t="s">
        <v>395</v>
      </c>
      <c r="CI78" s="6" t="s">
        <v>101</v>
      </c>
      <c r="CJ78" s="8">
        <v>43224</v>
      </c>
      <c r="CK78" s="6" t="s">
        <v>100</v>
      </c>
      <c r="CL78" s="8">
        <v>43258</v>
      </c>
      <c r="CM78" s="9">
        <f>IF( AND(ISNUMBER(CJ78),ISNUMBER(CL78)),DATEDIF(CJ78,CL78,"D"),"")</f>
        <v>34</v>
      </c>
    </row>
    <row r="79" spans="1:91" ht="45">
      <c r="A79" s="6">
        <v>105</v>
      </c>
      <c r="B79" s="6" t="str">
        <f>IF(C79="201612","A",IF(C79="201706","B",IF(C79="201712","C",IF(C79="201806","D"))))</f>
        <v>D</v>
      </c>
      <c r="C79" s="7" t="str">
        <f>CONCATENATE(E79,IF(D79="décembre","12","06"))</f>
        <v>201806</v>
      </c>
      <c r="D79" s="6" t="s">
        <v>106</v>
      </c>
      <c r="E79" s="6">
        <v>2018</v>
      </c>
      <c r="F79" s="6" t="s">
        <v>396</v>
      </c>
      <c r="G79" s="6" t="s">
        <v>321</v>
      </c>
      <c r="H79" s="6">
        <v>61</v>
      </c>
      <c r="I7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9" s="6" t="s">
        <v>93</v>
      </c>
      <c r="K79" s="8">
        <v>20745</v>
      </c>
      <c r="L79" s="8">
        <v>43248</v>
      </c>
      <c r="M79" s="8">
        <v>43270</v>
      </c>
      <c r="N79" s="6">
        <v>22</v>
      </c>
      <c r="O79" s="6" t="s">
        <v>95</v>
      </c>
      <c r="P79" s="6" t="str">
        <f>IF(O79="Hemato","",IF(Q79="CHC","Digestif",IF(Q79="colon","Digestif",IF(Q79="cholangiocarcinome","Digestif",IF(Q79="corticosurrenalome","Surrenale",IF(Q79="ependymome du cervelet","Cérébral",IF(Q79="gastrique","Digestif",IF(Q79="melanome","Cutané",IF(Q79="oesophage","Digestif",IF(Q79="ovaire","Gynécologique",IF(Q79="pancreas","Digestif",IF(Q79="prostate","Prostate",IF(Q79="renal","Urinaire",IF(Q79="sein","Gynécologique",IF(Q79="TNE","TNE",IF(Q79="uterus","Gynécologique",IF(Q79="vessie","Urinaire",IF(Q79="ORL","ORL",IF(Q79="indeterminé","Indéterminé","")))))))))))))))))))</f>
        <v>Digestif</v>
      </c>
      <c r="Q79" s="6" t="s">
        <v>109</v>
      </c>
      <c r="R79" s="6">
        <v>171</v>
      </c>
      <c r="S79" s="6">
        <v>66</v>
      </c>
      <c r="T79" s="6">
        <v>57</v>
      </c>
      <c r="U79" s="6">
        <v>58</v>
      </c>
      <c r="V79" s="6">
        <f>IF('[1]Référentiel recueil de données'!$Q79="NC","NC",IF('[1]Référentiel recueil de données'!$S79="NC","NC",ROUND('[1]Référentiel recueil de données'!$S79/('[1]Référentiel recueil de données'!$Q79*'[1]Référentiel recueil de données'!$Q79)*10000,0)))</f>
        <v>19</v>
      </c>
      <c r="W79" s="7" t="str">
        <f>IF(OR(Table_2[[#This Row],[interval imc]]="NC",Table_2[[#This Row],[interval imc]]=0),"non renseigné","renseigné")</f>
        <v>renseigné</v>
      </c>
      <c r="X79" s="7" t="str">
        <f>IF('[1]Référentiel recueil de données'!$U109="NC","NC",IF(V79&lt;18.5,"&lt;18,5",IF(AND(V79&gt;=18.5,V79&lt;25),"entre 18,5 et 25",IF(AND(V79&gt;=25,V79&lt;30),"entre 25 et 30",IF(V79&gt;=30,"supérieur à 30")))))</f>
        <v>entre 18,5 et 25</v>
      </c>
      <c r="Y79" s="6">
        <v>3</v>
      </c>
      <c r="Z79" s="7" t="str">
        <f>IF(Y79=0,0,IF(AND(Y79&gt;0,Y79&lt;5),"entre 1 et 5",IF(AND(Y79&gt;=5,Y79&lt;=10),"entre 5 et 10",IF(Y79&gt;10,"supérieur à 10","????"))))</f>
        <v>entre 1 et 5</v>
      </c>
      <c r="AA79" s="7">
        <f>IF(AND(ISNUMBER(Table_2[[#This Row],[poids_entree]]),ISNUMBER(Table_2[[#This Row],[poids_sortie]])),Table_2[[#This Row],[poids_sortie]]-Table_2[[#This Row],[poids_entree]],"NC")</f>
        <v>1</v>
      </c>
      <c r="AB79" s="7">
        <f>IF(AND(ISNUMBER(Table_2[[#This Row],[poids_init]]),ISNUMBER(Table_2[[#This Row],[poids_entree]])),Table_2[[#This Row],[poids_entree]]-Table_2[[#This Row],[poids_init]],"NC")</f>
        <v>-9</v>
      </c>
      <c r="AC79" s="6">
        <f>IF(T79="NC","NC",IF(S79="NC","NC",ROUND(((S79-T79)/S79)*100,0)))</f>
        <v>14</v>
      </c>
      <c r="AD79" s="6" t="str">
        <f>IF(AA79="NC","NC",IF(AA79&gt;=0,"perte","gain"))</f>
        <v>perte</v>
      </c>
      <c r="AE79" s="6" t="str">
        <f>IF(AB79="NC","NC",IF(AB79&gt;=0,"perte","gain"))</f>
        <v>gain</v>
      </c>
      <c r="AF79" s="6">
        <f>IF(U79="NC","NC",IF(T79="NC","NC",ROUND(((T79-U79)/T79)*100,0)))</f>
        <v>-2</v>
      </c>
      <c r="AG79" s="6">
        <f>IF(ISNUMBER(Table_2[[#This Row],[% perte de poids DH]]),AF79*(-1),"NC")</f>
        <v>2</v>
      </c>
      <c r="AH79" s="6" t="str">
        <f>IF(AF79="NC","non renseigné","renseigné")</f>
        <v>renseigné</v>
      </c>
      <c r="AI79" s="6" t="str">
        <f>IF(AC79="NC","non renseigné","renseigné")</f>
        <v>renseigné</v>
      </c>
      <c r="AJ79" s="7" t="str">
        <f>IF(OR(Table_2[[#This Row],[albumine]]="NC",Table_2[[#This Row],[albumine]]=0),"non renseigné","renseigné")</f>
        <v>renseigné</v>
      </c>
      <c r="AK79" s="6">
        <v>30</v>
      </c>
      <c r="AL79" s="6" t="s">
        <v>115</v>
      </c>
      <c r="AM79" s="6" t="s">
        <v>98</v>
      </c>
      <c r="AN79" s="6">
        <v>14</v>
      </c>
      <c r="AO79" s="6" t="s">
        <v>100</v>
      </c>
      <c r="AP79" s="6">
        <v>1.1200000000000001</v>
      </c>
      <c r="AQ79" s="8" t="s">
        <v>98</v>
      </c>
      <c r="AR79" s="8" t="s">
        <v>98</v>
      </c>
      <c r="AS79" s="6">
        <v>1</v>
      </c>
      <c r="AT79" s="6">
        <v>0</v>
      </c>
      <c r="AU79" s="6" t="s">
        <v>156</v>
      </c>
      <c r="AV79" s="6" t="s">
        <v>100</v>
      </c>
      <c r="AW79" s="6" t="s">
        <v>100</v>
      </c>
      <c r="AX79" s="6" t="s">
        <v>172</v>
      </c>
      <c r="AY79" s="6" t="s">
        <v>98</v>
      </c>
      <c r="AZ79" s="6" t="s">
        <v>101</v>
      </c>
      <c r="BA79" s="6" t="s">
        <v>101</v>
      </c>
      <c r="BB79" s="6" t="s">
        <v>100</v>
      </c>
      <c r="BC79" s="6" t="s">
        <v>100</v>
      </c>
      <c r="BD79" s="6" t="s">
        <v>101</v>
      </c>
      <c r="BE79" s="6" t="s">
        <v>119</v>
      </c>
      <c r="BF79" s="6" t="s">
        <v>120</v>
      </c>
      <c r="BG79" s="6" t="s">
        <v>98</v>
      </c>
      <c r="BH79" s="6" t="s">
        <v>101</v>
      </c>
      <c r="BI79" s="6" t="s">
        <v>100</v>
      </c>
      <c r="BJ79" s="6" t="s">
        <v>100</v>
      </c>
      <c r="BK79" s="6" t="s">
        <v>100</v>
      </c>
      <c r="BL79" s="6" t="s">
        <v>100</v>
      </c>
      <c r="BM79" s="6" t="s">
        <v>98</v>
      </c>
      <c r="BN79" s="6" t="s">
        <v>98</v>
      </c>
      <c r="BO79" s="6" t="s">
        <v>121</v>
      </c>
      <c r="BP79" s="8">
        <v>43191</v>
      </c>
      <c r="BQ79" s="6" t="s">
        <v>98</v>
      </c>
      <c r="BR79" s="6" t="s">
        <v>101</v>
      </c>
      <c r="BS79" s="6" t="s">
        <v>100</v>
      </c>
      <c r="BT79" s="6" t="s">
        <v>111</v>
      </c>
      <c r="BU79" s="6" t="s">
        <v>100</v>
      </c>
      <c r="BV79" s="8">
        <v>43261</v>
      </c>
      <c r="BW79" s="6" t="s">
        <v>397</v>
      </c>
      <c r="BX79" s="6" t="s">
        <v>98</v>
      </c>
      <c r="BY79" s="6" t="s">
        <v>100</v>
      </c>
      <c r="BZ79" s="6"/>
      <c r="CA79" s="6"/>
      <c r="CB79" s="6"/>
      <c r="CC79" s="6"/>
      <c r="CD79" s="6"/>
      <c r="CE79" s="6"/>
      <c r="CF79" s="6"/>
      <c r="CG79" s="6" t="s">
        <v>398</v>
      </c>
      <c r="CH79" s="6" t="s">
        <v>399</v>
      </c>
      <c r="CI79" s="6" t="s">
        <v>101</v>
      </c>
      <c r="CJ79" s="8">
        <v>43261</v>
      </c>
      <c r="CK79" s="6" t="s">
        <v>100</v>
      </c>
      <c r="CL79" s="8">
        <v>43415</v>
      </c>
      <c r="CM79" s="9">
        <f>IF( AND(ISNUMBER(CJ79),ISNUMBER(CL79)),DATEDIF(CJ79,CL79,"D"),"")</f>
        <v>154</v>
      </c>
    </row>
    <row r="80" spans="1:91" ht="45">
      <c r="A80" s="6">
        <v>153</v>
      </c>
      <c r="B80" s="6" t="str">
        <f>IF(C80="201612","A",IF(C80="201706","B",IF(C80="201712","C",IF(C80="201806","D"))))</f>
        <v>D</v>
      </c>
      <c r="C80" s="7" t="str">
        <f>CONCATENATE(E80,IF(D80="décembre","12","06"))</f>
        <v>201806</v>
      </c>
      <c r="D80" s="6" t="s">
        <v>106</v>
      </c>
      <c r="E80" s="6">
        <v>2018</v>
      </c>
      <c r="F80" s="6" t="s">
        <v>400</v>
      </c>
      <c r="G80" s="6" t="s">
        <v>401</v>
      </c>
      <c r="H80" s="6">
        <v>77</v>
      </c>
      <c r="I80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80" s="6" t="s">
        <v>93</v>
      </c>
      <c r="K80" s="8">
        <v>14916</v>
      </c>
      <c r="L80" s="8">
        <v>43255</v>
      </c>
      <c r="M80" s="8">
        <v>43264</v>
      </c>
      <c r="N80" s="6">
        <v>9</v>
      </c>
      <c r="O80" s="6" t="s">
        <v>95</v>
      </c>
      <c r="P80" s="6" t="str">
        <f>IF(O80="Hemato","",IF(Q80="CHC","Digestif",IF(Q80="colon","Digestif",IF(Q80="cholangiocarcinome","Digestif",IF(Q80="corticosurrenalome","Surrenale",IF(Q80="ependymome du cervelet","Cérébral",IF(Q80="gastrique","Digestif",IF(Q80="melanome","Cutané",IF(Q80="oesophage","Digestif",IF(Q80="ovaire","Gynécologique",IF(Q80="pancreas","Digestif",IF(Q80="prostate","Prostate",IF(Q80="renal","Urinaire",IF(Q80="sein","Gynécologique",IF(Q80="TNE","TNE",IF(Q80="uterus","Gynécologique",IF(Q80="vessie","Urinaire",IF(Q80="ORL","ORL",IF(Q80="indeterminé","Indéterminé","")))))))))))))))))))</f>
        <v>ORL</v>
      </c>
      <c r="Q80" s="6" t="s">
        <v>180</v>
      </c>
      <c r="R80" s="6">
        <v>166</v>
      </c>
      <c r="S80" s="6">
        <v>61</v>
      </c>
      <c r="T80" s="6">
        <v>57</v>
      </c>
      <c r="U80" s="6" t="s">
        <v>98</v>
      </c>
      <c r="V80" s="6">
        <f>IF('[1]Référentiel recueil de données'!$Q80="NC","NC",IF('[1]Référentiel recueil de données'!$S80="NC","NC",ROUND('[1]Référentiel recueil de données'!$S80/('[1]Référentiel recueil de données'!$Q80*'[1]Référentiel recueil de données'!$Q80)*10000,0)))</f>
        <v>21</v>
      </c>
      <c r="W80" s="7" t="str">
        <f>IF(OR(Table_2[[#This Row],[interval imc]]="NC",Table_2[[#This Row],[interval imc]]=0),"non renseigné","renseigné")</f>
        <v>renseigné</v>
      </c>
      <c r="X80" s="7" t="str">
        <f>IF('[1]Référentiel recueil de données'!$U40="NC","NC",IF(V80&lt;18.5,"&lt;18,5",IF(AND(V80&gt;=18.5,V80&lt;25),"entre 18,5 et 25",IF(AND(V80&gt;=25,V80&lt;30),"entre 25 et 30",IF(V80&gt;=30,"supérieur à 30")))))</f>
        <v>entre 18,5 et 25</v>
      </c>
      <c r="Y80" s="6">
        <v>1</v>
      </c>
      <c r="Z80" s="7" t="str">
        <f>IF(Y80=0,0,IF(AND(Y80&gt;0,Y80&lt;5),"entre 1 et 5",IF(AND(Y80&gt;=5,Y80&lt;=10),"entre 5 et 10",IF(Y80&gt;10,"supérieur à 10","????"))))</f>
        <v>entre 1 et 5</v>
      </c>
      <c r="AA80" s="7" t="str">
        <f>IF(AND(ISNUMBER(Table_2[[#This Row],[poids_entree]]),ISNUMBER(Table_2[[#This Row],[poids_sortie]])),Table_2[[#This Row],[poids_sortie]]-Table_2[[#This Row],[poids_entree]],"NC")</f>
        <v>NC</v>
      </c>
      <c r="AB80" s="7">
        <f>IF(AND(ISNUMBER(Table_2[[#This Row],[poids_init]]),ISNUMBER(Table_2[[#This Row],[poids_entree]])),Table_2[[#This Row],[poids_entree]]-Table_2[[#This Row],[poids_init]],"NC")</f>
        <v>-4</v>
      </c>
      <c r="AC80" s="6">
        <f>IF(T80="NC","NC",IF(S80="NC","NC",ROUND(((S80-T80)/S80)*100,0)))</f>
        <v>7</v>
      </c>
      <c r="AD80" s="6" t="str">
        <f>IF(AA80="NC","NC",IF(AA80&gt;=0,"perte","gain"))</f>
        <v>NC</v>
      </c>
      <c r="AE80" s="6" t="str">
        <f>IF(AB80="NC","NC",IF(AB80&gt;=0,"perte","gain"))</f>
        <v>gain</v>
      </c>
      <c r="AF80" s="6" t="str">
        <f>IF(U80="NC","NC",IF(T80="NC","NC",ROUND(((T80-U80)/T80)*100,0)))</f>
        <v>NC</v>
      </c>
      <c r="AG80" s="6" t="str">
        <f>IF(ISNUMBER(Table_2[[#This Row],[% perte de poids DH]]),AF80*(-1),"NC")</f>
        <v>NC</v>
      </c>
      <c r="AH80" s="6" t="str">
        <f>IF(AF80="NC","non renseigné","renseigné")</f>
        <v>non renseigné</v>
      </c>
      <c r="AI80" s="6" t="str">
        <f>IF(AC80="NC","non renseigné","renseigné")</f>
        <v>renseigné</v>
      </c>
      <c r="AJ80" s="7" t="str">
        <f>IF(OR(Table_2[[#This Row],[albumine]]="NC",Table_2[[#This Row],[albumine]]=0),"non renseigné","renseigné")</f>
        <v>non renseigné</v>
      </c>
      <c r="AK80" s="6" t="s">
        <v>98</v>
      </c>
      <c r="AL80" s="6" t="s">
        <v>115</v>
      </c>
      <c r="AM80" s="6" t="s">
        <v>98</v>
      </c>
      <c r="AN80" s="6" t="s">
        <v>98</v>
      </c>
      <c r="AO80" s="6">
        <v>0.83</v>
      </c>
      <c r="AP80" s="6">
        <v>0.56999999999999995</v>
      </c>
      <c r="AQ80" s="8" t="s">
        <v>98</v>
      </c>
      <c r="AR80" s="8">
        <v>43243</v>
      </c>
      <c r="AS80" s="6">
        <v>0</v>
      </c>
      <c r="AT80" s="6">
        <v>2</v>
      </c>
      <c r="AU80" s="6" t="s">
        <v>98</v>
      </c>
      <c r="AV80" s="6" t="s">
        <v>100</v>
      </c>
      <c r="AW80" s="6" t="s">
        <v>101</v>
      </c>
      <c r="AX80" s="6" t="s">
        <v>98</v>
      </c>
      <c r="AY80" s="6" t="s">
        <v>101</v>
      </c>
      <c r="AZ80" s="6" t="s">
        <v>101</v>
      </c>
      <c r="BA80" s="6" t="s">
        <v>101</v>
      </c>
      <c r="BB80" s="6" t="s">
        <v>98</v>
      </c>
      <c r="BC80" s="6" t="s">
        <v>100</v>
      </c>
      <c r="BD80" s="6" t="s">
        <v>100</v>
      </c>
      <c r="BE80" s="6" t="s">
        <v>181</v>
      </c>
      <c r="BF80" s="6" t="s">
        <v>182</v>
      </c>
      <c r="BG80" s="6" t="s">
        <v>98</v>
      </c>
      <c r="BH80" s="6" t="s">
        <v>98</v>
      </c>
      <c r="BI80" s="6" t="s">
        <v>98</v>
      </c>
      <c r="BJ80" s="6" t="s">
        <v>98</v>
      </c>
      <c r="BK80" s="6" t="s">
        <v>98</v>
      </c>
      <c r="BL80" s="6" t="s">
        <v>98</v>
      </c>
      <c r="BM80" s="6" t="s">
        <v>100</v>
      </c>
      <c r="BN80" s="6" t="s">
        <v>98</v>
      </c>
      <c r="BO80" s="6" t="s">
        <v>98</v>
      </c>
      <c r="BP80" s="8" t="s">
        <v>98</v>
      </c>
      <c r="BQ80" s="6" t="s">
        <v>98</v>
      </c>
      <c r="BR80" s="6" t="s">
        <v>101</v>
      </c>
      <c r="BS80" s="6" t="s">
        <v>100</v>
      </c>
      <c r="BT80" s="6" t="s">
        <v>111</v>
      </c>
      <c r="BU80" s="6" t="s">
        <v>101</v>
      </c>
      <c r="BV80" s="8" t="s">
        <v>98</v>
      </c>
      <c r="BW80" s="6" t="s">
        <v>98</v>
      </c>
      <c r="BX80" s="6" t="s">
        <v>98</v>
      </c>
      <c r="BY80" s="6"/>
      <c r="BZ80" s="6"/>
      <c r="CA80" s="6"/>
      <c r="CB80" s="6"/>
      <c r="CC80" s="6"/>
      <c r="CD80" s="6"/>
      <c r="CE80" s="6"/>
      <c r="CF80" s="6"/>
      <c r="CG80" s="6" t="s">
        <v>98</v>
      </c>
      <c r="CH80" s="6" t="s">
        <v>402</v>
      </c>
      <c r="CI80" s="6"/>
      <c r="CJ80" s="8"/>
      <c r="CK80" s="6"/>
      <c r="CL80" s="8"/>
      <c r="CM80" s="9" t="str">
        <f>IF( AND(ISNUMBER(CJ80),ISNUMBER(CL80)),DATEDIF(CJ80,CL80,"D"),"")</f>
        <v/>
      </c>
    </row>
    <row r="81" spans="1:91" ht="105">
      <c r="A81" s="6">
        <v>52</v>
      </c>
      <c r="B81" s="6" t="str">
        <f>IF(C81="201612","A",IF(C81="201706","B",IF(C81="201712","C",IF(C81="201806","D"))))</f>
        <v>A</v>
      </c>
      <c r="C81" s="7" t="str">
        <f>CONCATENATE(E81,IF(D81="décembre","12","06"))</f>
        <v>201612</v>
      </c>
      <c r="D81" s="6" t="s">
        <v>90</v>
      </c>
      <c r="E81" s="6">
        <v>2016</v>
      </c>
      <c r="F81" s="6" t="s">
        <v>403</v>
      </c>
      <c r="G81" s="6" t="s">
        <v>404</v>
      </c>
      <c r="H81" s="6">
        <v>73</v>
      </c>
      <c r="I8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1" s="6" t="s">
        <v>142</v>
      </c>
      <c r="K81" s="8">
        <v>15719</v>
      </c>
      <c r="L81" s="8">
        <v>42703</v>
      </c>
      <c r="M81" s="8">
        <v>42711</v>
      </c>
      <c r="N81" s="6">
        <v>8</v>
      </c>
      <c r="O81" s="6" t="s">
        <v>95</v>
      </c>
      <c r="P81" s="6" t="str">
        <f>IF(O81="Hemato","",IF(Q81="CHC","Digestif",IF(Q81="colon","Digestif",IF(Q81="cholangiocarcinome","Digestif",IF(Q81="corticosurrenalome","Surrenale",IF(Q81="ependymome du cervelet","Cérébral",IF(Q81="gastrique","Digestif",IF(Q81="melanome","Cutané",IF(Q81="oesophage","Digestif",IF(Q81="ovaire","Gynécologique",IF(Q81="pancreas","Digestif",IF(Q81="prostate","Prostate",IF(Q81="renal","Urinaire",IF(Q81="sein","Gynécologique",IF(Q81="TNE","TNE",IF(Q81="uterus","Gynécologique",IF(Q81="vessie","Urinaire",IF(Q81="ORL","ORL",IF(Q81="indeterminé","Indéterminé","")))))))))))))))))))</f>
        <v>Digestif</v>
      </c>
      <c r="Q81" s="6" t="s">
        <v>167</v>
      </c>
      <c r="R81" s="6">
        <v>170</v>
      </c>
      <c r="S81" s="6">
        <v>54</v>
      </c>
      <c r="T81" s="6">
        <v>54</v>
      </c>
      <c r="U81" s="6" t="s">
        <v>98</v>
      </c>
      <c r="V81" s="6">
        <f>IF('[1]Référentiel recueil de données'!$Q81="NC","NC",IF('[1]Référentiel recueil de données'!$S81="NC","NC",ROUND('[1]Référentiel recueil de données'!$S81/('[1]Référentiel recueil de données'!$Q81*'[1]Référentiel recueil de données'!$Q81)*10000,0)))</f>
        <v>19</v>
      </c>
      <c r="W81" s="7" t="str">
        <f>IF(OR(Table_2[[#This Row],[interval imc]]="NC",Table_2[[#This Row],[interval imc]]=0),"non renseigné","renseigné")</f>
        <v>renseigné</v>
      </c>
      <c r="X81" s="7" t="str">
        <f>IF('[1]Référentiel recueil de données'!$U41="NC","NC",IF(V81&lt;18.5,"&lt;18,5",IF(AND(V81&gt;=18.5,V81&lt;25),"entre 18,5 et 25",IF(AND(V81&gt;=25,V81&lt;30),"entre 25 et 30",IF(V81&gt;=30,"supérieur à 30")))))</f>
        <v>entre 18,5 et 25</v>
      </c>
      <c r="Y81" s="6">
        <v>1</v>
      </c>
      <c r="Z81" s="7" t="str">
        <f>IF(Y81=0,0,IF(AND(Y81&gt;0,Y81&lt;5),"entre 1 et 5",IF(AND(Y81&gt;=5,Y81&lt;=10),"entre 5 et 10",IF(Y81&gt;10,"supérieur à 10","????"))))</f>
        <v>entre 1 et 5</v>
      </c>
      <c r="AA81" s="7" t="str">
        <f>IF(AND(ISNUMBER(Table_2[[#This Row],[poids_entree]]),ISNUMBER(Table_2[[#This Row],[poids_sortie]])),Table_2[[#This Row],[poids_sortie]]-Table_2[[#This Row],[poids_entree]],"NC")</f>
        <v>NC</v>
      </c>
      <c r="AB81" s="7">
        <f>IF(AND(ISNUMBER(Table_2[[#This Row],[poids_init]]),ISNUMBER(Table_2[[#This Row],[poids_entree]])),Table_2[[#This Row],[poids_entree]]-Table_2[[#This Row],[poids_init]],"NC")</f>
        <v>0</v>
      </c>
      <c r="AC81" s="6">
        <f>IF(T81="NC","NC",IF(S81="NC","NC",ROUND(((S81-T81)/S81)*100,0)))</f>
        <v>0</v>
      </c>
      <c r="AD81" s="6" t="str">
        <f>IF(AA81="NC","NC",IF(AA81&gt;=0,"perte","gain"))</f>
        <v>NC</v>
      </c>
      <c r="AE81" s="6" t="str">
        <f>IF(AB81="NC","NC",IF(AB81&gt;=0,"perte","gain"))</f>
        <v>perte</v>
      </c>
      <c r="AF81" s="6" t="str">
        <f>IF(U81="NC","NC",IF(T81="NC","NC",ROUND(((T81-U81)/T81)*100,0)))</f>
        <v>NC</v>
      </c>
      <c r="AG81" s="6" t="str">
        <f>IF(ISNUMBER(Table_2[[#This Row],[% perte de poids DH]]),AF81*(-1),"NC")</f>
        <v>NC</v>
      </c>
      <c r="AH81" s="6" t="str">
        <f>IF(AF81="NC","non renseigné","renseigné")</f>
        <v>non renseigné</v>
      </c>
      <c r="AI81" s="6" t="str">
        <f>IF(AC81="NC","non renseigné","renseigné")</f>
        <v>renseigné</v>
      </c>
      <c r="AJ81" s="7" t="str">
        <f>IF(OR(Table_2[[#This Row],[albumine]]="NC",Table_2[[#This Row],[albumine]]=0),"non renseigné","renseigné")</f>
        <v>non renseigné</v>
      </c>
      <c r="AK81" s="6" t="s">
        <v>98</v>
      </c>
      <c r="AL81" s="6" t="s">
        <v>115</v>
      </c>
      <c r="AM81" s="6" t="s">
        <v>98</v>
      </c>
      <c r="AN81" s="6">
        <v>80</v>
      </c>
      <c r="AO81" s="6">
        <v>0</v>
      </c>
      <c r="AP81" s="6">
        <v>0</v>
      </c>
      <c r="AQ81" s="8">
        <v>42872</v>
      </c>
      <c r="AR81" s="8">
        <v>42051</v>
      </c>
      <c r="AS81" s="6">
        <v>0</v>
      </c>
      <c r="AT81" s="6">
        <v>0</v>
      </c>
      <c r="AU81" s="6" t="s">
        <v>98</v>
      </c>
      <c r="AV81" s="6" t="s">
        <v>98</v>
      </c>
      <c r="AW81" s="6" t="s">
        <v>98</v>
      </c>
      <c r="AX81" s="6" t="s">
        <v>98</v>
      </c>
      <c r="AY81" s="6" t="s">
        <v>100</v>
      </c>
      <c r="AZ81" s="6" t="s">
        <v>100</v>
      </c>
      <c r="BA81" s="6" t="s">
        <v>101</v>
      </c>
      <c r="BB81" s="6" t="s">
        <v>98</v>
      </c>
      <c r="BC81" s="6" t="s">
        <v>100</v>
      </c>
      <c r="BD81" s="6" t="s">
        <v>101</v>
      </c>
      <c r="BE81" s="6" t="s">
        <v>181</v>
      </c>
      <c r="BF81" s="6" t="s">
        <v>182</v>
      </c>
      <c r="BG81" s="6" t="s">
        <v>98</v>
      </c>
      <c r="BH81" s="6" t="s">
        <v>98</v>
      </c>
      <c r="BI81" s="6" t="s">
        <v>98</v>
      </c>
      <c r="BJ81" s="6" t="s">
        <v>98</v>
      </c>
      <c r="BK81" s="6" t="s">
        <v>98</v>
      </c>
      <c r="BL81" s="6" t="s">
        <v>98</v>
      </c>
      <c r="BM81" s="6" t="s">
        <v>101</v>
      </c>
      <c r="BN81" s="6" t="s">
        <v>98</v>
      </c>
      <c r="BO81" s="6" t="s">
        <v>98</v>
      </c>
      <c r="BP81" s="8">
        <v>42461</v>
      </c>
      <c r="BQ81" s="6">
        <v>0</v>
      </c>
      <c r="BR81" s="6" t="s">
        <v>122</v>
      </c>
      <c r="BS81" s="6" t="s">
        <v>122</v>
      </c>
      <c r="BT81" s="6" t="s">
        <v>122</v>
      </c>
      <c r="BU81" s="6" t="s">
        <v>101</v>
      </c>
      <c r="BV81" s="8" t="s">
        <v>98</v>
      </c>
      <c r="BW81" s="6" t="s">
        <v>98</v>
      </c>
      <c r="BX81" s="6" t="s">
        <v>98</v>
      </c>
      <c r="BY81" s="6"/>
      <c r="BZ81" s="6"/>
      <c r="CA81" s="6"/>
      <c r="CB81" s="6"/>
      <c r="CC81" s="6"/>
      <c r="CD81" s="6"/>
      <c r="CE81" s="6"/>
      <c r="CF81" s="6"/>
      <c r="CG81" s="6" t="s">
        <v>405</v>
      </c>
      <c r="CH81" s="6" t="s">
        <v>98</v>
      </c>
      <c r="CI81" s="6"/>
      <c r="CJ81" s="8"/>
      <c r="CK81" s="6"/>
      <c r="CL81" s="8"/>
      <c r="CM81" s="9" t="str">
        <f>IF( AND(ISNUMBER(CJ81),ISNUMBER(CL81)),DATEDIF(CJ81,CL81,"D"),"")</f>
        <v/>
      </c>
    </row>
    <row r="82" spans="1:91" ht="105">
      <c r="A82" s="6">
        <v>136</v>
      </c>
      <c r="B82" s="6" t="str">
        <f>IF(C82="201612","A",IF(C82="201706","B",IF(C82="201712","C",IF(C82="201806","D"))))</f>
        <v>C</v>
      </c>
      <c r="C82" s="7" t="str">
        <f>CONCATENATE(E82,IF(D82="décembre","12","06"))</f>
        <v>201712</v>
      </c>
      <c r="D82" s="6" t="s">
        <v>90</v>
      </c>
      <c r="E82" s="6">
        <v>2017</v>
      </c>
      <c r="F82" s="6" t="s">
        <v>406</v>
      </c>
      <c r="G82" s="6" t="s">
        <v>407</v>
      </c>
      <c r="H82" s="6">
        <v>68</v>
      </c>
      <c r="I8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2" s="6" t="s">
        <v>93</v>
      </c>
      <c r="K82" s="8">
        <v>17877</v>
      </c>
      <c r="L82" s="8">
        <v>43066</v>
      </c>
      <c r="M82" s="8">
        <v>43082</v>
      </c>
      <c r="N82" s="6">
        <v>16</v>
      </c>
      <c r="O82" s="6" t="s">
        <v>95</v>
      </c>
      <c r="P82" s="6" t="str">
        <f>IF(O82="Hemato","",IF(Q82="CHC","Digestif",IF(Q82="colon","Digestif",IF(Q82="cholangiocarcinome","Digestif",IF(Q82="corticosurrenalome","Surrenale",IF(Q82="ependymome du cervelet","Cérébral",IF(Q82="gastrique","Digestif",IF(Q82="melanome","Cutané",IF(Q82="oesophage","Digestif",IF(Q82="ovaire","Gynécologique",IF(Q82="pancreas","Digestif",IF(Q82="prostate","Prostate",IF(Q82="renal","Urinaire",IF(Q82="sein","Gynécologique",IF(Q82="TNE","TNE",IF(Q82="uterus","Gynécologique",IF(Q82="vessie","Urinaire",IF(Q82="ORL","ORL",IF(Q82="indeterminé","Indéterminé","")))))))))))))))))))</f>
        <v>Gynécologique</v>
      </c>
      <c r="Q82" s="6" t="s">
        <v>186</v>
      </c>
      <c r="R82" s="6">
        <v>164</v>
      </c>
      <c r="S82" s="6">
        <v>74</v>
      </c>
      <c r="T82" s="6">
        <v>65</v>
      </c>
      <c r="U82" s="6" t="s">
        <v>98</v>
      </c>
      <c r="V82" s="6">
        <f>IF('[1]Référentiel recueil de données'!$Q82="NC","NC",IF('[1]Référentiel recueil de données'!$S82="NC","NC",ROUND('[1]Référentiel recueil de données'!$S82/('[1]Référentiel recueil de données'!$Q82*'[1]Référentiel recueil de données'!$Q82)*10000,0)))</f>
        <v>24</v>
      </c>
      <c r="W82" s="7" t="str">
        <f>IF(OR(Table_2[[#This Row],[interval imc]]="NC",Table_2[[#This Row],[interval imc]]=0),"non renseigné","renseigné")</f>
        <v>renseigné</v>
      </c>
      <c r="X82" s="7" t="str">
        <f>IF('[1]Référentiel recueil de données'!$U42="NC","NC",IF(V82&lt;18.5,"&lt;18,5",IF(AND(V82&gt;=18.5,V82&lt;25),"entre 18,5 et 25",IF(AND(V82&gt;=25,V82&lt;30),"entre 25 et 30",IF(V82&gt;=30,"supérieur à 30")))))</f>
        <v>entre 18,5 et 25</v>
      </c>
      <c r="Y82" s="6">
        <v>1</v>
      </c>
      <c r="Z82" s="7" t="str">
        <f>IF(Y82=0,0,IF(AND(Y82&gt;0,Y82&lt;5),"entre 1 et 5",IF(AND(Y82&gt;=5,Y82&lt;=10),"entre 5 et 10",IF(Y82&gt;10,"supérieur à 10","????"))))</f>
        <v>entre 1 et 5</v>
      </c>
      <c r="AA82" s="7" t="str">
        <f>IF(AND(ISNUMBER(Table_2[[#This Row],[poids_entree]]),ISNUMBER(Table_2[[#This Row],[poids_sortie]])),Table_2[[#This Row],[poids_sortie]]-Table_2[[#This Row],[poids_entree]],"NC")</f>
        <v>NC</v>
      </c>
      <c r="AB82" s="7">
        <f>IF(AND(ISNUMBER(Table_2[[#This Row],[poids_init]]),ISNUMBER(Table_2[[#This Row],[poids_entree]])),Table_2[[#This Row],[poids_entree]]-Table_2[[#This Row],[poids_init]],"NC")</f>
        <v>-9</v>
      </c>
      <c r="AC82" s="6">
        <f>IF(T82="NC","NC",IF(S82="NC","NC",ROUND(((S82-T82)/S82)*100,0)))</f>
        <v>12</v>
      </c>
      <c r="AD82" s="6" t="str">
        <f>IF(AA82="NC","NC",IF(AA82&gt;=0,"perte","gain"))</f>
        <v>NC</v>
      </c>
      <c r="AE82" s="6" t="str">
        <f>IF(AB82="NC","NC",IF(AB82&gt;=0,"perte","gain"))</f>
        <v>gain</v>
      </c>
      <c r="AF82" s="6" t="str">
        <f>IF(U82="NC","NC",IF(T82="NC","NC",ROUND(((T82-U82)/T82)*100,0)))</f>
        <v>NC</v>
      </c>
      <c r="AG82" s="6" t="str">
        <f>IF(ISNUMBER(Table_2[[#This Row],[% perte de poids DH]]),AF82*(-1),"NC")</f>
        <v>NC</v>
      </c>
      <c r="AH82" s="6" t="str">
        <f>IF(AF82="NC","non renseigné","renseigné")</f>
        <v>non renseigné</v>
      </c>
      <c r="AI82" s="6" t="str">
        <f>IF(AC82="NC","non renseigné","renseigné")</f>
        <v>renseigné</v>
      </c>
      <c r="AJ82" s="7" t="str">
        <f>IF(OR(Table_2[[#This Row],[albumine]]="NC",Table_2[[#This Row],[albumine]]=0),"non renseigné","renseigné")</f>
        <v>renseigné</v>
      </c>
      <c r="AK82" s="6">
        <v>31</v>
      </c>
      <c r="AL82" s="6" t="s">
        <v>97</v>
      </c>
      <c r="AM82" s="6" t="s">
        <v>98</v>
      </c>
      <c r="AN82" s="6" t="s">
        <v>98</v>
      </c>
      <c r="AO82" s="6" t="s">
        <v>98</v>
      </c>
      <c r="AP82" s="6" t="s">
        <v>98</v>
      </c>
      <c r="AQ82" s="8">
        <v>43082</v>
      </c>
      <c r="AR82" s="8">
        <v>43398</v>
      </c>
      <c r="AS82" s="6">
        <v>0</v>
      </c>
      <c r="AT82" s="6">
        <v>0</v>
      </c>
      <c r="AU82" s="6" t="s">
        <v>98</v>
      </c>
      <c r="AV82" s="6" t="s">
        <v>101</v>
      </c>
      <c r="AW82" s="6" t="s">
        <v>98</v>
      </c>
      <c r="AX82" s="6" t="s">
        <v>98</v>
      </c>
      <c r="AY82" s="6" t="s">
        <v>100</v>
      </c>
      <c r="AZ82" s="6" t="s">
        <v>101</v>
      </c>
      <c r="BA82" s="6" t="s">
        <v>101</v>
      </c>
      <c r="BB82" s="6" t="s">
        <v>98</v>
      </c>
      <c r="BC82" s="6" t="s">
        <v>98</v>
      </c>
      <c r="BD82" s="6" t="s">
        <v>101</v>
      </c>
      <c r="BE82" s="6" t="s">
        <v>102</v>
      </c>
      <c r="BF82" s="6" t="s">
        <v>98</v>
      </c>
      <c r="BG82" s="6" t="s">
        <v>98</v>
      </c>
      <c r="BH82" s="6" t="s">
        <v>98</v>
      </c>
      <c r="BI82" s="6" t="s">
        <v>98</v>
      </c>
      <c r="BJ82" s="6" t="s">
        <v>98</v>
      </c>
      <c r="BK82" s="6" t="s">
        <v>98</v>
      </c>
      <c r="BL82" s="6" t="s">
        <v>98</v>
      </c>
      <c r="BM82" s="6" t="s">
        <v>98</v>
      </c>
      <c r="BN82" s="6" t="s">
        <v>98</v>
      </c>
      <c r="BO82" s="6" t="s">
        <v>98</v>
      </c>
      <c r="BP82" s="8" t="s">
        <v>98</v>
      </c>
      <c r="BQ82" s="6" t="s">
        <v>98</v>
      </c>
      <c r="BR82" s="6" t="s">
        <v>101</v>
      </c>
      <c r="BS82" s="6" t="s">
        <v>100</v>
      </c>
      <c r="BT82" s="6" t="s">
        <v>111</v>
      </c>
      <c r="BU82" s="6" t="s">
        <v>101</v>
      </c>
      <c r="BV82" s="8" t="s">
        <v>98</v>
      </c>
      <c r="BW82" s="6" t="s">
        <v>98</v>
      </c>
      <c r="BX82" s="6" t="s">
        <v>98</v>
      </c>
      <c r="BY82" s="6"/>
      <c r="BZ82" s="6"/>
      <c r="CA82" s="6"/>
      <c r="CB82" s="6"/>
      <c r="CC82" s="6"/>
      <c r="CD82" s="6"/>
      <c r="CE82" s="6"/>
      <c r="CF82" s="6"/>
      <c r="CG82" s="6" t="s">
        <v>98</v>
      </c>
      <c r="CH82" s="6" t="s">
        <v>408</v>
      </c>
      <c r="CI82" s="6"/>
      <c r="CJ82" s="8"/>
      <c r="CK82" s="6"/>
      <c r="CL82" s="8"/>
      <c r="CM82" s="9" t="str">
        <f>IF( AND(ISNUMBER(CJ82),ISNUMBER(CL82)),DATEDIF(CJ82,CL82,"D"),"")</f>
        <v/>
      </c>
    </row>
    <row r="83" spans="1:91">
      <c r="A83" s="6">
        <v>137</v>
      </c>
      <c r="B83" s="6" t="str">
        <f>IF(C83="201612","A",IF(C83="201706","B",IF(C83="201712","C",IF(C83="201806","D"))))</f>
        <v>C</v>
      </c>
      <c r="C83" s="7" t="str">
        <f>CONCATENATE(E83,IF(D83="décembre","12","06"))</f>
        <v>201712</v>
      </c>
      <c r="D83" s="6" t="s">
        <v>90</v>
      </c>
      <c r="E83" s="6">
        <v>2017</v>
      </c>
      <c r="F83" s="6" t="s">
        <v>409</v>
      </c>
      <c r="G83" s="6" t="s">
        <v>410</v>
      </c>
      <c r="H83" s="6">
        <v>70</v>
      </c>
      <c r="I8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3" s="6" t="s">
        <v>93</v>
      </c>
      <c r="K83" s="8">
        <v>17229</v>
      </c>
      <c r="L83" s="8">
        <v>43042</v>
      </c>
      <c r="M83" s="8">
        <v>43073</v>
      </c>
      <c r="N83" s="6">
        <v>31</v>
      </c>
      <c r="O83" s="6" t="s">
        <v>136</v>
      </c>
      <c r="P83" s="6" t="str">
        <f>IF(O83="Hemato","",IF(Q83="CHC","Digestif",IF(Q83="colon","Digestif",IF(Q83="cholangiocarcinome","Digestif",IF(Q83="corticosurrenalome","Surrenale",IF(Q83="ependymome du cervelet","Cérébral",IF(Q83="gastrique","Digestif",IF(Q83="melanome","Cutané",IF(Q83="oesophage","Digestif",IF(Q83="ovaire","Gynécologique",IF(Q83="pancreas","Digestif",IF(Q83="prostate","Prostate",IF(Q83="renal","Urinaire",IF(Q83="sein","Gynécologique",IF(Q83="TNE","TNE",IF(Q83="uterus","Gynécologique",IF(Q83="vessie","Urinaire",IF(Q83="ORL","ORL",IF(Q83="indeterminé","Indéterminé","")))))))))))))))))))</f>
        <v/>
      </c>
      <c r="Q83" s="6" t="s">
        <v>202</v>
      </c>
      <c r="R83" s="6">
        <v>165</v>
      </c>
      <c r="S83" s="6">
        <v>80</v>
      </c>
      <c r="T83" s="6">
        <v>80</v>
      </c>
      <c r="U83" s="6" t="s">
        <v>98</v>
      </c>
      <c r="V83" s="6">
        <f>IF('[1]Référentiel recueil de données'!$Q83="NC","NC",IF('[1]Référentiel recueil de données'!$S83="NC","NC",ROUND('[1]Référentiel recueil de données'!$S83/('[1]Référentiel recueil de données'!$Q83*'[1]Référentiel recueil de données'!$Q83)*10000,0)))</f>
        <v>29</v>
      </c>
      <c r="W83" s="7" t="str">
        <f>IF(OR(Table_2[[#This Row],[interval imc]]="NC",Table_2[[#This Row],[interval imc]]=0),"non renseigné","renseigné")</f>
        <v>renseigné</v>
      </c>
      <c r="X83" s="7" t="str">
        <f>IF('[1]Référentiel recueil de données'!$U43="NC","NC",IF(V83&lt;18.5,"&lt;18,5",IF(AND(V83&gt;=18.5,V83&lt;25),"entre 18,5 et 25",IF(AND(V83&gt;=25,V83&lt;30),"entre 25 et 30",IF(V83&gt;=30,"supérieur à 30")))))</f>
        <v>entre 25 et 30</v>
      </c>
      <c r="Y83" s="6">
        <v>1</v>
      </c>
      <c r="Z83" s="7" t="str">
        <f>IF(Y83=0,0,IF(AND(Y83&gt;0,Y83&lt;5),"entre 1 et 5",IF(AND(Y83&gt;=5,Y83&lt;=10),"entre 5 et 10",IF(Y83&gt;10,"supérieur à 10","????"))))</f>
        <v>entre 1 et 5</v>
      </c>
      <c r="AA83" s="7" t="str">
        <f>IF(AND(ISNUMBER(Table_2[[#This Row],[poids_entree]]),ISNUMBER(Table_2[[#This Row],[poids_sortie]])),Table_2[[#This Row],[poids_sortie]]-Table_2[[#This Row],[poids_entree]],"NC")</f>
        <v>NC</v>
      </c>
      <c r="AB83" s="7">
        <f>IF(AND(ISNUMBER(Table_2[[#This Row],[poids_init]]),ISNUMBER(Table_2[[#This Row],[poids_entree]])),Table_2[[#This Row],[poids_entree]]-Table_2[[#This Row],[poids_init]],"NC")</f>
        <v>0</v>
      </c>
      <c r="AC83" s="6">
        <f>IF(T83="NC","NC",IF(S83="NC","NC",ROUND(((S83-T83)/S83)*100,0)))</f>
        <v>0</v>
      </c>
      <c r="AD83" s="6" t="str">
        <f>IF(AA83="NC","NC",IF(AA83&gt;=0,"perte","gain"))</f>
        <v>NC</v>
      </c>
      <c r="AE83" s="6" t="str">
        <f>IF(AB83="NC","NC",IF(AB83&gt;=0,"perte","gain"))</f>
        <v>perte</v>
      </c>
      <c r="AF83" s="6" t="str">
        <f>IF(U83="NC","NC",IF(T83="NC","NC",ROUND(((T83-U83)/T83)*100,0)))</f>
        <v>NC</v>
      </c>
      <c r="AG83" s="6" t="str">
        <f>IF(ISNUMBER(Table_2[[#This Row],[% perte de poids DH]]),AF83*(-1),"NC")</f>
        <v>NC</v>
      </c>
      <c r="AH83" s="6" t="str">
        <f>IF(AF83="NC","non renseigné","renseigné")</f>
        <v>non renseigné</v>
      </c>
      <c r="AI83" s="6" t="str">
        <f>IF(AC83="NC","non renseigné","renseigné")</f>
        <v>renseigné</v>
      </c>
      <c r="AJ83" s="7" t="str">
        <f>IF(OR(Table_2[[#This Row],[albumine]]="NC",Table_2[[#This Row],[albumine]]=0),"non renseigné","renseigné")</f>
        <v>renseigné</v>
      </c>
      <c r="AK83" s="6">
        <v>28</v>
      </c>
      <c r="AL83" s="6" t="s">
        <v>110</v>
      </c>
      <c r="AM83" s="6" t="s">
        <v>98</v>
      </c>
      <c r="AN83" s="6">
        <v>119</v>
      </c>
      <c r="AO83" s="6" t="s">
        <v>98</v>
      </c>
      <c r="AP83" s="6" t="s">
        <v>98</v>
      </c>
      <c r="AQ83" s="8">
        <v>43214</v>
      </c>
      <c r="AR83" s="8">
        <v>43204</v>
      </c>
      <c r="AS83" s="6">
        <v>0</v>
      </c>
      <c r="AT83" s="6">
        <v>0</v>
      </c>
      <c r="AU83" s="6" t="s">
        <v>138</v>
      </c>
      <c r="AV83" s="6" t="s">
        <v>98</v>
      </c>
      <c r="AW83" s="6" t="s">
        <v>98</v>
      </c>
      <c r="AX83" s="6" t="s">
        <v>98</v>
      </c>
      <c r="AY83" s="6" t="s">
        <v>100</v>
      </c>
      <c r="AZ83" s="6" t="s">
        <v>100</v>
      </c>
      <c r="BA83" s="6" t="s">
        <v>101</v>
      </c>
      <c r="BB83" s="6" t="s">
        <v>98</v>
      </c>
      <c r="BC83" s="6" t="s">
        <v>98</v>
      </c>
      <c r="BD83" s="6" t="s">
        <v>101</v>
      </c>
      <c r="BE83" s="6" t="s">
        <v>102</v>
      </c>
      <c r="BF83" s="6" t="s">
        <v>98</v>
      </c>
      <c r="BG83" s="6" t="s">
        <v>98</v>
      </c>
      <c r="BH83" s="6" t="s">
        <v>98</v>
      </c>
      <c r="BI83" s="6" t="s">
        <v>98</v>
      </c>
      <c r="BJ83" s="6" t="s">
        <v>98</v>
      </c>
      <c r="BK83" s="6" t="s">
        <v>98</v>
      </c>
      <c r="BL83" s="6" t="s">
        <v>98</v>
      </c>
      <c r="BM83" s="6" t="s">
        <v>100</v>
      </c>
      <c r="BN83" s="6" t="s">
        <v>98</v>
      </c>
      <c r="BO83" s="6" t="s">
        <v>98</v>
      </c>
      <c r="BP83" s="8" t="s">
        <v>98</v>
      </c>
      <c r="BQ83" s="6" t="s">
        <v>98</v>
      </c>
      <c r="BR83" s="6" t="s">
        <v>101</v>
      </c>
      <c r="BS83" s="6" t="s">
        <v>100</v>
      </c>
      <c r="BT83" s="6" t="s">
        <v>111</v>
      </c>
      <c r="BU83" s="6" t="s">
        <v>100</v>
      </c>
      <c r="BV83" s="8">
        <v>43055</v>
      </c>
      <c r="BW83" s="6" t="s">
        <v>386</v>
      </c>
      <c r="BX83" s="6" t="s">
        <v>98</v>
      </c>
      <c r="BY83" s="6"/>
      <c r="BZ83" s="6"/>
      <c r="CA83" s="6" t="s">
        <v>100</v>
      </c>
      <c r="CB83" s="6"/>
      <c r="CC83" s="6"/>
      <c r="CD83" s="6"/>
      <c r="CE83" s="6"/>
      <c r="CF83" s="6"/>
      <c r="CG83" s="6" t="s">
        <v>411</v>
      </c>
      <c r="CH83" s="6" t="s">
        <v>98</v>
      </c>
      <c r="CI83" s="6" t="s">
        <v>101</v>
      </c>
      <c r="CJ83" s="8">
        <v>43064</v>
      </c>
      <c r="CK83" s="6" t="s">
        <v>100</v>
      </c>
      <c r="CL83" s="8">
        <v>43212</v>
      </c>
      <c r="CM83" s="9">
        <f>IF( AND(ISNUMBER(CJ83),ISNUMBER(CL83)),DATEDIF(CJ83,CL83,"D"),"")</f>
        <v>148</v>
      </c>
    </row>
    <row r="84" spans="1:91" ht="30">
      <c r="A84" s="6">
        <v>106</v>
      </c>
      <c r="B84" s="6" t="str">
        <f>IF(C84="201612","A",IF(C84="201706","B",IF(C84="201712","C",IF(C84="201806","D"))))</f>
        <v>D</v>
      </c>
      <c r="C84" s="7" t="str">
        <f>CONCATENATE(E84,IF(D84="décembre","12","06"))</f>
        <v>201806</v>
      </c>
      <c r="D84" s="6" t="s">
        <v>106</v>
      </c>
      <c r="E84" s="6">
        <v>2018</v>
      </c>
      <c r="F84" s="6" t="s">
        <v>412</v>
      </c>
      <c r="G84" s="6" t="s">
        <v>413</v>
      </c>
      <c r="H84" s="6">
        <v>77</v>
      </c>
      <c r="I8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84" s="6" t="s">
        <v>93</v>
      </c>
      <c r="K84" s="8">
        <v>14946</v>
      </c>
      <c r="L84" s="8">
        <v>43238</v>
      </c>
      <c r="M84" s="8">
        <v>43262</v>
      </c>
      <c r="N84" s="6">
        <v>24</v>
      </c>
      <c r="O84" s="6" t="s">
        <v>136</v>
      </c>
      <c r="P84" s="6" t="str">
        <f>IF(O84="Hemato","",IF(Q84="CHC","Digestif",IF(Q84="colon","Digestif",IF(Q84="cholangiocarcinome","Digestif",IF(Q84="corticosurrenalome","Surrenale",IF(Q84="ependymome du cervelet","Cérébral",IF(Q84="gastrique","Digestif",IF(Q84="melanome","Cutané",IF(Q84="oesophage","Digestif",IF(Q84="ovaire","Gynécologique",IF(Q84="pancreas","Digestif",IF(Q84="prostate","Prostate",IF(Q84="renal","Urinaire",IF(Q84="sein","Gynécologique",IF(Q84="TNE","TNE",IF(Q84="uterus","Gynécologique",IF(Q84="vessie","Urinaire",IF(Q84="ORL","ORL",IF(Q84="indeterminé","Indéterminé","")))))))))))))))))))</f>
        <v/>
      </c>
      <c r="Q84" s="6" t="s">
        <v>414</v>
      </c>
      <c r="R84" s="6">
        <v>165</v>
      </c>
      <c r="S84" s="6" t="s">
        <v>98</v>
      </c>
      <c r="T84" s="6">
        <v>72</v>
      </c>
      <c r="U84" s="6">
        <v>68</v>
      </c>
      <c r="V84" s="6">
        <f>IF('[1]Référentiel recueil de données'!$Q84="NC","NC",IF('[1]Référentiel recueil de données'!$S84="NC","NC",ROUND('[1]Référentiel recueil de données'!$S84/('[1]Référentiel recueil de données'!$Q84*'[1]Référentiel recueil de données'!$Q84)*10000,0)))</f>
        <v>26</v>
      </c>
      <c r="W84" s="7" t="str">
        <f>IF(OR(Table_2[[#This Row],[interval imc]]="NC",Table_2[[#This Row],[interval imc]]=0),"non renseigné","renseigné")</f>
        <v>renseigné</v>
      </c>
      <c r="X84" s="7" t="str">
        <f>IF('[1]Référentiel recueil de données'!$U78="NC","NC",IF(V84&lt;18.5,"&lt;18,5",IF(AND(V84&gt;=18.5,V84&lt;25),"entre 18,5 et 25",IF(AND(V84&gt;=25,V84&lt;30),"entre 25 et 30",IF(V84&gt;=30,"supérieur à 30")))))</f>
        <v>entre 25 et 30</v>
      </c>
      <c r="Y84" s="6">
        <v>3</v>
      </c>
      <c r="Z84" s="7" t="str">
        <f>IF(Y84=0,0,IF(AND(Y84&gt;0,Y84&lt;5),"entre 1 et 5",IF(AND(Y84&gt;=5,Y84&lt;=10),"entre 5 et 10",IF(Y84&gt;10,"supérieur à 10","????"))))</f>
        <v>entre 1 et 5</v>
      </c>
      <c r="AA84" s="7">
        <f>IF(AND(ISNUMBER(Table_2[[#This Row],[poids_entree]]),ISNUMBER(Table_2[[#This Row],[poids_sortie]])),Table_2[[#This Row],[poids_sortie]]-Table_2[[#This Row],[poids_entree]],"NC")</f>
        <v>-4</v>
      </c>
      <c r="AB84" s="7" t="str">
        <f>IF(AND(ISNUMBER(Table_2[[#This Row],[poids_init]]),ISNUMBER(Table_2[[#This Row],[poids_entree]])),Table_2[[#This Row],[poids_entree]]-Table_2[[#This Row],[poids_init]],"NC")</f>
        <v>NC</v>
      </c>
      <c r="AC84" s="6" t="str">
        <f>IF(T84="NC","NC",IF(S84="NC","NC",ROUND(((S84-T84)/S84)*100,0)))</f>
        <v>NC</v>
      </c>
      <c r="AD84" s="6" t="str">
        <f>IF(AA84="NC","NC",IF(AA84&gt;=0,"perte","gain"))</f>
        <v>gain</v>
      </c>
      <c r="AE84" s="6" t="str">
        <f>IF(AB84="NC","NC",IF(AB84&gt;=0,"perte","gain"))</f>
        <v>NC</v>
      </c>
      <c r="AF84" s="6">
        <f>IF(U84="NC","NC",IF(T84="NC","NC",ROUND(((T84-U84)/T84)*100,0)))</f>
        <v>6</v>
      </c>
      <c r="AG84" s="6">
        <f>IF(ISNUMBER(Table_2[[#This Row],[% perte de poids DH]]),AF84*(-1),"NC")</f>
        <v>-6</v>
      </c>
      <c r="AH84" s="6" t="str">
        <f>IF(AF84="NC","non renseigné","renseigné")</f>
        <v>renseigné</v>
      </c>
      <c r="AI84" s="6" t="str">
        <f>IF(AC84="NC","non renseigné","renseigné")</f>
        <v>non renseigné</v>
      </c>
      <c r="AJ84" s="7" t="str">
        <f>IF(OR(Table_2[[#This Row],[albumine]]="NC",Table_2[[#This Row],[albumine]]=0),"non renseigné","renseigné")</f>
        <v>renseigné</v>
      </c>
      <c r="AK84" s="6">
        <v>27</v>
      </c>
      <c r="AL84" s="6" t="s">
        <v>110</v>
      </c>
      <c r="AM84" s="6" t="s">
        <v>98</v>
      </c>
      <c r="AN84" s="6">
        <v>29</v>
      </c>
      <c r="AO84" s="6" t="s">
        <v>98</v>
      </c>
      <c r="AP84" s="6" t="s">
        <v>98</v>
      </c>
      <c r="AQ84" s="8">
        <v>43287</v>
      </c>
      <c r="AR84" s="8">
        <v>43279</v>
      </c>
      <c r="AS84" s="6">
        <v>1</v>
      </c>
      <c r="AT84" s="6">
        <v>0</v>
      </c>
      <c r="AU84" s="6" t="s">
        <v>98</v>
      </c>
      <c r="AV84" s="6" t="s">
        <v>101</v>
      </c>
      <c r="AW84" s="6" t="s">
        <v>98</v>
      </c>
      <c r="AX84" s="6" t="s">
        <v>101</v>
      </c>
      <c r="AY84" s="6" t="s">
        <v>100</v>
      </c>
      <c r="AZ84" s="6" t="s">
        <v>100</v>
      </c>
      <c r="BA84" s="6" t="s">
        <v>100</v>
      </c>
      <c r="BB84" s="6" t="s">
        <v>100</v>
      </c>
      <c r="BC84" s="6" t="s">
        <v>101</v>
      </c>
      <c r="BD84" s="6" t="s">
        <v>101</v>
      </c>
      <c r="BE84" s="6" t="s">
        <v>102</v>
      </c>
      <c r="BF84" s="6" t="s">
        <v>98</v>
      </c>
      <c r="BG84" s="6" t="s">
        <v>98</v>
      </c>
      <c r="BH84" s="6" t="s">
        <v>98</v>
      </c>
      <c r="BI84" s="6" t="s">
        <v>98</v>
      </c>
      <c r="BJ84" s="6" t="s">
        <v>98</v>
      </c>
      <c r="BK84" s="6" t="s">
        <v>98</v>
      </c>
      <c r="BL84" s="6" t="s">
        <v>98</v>
      </c>
      <c r="BM84" s="6" t="s">
        <v>101</v>
      </c>
      <c r="BN84" s="6" t="s">
        <v>98</v>
      </c>
      <c r="BO84" s="6" t="s">
        <v>98</v>
      </c>
      <c r="BP84" s="8" t="s">
        <v>98</v>
      </c>
      <c r="BQ84" s="6" t="s">
        <v>98</v>
      </c>
      <c r="BR84" s="6" t="s">
        <v>101</v>
      </c>
      <c r="BS84" s="6" t="s">
        <v>100</v>
      </c>
      <c r="BT84" s="6" t="s">
        <v>111</v>
      </c>
      <c r="BU84" s="6" t="s">
        <v>101</v>
      </c>
      <c r="BV84" s="8" t="s">
        <v>98</v>
      </c>
      <c r="BW84" s="6" t="s">
        <v>98</v>
      </c>
      <c r="BX84" s="6" t="s">
        <v>98</v>
      </c>
      <c r="BY84" s="6"/>
      <c r="BZ84" s="6"/>
      <c r="CA84" s="6"/>
      <c r="CB84" s="6"/>
      <c r="CC84" s="6"/>
      <c r="CD84" s="6"/>
      <c r="CE84" s="6"/>
      <c r="CF84" s="6"/>
      <c r="CG84" s="6" t="s">
        <v>415</v>
      </c>
      <c r="CH84" s="6" t="s">
        <v>98</v>
      </c>
      <c r="CI84" s="6"/>
      <c r="CJ84" s="8"/>
      <c r="CK84" s="6"/>
      <c r="CL84" s="8"/>
      <c r="CM84" s="9" t="str">
        <f>IF( AND(ISNUMBER(CJ84),ISNUMBER(CL84)),DATEDIF(CJ84,CL84,"D"),"")</f>
        <v/>
      </c>
    </row>
    <row r="85" spans="1:91" ht="45">
      <c r="A85" s="6">
        <v>107</v>
      </c>
      <c r="B85" s="6" t="str">
        <f>IF(C85="201612","A",IF(C85="201706","B",IF(C85="201712","C",IF(C85="201806","D"))))</f>
        <v>D</v>
      </c>
      <c r="C85" s="7" t="str">
        <f>CONCATENATE(E85,IF(D85="décembre","12","06"))</f>
        <v>201806</v>
      </c>
      <c r="D85" s="6" t="s">
        <v>106</v>
      </c>
      <c r="E85" s="6">
        <v>2018</v>
      </c>
      <c r="F85" s="6" t="s">
        <v>416</v>
      </c>
      <c r="G85" s="6" t="s">
        <v>284</v>
      </c>
      <c r="H85" s="6">
        <v>55</v>
      </c>
      <c r="I8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5" s="6" t="s">
        <v>142</v>
      </c>
      <c r="K85" s="8">
        <v>22938</v>
      </c>
      <c r="L85" s="8">
        <v>43254</v>
      </c>
      <c r="M85" s="8">
        <v>43257</v>
      </c>
      <c r="N85" s="6">
        <v>3</v>
      </c>
      <c r="O85" s="6" t="s">
        <v>136</v>
      </c>
      <c r="P85" s="6" t="str">
        <f>IF(O85="Hemato","",IF(Q85="CHC","Digestif",IF(Q85="colon","Digestif",IF(Q85="cholangiocarcinome","Digestif",IF(Q85="corticosurrenalome","Surrenale",IF(Q85="ependymome du cervelet","Cérébral",IF(Q85="gastrique","Digestif",IF(Q85="melanome","Cutané",IF(Q85="oesophage","Digestif",IF(Q85="ovaire","Gynécologique",IF(Q85="pancreas","Digestif",IF(Q85="prostate","Prostate",IF(Q85="renal","Urinaire",IF(Q85="sein","Gynécologique",IF(Q85="TNE","TNE",IF(Q85="uterus","Gynécologique",IF(Q85="vessie","Urinaire",IF(Q85="ORL","ORL",IF(Q85="indeterminé","Indéterminé","")))))))))))))))))))</f>
        <v/>
      </c>
      <c r="Q85" s="6" t="s">
        <v>417</v>
      </c>
      <c r="R85" s="6">
        <v>184</v>
      </c>
      <c r="S85" s="6" t="s">
        <v>98</v>
      </c>
      <c r="T85" s="6">
        <v>79</v>
      </c>
      <c r="U85" s="6" t="s">
        <v>98</v>
      </c>
      <c r="V85" s="6">
        <f>IF('[1]Référentiel recueil de données'!$Q85="NC","NC",IF('[1]Référentiel recueil de données'!$S85="NC","NC",ROUND('[1]Référentiel recueil de données'!$S85/('[1]Référentiel recueil de données'!$Q85*'[1]Référentiel recueil de données'!$Q85)*10000,0)))</f>
        <v>23</v>
      </c>
      <c r="W85" s="7" t="str">
        <f>IF(OR(Table_2[[#This Row],[interval imc]]="NC",Table_2[[#This Row],[interval imc]]=0),"non renseigné","renseigné")</f>
        <v>renseigné</v>
      </c>
      <c r="X85" s="7" t="str">
        <f>IF('[1]Référentiel recueil de données'!$U44="NC","NC",IF(V85&lt;18.5,"&lt;18,5",IF(AND(V85&gt;=18.5,V85&lt;25),"entre 18,5 et 25",IF(AND(V85&gt;=25,V85&lt;30),"entre 25 et 30",IF(V85&gt;=30,"supérieur à 30")))))</f>
        <v>entre 18,5 et 25</v>
      </c>
      <c r="Y85" s="6">
        <v>1</v>
      </c>
      <c r="Z85" s="7" t="str">
        <f>IF(Y85=0,0,IF(AND(Y85&gt;0,Y85&lt;5),"entre 1 et 5",IF(AND(Y85&gt;=5,Y85&lt;=10),"entre 5 et 10",IF(Y85&gt;10,"supérieur à 10","????"))))</f>
        <v>entre 1 et 5</v>
      </c>
      <c r="AA85" s="7" t="str">
        <f>IF(AND(ISNUMBER(Table_2[[#This Row],[poids_entree]]),ISNUMBER(Table_2[[#This Row],[poids_sortie]])),Table_2[[#This Row],[poids_sortie]]-Table_2[[#This Row],[poids_entree]],"NC")</f>
        <v>NC</v>
      </c>
      <c r="AB85" s="7" t="str">
        <f>IF(AND(ISNUMBER(Table_2[[#This Row],[poids_init]]),ISNUMBER(Table_2[[#This Row],[poids_entree]])),Table_2[[#This Row],[poids_entree]]-Table_2[[#This Row],[poids_init]],"NC")</f>
        <v>NC</v>
      </c>
      <c r="AC85" s="6" t="str">
        <f>IF(T85="NC","NC",IF(S85="NC","NC",ROUND(((S85-T85)/S85)*100,0)))</f>
        <v>NC</v>
      </c>
      <c r="AD85" s="6" t="str">
        <f>IF(AA85="NC","NC",IF(AA85&gt;=0,"perte","gain"))</f>
        <v>NC</v>
      </c>
      <c r="AE85" s="6" t="str">
        <f>IF(AB85="NC","NC",IF(AB85&gt;=0,"perte","gain"))</f>
        <v>NC</v>
      </c>
      <c r="AF85" s="6" t="str">
        <f>IF(U85="NC","NC",IF(T85="NC","NC",ROUND(((T85-U85)/T85)*100,0)))</f>
        <v>NC</v>
      </c>
      <c r="AG85" s="6" t="str">
        <f>IF(ISNUMBER(Table_2[[#This Row],[% perte de poids DH]]),AF85*(-1),"NC")</f>
        <v>NC</v>
      </c>
      <c r="AH85" s="6" t="str">
        <f>IF(AF85="NC","non renseigné","renseigné")</f>
        <v>non renseigné</v>
      </c>
      <c r="AI85" s="6" t="str">
        <f>IF(AC85="NC","non renseigné","renseigné")</f>
        <v>non renseigné</v>
      </c>
      <c r="AJ85" s="7" t="str">
        <f>IF(OR(Table_2[[#This Row],[albumine]]="NC",Table_2[[#This Row],[albumine]]=0),"non renseigné","renseigné")</f>
        <v>non renseigné</v>
      </c>
      <c r="AK85" s="6" t="s">
        <v>98</v>
      </c>
      <c r="AL85" s="6" t="s">
        <v>128</v>
      </c>
      <c r="AM85" s="6" t="s">
        <v>98</v>
      </c>
      <c r="AN85" s="6" t="s">
        <v>98</v>
      </c>
      <c r="AO85" s="6" t="s">
        <v>98</v>
      </c>
      <c r="AP85" s="6" t="s">
        <v>98</v>
      </c>
      <c r="AQ85" s="8">
        <v>43285</v>
      </c>
      <c r="AR85" s="8" t="s">
        <v>98</v>
      </c>
      <c r="AS85" s="6">
        <v>0</v>
      </c>
      <c r="AT85" s="6">
        <v>0</v>
      </c>
      <c r="AU85" s="6" t="s">
        <v>98</v>
      </c>
      <c r="AV85" s="6" t="s">
        <v>98</v>
      </c>
      <c r="AW85" s="6" t="s">
        <v>98</v>
      </c>
      <c r="AX85" s="6" t="s">
        <v>98</v>
      </c>
      <c r="AY85" s="6" t="s">
        <v>101</v>
      </c>
      <c r="AZ85" s="6" t="s">
        <v>101</v>
      </c>
      <c r="BA85" s="6" t="s">
        <v>101</v>
      </c>
      <c r="BB85" s="6" t="s">
        <v>98</v>
      </c>
      <c r="BC85" s="6" t="s">
        <v>98</v>
      </c>
      <c r="BD85" s="6" t="s">
        <v>101</v>
      </c>
      <c r="BE85" s="6" t="s">
        <v>102</v>
      </c>
      <c r="BF85" s="6" t="s">
        <v>98</v>
      </c>
      <c r="BG85" s="6" t="s">
        <v>98</v>
      </c>
      <c r="BH85" s="6" t="s">
        <v>98</v>
      </c>
      <c r="BI85" s="6" t="s">
        <v>98</v>
      </c>
      <c r="BJ85" s="6" t="s">
        <v>98</v>
      </c>
      <c r="BK85" s="6" t="s">
        <v>98</v>
      </c>
      <c r="BL85" s="6" t="s">
        <v>98</v>
      </c>
      <c r="BM85" s="6" t="s">
        <v>101</v>
      </c>
      <c r="BN85" s="6" t="s">
        <v>98</v>
      </c>
      <c r="BO85" s="6" t="s">
        <v>98</v>
      </c>
      <c r="BP85" s="8" t="s">
        <v>98</v>
      </c>
      <c r="BQ85" s="6" t="s">
        <v>98</v>
      </c>
      <c r="BR85" s="6" t="s">
        <v>100</v>
      </c>
      <c r="BS85" s="6" t="s">
        <v>101</v>
      </c>
      <c r="BT85" s="6" t="s">
        <v>103</v>
      </c>
      <c r="BU85" s="6" t="s">
        <v>101</v>
      </c>
      <c r="BV85" s="8" t="s">
        <v>98</v>
      </c>
      <c r="BW85" s="6" t="s">
        <v>98</v>
      </c>
      <c r="BX85" s="6" t="s">
        <v>98</v>
      </c>
      <c r="BY85" s="6"/>
      <c r="BZ85" s="6"/>
      <c r="CA85" s="6"/>
      <c r="CB85" s="6"/>
      <c r="CC85" s="6"/>
      <c r="CD85" s="6"/>
      <c r="CE85" s="6"/>
      <c r="CF85" s="6"/>
      <c r="CG85" s="6" t="s">
        <v>98</v>
      </c>
      <c r="CH85" s="6" t="s">
        <v>98</v>
      </c>
      <c r="CI85" s="6"/>
      <c r="CJ85" s="8"/>
      <c r="CK85" s="6"/>
      <c r="CL85" s="8"/>
      <c r="CM85" s="9" t="str">
        <f>IF( AND(ISNUMBER(CJ85),ISNUMBER(CL85)),DATEDIF(CJ85,CL85,"D"),"")</f>
        <v/>
      </c>
    </row>
    <row r="86" spans="1:91" ht="30">
      <c r="A86" s="6">
        <v>16</v>
      </c>
      <c r="B86" s="6" t="str">
        <f>IF(C86="201612","A",IF(C86="201706","B",IF(C86="201712","C",IF(C86="201806","D"))))</f>
        <v>B</v>
      </c>
      <c r="C86" s="7" t="str">
        <f>CONCATENATE(E86,IF(D86="décembre","12","06"))</f>
        <v>201706</v>
      </c>
      <c r="D86" s="6" t="s">
        <v>106</v>
      </c>
      <c r="E86" s="6">
        <v>2017</v>
      </c>
      <c r="F86" s="6" t="s">
        <v>418</v>
      </c>
      <c r="G86" s="6" t="s">
        <v>336</v>
      </c>
      <c r="H86" s="6">
        <v>73</v>
      </c>
      <c r="I8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6" s="6" t="s">
        <v>142</v>
      </c>
      <c r="K86" s="8">
        <v>15725</v>
      </c>
      <c r="L86" s="8">
        <v>42876</v>
      </c>
      <c r="M86" s="8">
        <v>42895</v>
      </c>
      <c r="N86" s="6">
        <v>19</v>
      </c>
      <c r="O86" s="6" t="s">
        <v>419</v>
      </c>
      <c r="P86" s="6" t="str">
        <f>IF(O86="Hemato","",IF(Q86="CHC","Digestif",IF(Q86="colon","Digestif",IF(Q86="cholangiocarcinome","Digestif",IF(Q86="corticosurrenalome","Surrenale",IF(Q86="ependymome du cervelet","Cérébral",IF(Q86="gastrique","Digestif",IF(Q86="melanome","Cutané",IF(Q86="oesophage","Digestif",IF(Q86="ovaire","Gynécologique",IF(Q86="pancreas","Digestif",IF(Q86="prostate","Prostate",IF(Q86="renal","Urinaire",IF(Q86="sein","Gynécologique",IF(Q86="TNE","TNE",IF(Q86="uterus","Gynécologique",IF(Q86="vessie","Urinaire",IF(Q86="ORL","ORL",IF(Q86="indeterminé","Indéterminé","")))))))))))))))))))</f>
        <v/>
      </c>
      <c r="Q86" s="6" t="s">
        <v>137</v>
      </c>
      <c r="R86" s="6" t="s">
        <v>98</v>
      </c>
      <c r="S86" s="6" t="s">
        <v>98</v>
      </c>
      <c r="T86" s="6">
        <v>60</v>
      </c>
      <c r="U86" s="6">
        <v>60</v>
      </c>
      <c r="V86" s="6" t="str">
        <f>IF('[1]Référentiel recueil de données'!$Q86="NC","NC",IF('[1]Référentiel recueil de données'!$S86="NC","NC",ROUND('[1]Référentiel recueil de données'!$S86/('[1]Référentiel recueil de données'!$Q86*'[1]Référentiel recueil de données'!$Q86)*10000,0)))</f>
        <v>NC</v>
      </c>
      <c r="W86" s="7" t="str">
        <f>IF(OR(Table_2[[#This Row],[interval imc]]="NC",Table_2[[#This Row],[interval imc]]=0),"non renseigné","renseigné")</f>
        <v>renseigné</v>
      </c>
      <c r="X86" s="7" t="str">
        <f>IF('[1]Référentiel recueil de données'!$U122="NC","NC",IF(V86&lt;18.5,"&lt;18,5",IF(AND(V86&gt;=18.5,V86&lt;25),"entre 18,5 et 25",IF(AND(V86&gt;=25,V86&lt;30),"entre 25 et 30",IF(V86&gt;=30,"supérieur à 30")))))</f>
        <v>supérieur à 30</v>
      </c>
      <c r="Y86" s="6">
        <v>2</v>
      </c>
      <c r="Z86" s="7" t="str">
        <f>IF(Y86=0,0,IF(AND(Y86&gt;0,Y86&lt;5),"entre 1 et 5",IF(AND(Y86&gt;=5,Y86&lt;=10),"entre 5 et 10",IF(Y86&gt;10,"supérieur à 10","????"))))</f>
        <v>entre 1 et 5</v>
      </c>
      <c r="AA86" s="7">
        <f>IF(AND(ISNUMBER(Table_2[[#This Row],[poids_entree]]),ISNUMBER(Table_2[[#This Row],[poids_sortie]])),Table_2[[#This Row],[poids_sortie]]-Table_2[[#This Row],[poids_entree]],"NC")</f>
        <v>0</v>
      </c>
      <c r="AB86" s="7" t="str">
        <f>IF(AND(ISNUMBER(Table_2[[#This Row],[poids_init]]),ISNUMBER(Table_2[[#This Row],[poids_entree]])),Table_2[[#This Row],[poids_entree]]-Table_2[[#This Row],[poids_init]],"NC")</f>
        <v>NC</v>
      </c>
      <c r="AC86" s="6" t="str">
        <f>IF(T86="NC","NC",IF(S86="NC","NC",ROUND(((S86-T86)/S86)*100,0)))</f>
        <v>NC</v>
      </c>
      <c r="AD86" s="6" t="str">
        <f>IF(AA86="NC","NC",IF(AA86&gt;=0,"perte","gain"))</f>
        <v>perte</v>
      </c>
      <c r="AE86" s="6" t="str">
        <f>IF(AB86="NC","NC",IF(AB86&gt;=0,"perte","gain"))</f>
        <v>NC</v>
      </c>
      <c r="AF86" s="6">
        <f>IF(U86="NC","NC",IF(T86="NC","NC",ROUND(((T86-U86)/T86)*100,0)))</f>
        <v>0</v>
      </c>
      <c r="AG86" s="6">
        <f>IF(ISNUMBER(Table_2[[#This Row],[% perte de poids DH]]),AF86*(-1),"NC")</f>
        <v>0</v>
      </c>
      <c r="AH86" s="6" t="str">
        <f>IF(AF86="NC","non renseigné","renseigné")</f>
        <v>renseigné</v>
      </c>
      <c r="AI86" s="6" t="str">
        <f>IF(AC86="NC","non renseigné","renseigné")</f>
        <v>non renseigné</v>
      </c>
      <c r="AJ86" s="7" t="str">
        <f>IF(OR(Table_2[[#This Row],[albumine]]="NC",Table_2[[#This Row],[albumine]]=0),"non renseigné","renseigné")</f>
        <v>renseigné</v>
      </c>
      <c r="AK86" s="6">
        <v>25</v>
      </c>
      <c r="AL86" s="6" t="s">
        <v>110</v>
      </c>
      <c r="AM86" s="6" t="s">
        <v>98</v>
      </c>
      <c r="AN86" s="6">
        <v>0</v>
      </c>
      <c r="AO86" s="6">
        <v>0</v>
      </c>
      <c r="AP86" s="6">
        <v>0</v>
      </c>
      <c r="AQ86" s="8">
        <v>42965</v>
      </c>
      <c r="AR86" s="8" t="s">
        <v>98</v>
      </c>
      <c r="AS86" s="6">
        <v>0</v>
      </c>
      <c r="AT86" s="6">
        <v>0</v>
      </c>
      <c r="AU86" s="6" t="s">
        <v>98</v>
      </c>
      <c r="AV86" s="6" t="s">
        <v>98</v>
      </c>
      <c r="AW86" s="6" t="s">
        <v>98</v>
      </c>
      <c r="AX86" s="6" t="s">
        <v>98</v>
      </c>
      <c r="AY86" s="6" t="s">
        <v>98</v>
      </c>
      <c r="AZ86" s="6" t="s">
        <v>101</v>
      </c>
      <c r="BA86" s="6" t="s">
        <v>101</v>
      </c>
      <c r="BB86" s="6" t="s">
        <v>98</v>
      </c>
      <c r="BC86" s="6" t="s">
        <v>98</v>
      </c>
      <c r="BD86" s="6" t="s">
        <v>101</v>
      </c>
      <c r="BE86" s="6" t="s">
        <v>102</v>
      </c>
      <c r="BF86" s="6" t="s">
        <v>98</v>
      </c>
      <c r="BG86" s="6" t="s">
        <v>98</v>
      </c>
      <c r="BH86" s="6" t="s">
        <v>98</v>
      </c>
      <c r="BI86" s="6" t="s">
        <v>98</v>
      </c>
      <c r="BJ86" s="6" t="s">
        <v>98</v>
      </c>
      <c r="BK86" s="6" t="s">
        <v>98</v>
      </c>
      <c r="BL86" s="6" t="s">
        <v>98</v>
      </c>
      <c r="BM86" s="6" t="s">
        <v>98</v>
      </c>
      <c r="BN86" s="6" t="s">
        <v>98</v>
      </c>
      <c r="BO86" s="6" t="s">
        <v>98</v>
      </c>
      <c r="BP86" s="8" t="s">
        <v>98</v>
      </c>
      <c r="BQ86" s="6" t="s">
        <v>98</v>
      </c>
      <c r="BR86" s="6" t="s">
        <v>122</v>
      </c>
      <c r="BS86" s="6" t="s">
        <v>122</v>
      </c>
      <c r="BT86" s="6" t="s">
        <v>122</v>
      </c>
      <c r="BU86" s="6" t="s">
        <v>101</v>
      </c>
      <c r="BV86" s="8" t="s">
        <v>98</v>
      </c>
      <c r="BW86" s="6" t="s">
        <v>98</v>
      </c>
      <c r="BX86" s="6" t="s">
        <v>98</v>
      </c>
      <c r="BY86" s="6"/>
      <c r="BZ86" s="6"/>
      <c r="CA86" s="6"/>
      <c r="CB86" s="6"/>
      <c r="CC86" s="6"/>
      <c r="CD86" s="6"/>
      <c r="CE86" s="6"/>
      <c r="CF86" s="6"/>
      <c r="CG86" s="6" t="s">
        <v>420</v>
      </c>
      <c r="CH86" s="6" t="s">
        <v>98</v>
      </c>
      <c r="CI86" s="6"/>
      <c r="CJ86" s="8"/>
      <c r="CK86" s="6"/>
      <c r="CL86" s="8"/>
      <c r="CM86" s="9" t="str">
        <f>IF( AND(ISNUMBER(CJ86),ISNUMBER(CL86)),DATEDIF(CJ86,CL86,"D"),"")</f>
        <v/>
      </c>
    </row>
    <row r="87" spans="1:91">
      <c r="A87" s="6">
        <v>67</v>
      </c>
      <c r="B87" s="6" t="str">
        <f>IF(C87="201612","A",IF(C87="201706","B",IF(C87="201712","C",IF(C87="201806","D"))))</f>
        <v>A</v>
      </c>
      <c r="C87" s="7" t="str">
        <f>CONCATENATE(E87,IF(D87="décembre","12","06"))</f>
        <v>201612</v>
      </c>
      <c r="D87" s="6" t="s">
        <v>90</v>
      </c>
      <c r="E87" s="6">
        <v>2016</v>
      </c>
      <c r="F87" s="6" t="s">
        <v>421</v>
      </c>
      <c r="G87" s="6" t="s">
        <v>422</v>
      </c>
      <c r="H87" s="6">
        <v>49</v>
      </c>
      <c r="I87" s="7" t="str">
        <f>IF(Table_2[[#This Row],[age]]&lt;50,"&lt;50",IF(AND(Table_2[[#This Row],[age]]&gt;=50,Table_2[[#This Row],[age]]&lt;75),"entre 50 et 75",IF(Table_2[[#This Row],[age]]&gt;=75,"supérieur à 75")))</f>
        <v>&lt;50</v>
      </c>
      <c r="J87" s="6" t="s">
        <v>142</v>
      </c>
      <c r="K87" s="8">
        <v>24551</v>
      </c>
      <c r="L87" s="8">
        <v>42710</v>
      </c>
      <c r="M87" s="8">
        <v>42712</v>
      </c>
      <c r="N87" s="6">
        <v>2</v>
      </c>
      <c r="O87" s="6" t="s">
        <v>136</v>
      </c>
      <c r="P87" s="6" t="str">
        <f>IF(O87="Hemato","",IF(Q87="CHC","Digestif",IF(Q87="colon","Digestif",IF(Q87="cholangiocarcinome","Digestif",IF(Q87="corticosurrenalome","Surrenale",IF(Q87="ependymome du cervelet","Cérébral",IF(Q87="gastrique","Digestif",IF(Q87="melanome","Cutané",IF(Q87="oesophage","Digestif",IF(Q87="ovaire","Gynécologique",IF(Q87="pancreas","Digestif",IF(Q87="prostate","Prostate",IF(Q87="renal","Urinaire",IF(Q87="sein","Gynécologique",IF(Q87="TNE","TNE",IF(Q87="uterus","Gynécologique",IF(Q87="vessie","Urinaire",IF(Q87="ORL","ORL",IF(Q87="indeterminé","Indéterminé","")))))))))))))))))))</f>
        <v/>
      </c>
      <c r="Q87" s="6" t="s">
        <v>423</v>
      </c>
      <c r="R87" s="6" t="s">
        <v>98</v>
      </c>
      <c r="S87" s="6" t="s">
        <v>98</v>
      </c>
      <c r="T87" s="6" t="s">
        <v>98</v>
      </c>
      <c r="U87" s="6" t="s">
        <v>98</v>
      </c>
      <c r="V87" s="6" t="str">
        <f>IF('[1]Référentiel recueil de données'!$Q87="NC","NC",IF('[1]Référentiel recueil de données'!$S87="NC","NC",ROUND('[1]Référentiel recueil de données'!$S87/('[1]Référentiel recueil de données'!$Q87*'[1]Référentiel recueil de données'!$Q87)*10000,0)))</f>
        <v>NC</v>
      </c>
      <c r="W87" s="7" t="str">
        <f>IF(OR(Table_2[[#This Row],[interval imc]]="NC",Table_2[[#This Row],[interval imc]]=0),"non renseigné","renseigné")</f>
        <v>renseigné</v>
      </c>
      <c r="X87" s="7" t="str">
        <f>IF('[1]Référentiel recueil de données'!$U45="NC","NC",IF(V87&lt;18.5,"&lt;18,5",IF(AND(V87&gt;=18.5,V87&lt;25),"entre 18,5 et 25",IF(AND(V87&gt;=25,V87&lt;30),"entre 25 et 30",IF(V87&gt;=30,"supérieur à 30")))))</f>
        <v>supérieur à 30</v>
      </c>
      <c r="Y87" s="6">
        <v>0</v>
      </c>
      <c r="Z87" s="7">
        <f>IF(Y87=0,0,IF(AND(Y87&gt;0,Y87&lt;5),"entre 1 et 5",IF(AND(Y87&gt;=5,Y87&lt;=10),"entre 5 et 10",IF(Y87&gt;10,"supérieur à 10","????"))))</f>
        <v>0</v>
      </c>
      <c r="AA87" s="7" t="str">
        <f>IF(AND(ISNUMBER(Table_2[[#This Row],[poids_entree]]),ISNUMBER(Table_2[[#This Row],[poids_sortie]])),Table_2[[#This Row],[poids_sortie]]-Table_2[[#This Row],[poids_entree]],"NC")</f>
        <v>NC</v>
      </c>
      <c r="AB87" s="7" t="str">
        <f>IF(AND(ISNUMBER(Table_2[[#This Row],[poids_init]]),ISNUMBER(Table_2[[#This Row],[poids_entree]])),Table_2[[#This Row],[poids_entree]]-Table_2[[#This Row],[poids_init]],"NC")</f>
        <v>NC</v>
      </c>
      <c r="AC87" s="6" t="str">
        <f>IF(T87="NC","NC",IF(S87="NC","NC",ROUND(((S87-T87)/S87)*100,0)))</f>
        <v>NC</v>
      </c>
      <c r="AD87" s="6" t="str">
        <f>IF(AA87="NC","NC",IF(AA87&gt;=0,"perte","gain"))</f>
        <v>NC</v>
      </c>
      <c r="AE87" s="6" t="str">
        <f>IF(AB87="NC","NC",IF(AB87&gt;=0,"perte","gain"))</f>
        <v>NC</v>
      </c>
      <c r="AF87" s="6" t="str">
        <f>IF(U87="NC","NC",IF(T87="NC","NC",ROUND(((T87-U87)/T87)*100,0)))</f>
        <v>NC</v>
      </c>
      <c r="AG87" s="6" t="str">
        <f>IF(ISNUMBER(Table_2[[#This Row],[% perte de poids DH]]),AF87*(-1),"NC")</f>
        <v>NC</v>
      </c>
      <c r="AH87" s="6" t="str">
        <f>IF(AF87="NC","non renseigné","renseigné")</f>
        <v>non renseigné</v>
      </c>
      <c r="AI87" s="6" t="str">
        <f>IF(AC87="NC","non renseigné","renseigné")</f>
        <v>non renseigné</v>
      </c>
      <c r="AJ87" s="7" t="str">
        <f>IF(OR(Table_2[[#This Row],[albumine]]="NC",Table_2[[#This Row],[albumine]]=0),"non renseigné","renseigné")</f>
        <v>non renseigné</v>
      </c>
      <c r="AK87" s="6" t="s">
        <v>98</v>
      </c>
      <c r="AL87" s="6" t="s">
        <v>128</v>
      </c>
      <c r="AM87" s="6" t="s">
        <v>98</v>
      </c>
      <c r="AN87" s="6">
        <v>0</v>
      </c>
      <c r="AO87" s="6" t="s">
        <v>101</v>
      </c>
      <c r="AP87" s="6">
        <v>0</v>
      </c>
      <c r="AQ87" s="8">
        <v>43234</v>
      </c>
      <c r="AR87" s="8" t="s">
        <v>98</v>
      </c>
      <c r="AS87" s="6">
        <v>0</v>
      </c>
      <c r="AT87" s="6">
        <v>0</v>
      </c>
      <c r="AU87" s="6" t="s">
        <v>98</v>
      </c>
      <c r="AV87" s="6" t="s">
        <v>98</v>
      </c>
      <c r="AW87" s="6" t="s">
        <v>98</v>
      </c>
      <c r="AX87" s="6" t="s">
        <v>98</v>
      </c>
      <c r="AY87" s="6" t="s">
        <v>101</v>
      </c>
      <c r="AZ87" s="6" t="s">
        <v>101</v>
      </c>
      <c r="BA87" s="6" t="s">
        <v>101</v>
      </c>
      <c r="BB87" s="6" t="s">
        <v>98</v>
      </c>
      <c r="BC87" s="6" t="s">
        <v>98</v>
      </c>
      <c r="BD87" s="6" t="s">
        <v>101</v>
      </c>
      <c r="BE87" s="6" t="s">
        <v>102</v>
      </c>
      <c r="BF87" s="6" t="s">
        <v>98</v>
      </c>
      <c r="BG87" s="6" t="s">
        <v>98</v>
      </c>
      <c r="BH87" s="6" t="s">
        <v>98</v>
      </c>
      <c r="BI87" s="6" t="s">
        <v>101</v>
      </c>
      <c r="BJ87" s="6" t="s">
        <v>101</v>
      </c>
      <c r="BK87" s="6" t="s">
        <v>101</v>
      </c>
      <c r="BL87" s="6" t="s">
        <v>101</v>
      </c>
      <c r="BM87" s="6" t="s">
        <v>101</v>
      </c>
      <c r="BN87" s="6" t="s">
        <v>98</v>
      </c>
      <c r="BO87" s="6" t="s">
        <v>98</v>
      </c>
      <c r="BP87" s="8" t="s">
        <v>98</v>
      </c>
      <c r="BQ87" s="6">
        <v>0</v>
      </c>
      <c r="BR87" s="6" t="s">
        <v>100</v>
      </c>
      <c r="BS87" s="6" t="s">
        <v>101</v>
      </c>
      <c r="BT87" s="6" t="s">
        <v>103</v>
      </c>
      <c r="BU87" s="6" t="s">
        <v>101</v>
      </c>
      <c r="BV87" s="8" t="s">
        <v>98</v>
      </c>
      <c r="BW87" s="6" t="s">
        <v>98</v>
      </c>
      <c r="BX87" s="6" t="s">
        <v>98</v>
      </c>
      <c r="BY87" s="6"/>
      <c r="BZ87" s="6"/>
      <c r="CA87" s="6"/>
      <c r="CB87" s="6"/>
      <c r="CC87" s="6"/>
      <c r="CD87" s="6"/>
      <c r="CE87" s="6"/>
      <c r="CF87" s="6"/>
      <c r="CG87" s="6" t="s">
        <v>98</v>
      </c>
      <c r="CH87" s="6" t="s">
        <v>98</v>
      </c>
      <c r="CI87" s="6"/>
      <c r="CJ87" s="8"/>
      <c r="CK87" s="6"/>
      <c r="CL87" s="8"/>
      <c r="CM87" s="9" t="str">
        <f>IF( AND(ISNUMBER(CJ87),ISNUMBER(CL87)),DATEDIF(CJ87,CL87,"D"),"")</f>
        <v/>
      </c>
    </row>
    <row r="88" spans="1:91" ht="30">
      <c r="A88" s="6">
        <v>72</v>
      </c>
      <c r="B88" s="6" t="str">
        <f>IF(C88="201612","A",IF(C88="201706","B",IF(C88="201712","C",IF(C88="201806","D"))))</f>
        <v>A</v>
      </c>
      <c r="C88" s="7" t="str">
        <f>CONCATENATE(E88,IF(D88="décembre","12","06"))</f>
        <v>201612</v>
      </c>
      <c r="D88" s="6" t="s">
        <v>90</v>
      </c>
      <c r="E88" s="6">
        <v>2016</v>
      </c>
      <c r="F88" s="6" t="s">
        <v>424</v>
      </c>
      <c r="G88" s="6" t="s">
        <v>425</v>
      </c>
      <c r="H88" s="6">
        <v>77</v>
      </c>
      <c r="I88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88" s="6" t="s">
        <v>142</v>
      </c>
      <c r="K88" s="8">
        <v>14309</v>
      </c>
      <c r="L88" s="8">
        <v>42712</v>
      </c>
      <c r="M88" s="8">
        <v>42724</v>
      </c>
      <c r="N88" s="6">
        <v>12</v>
      </c>
      <c r="O88" s="6" t="s">
        <v>136</v>
      </c>
      <c r="P88" s="6" t="str">
        <f>IF(O88="Hemato","",IF(Q88="CHC","Digestif",IF(Q88="colon","Digestif",IF(Q88="cholangiocarcinome","Digestif",IF(Q88="corticosurrenalome","Surrenale",IF(Q88="ependymome du cervelet","Cérébral",IF(Q88="gastrique","Digestif",IF(Q88="melanome","Cutané",IF(Q88="oesophage","Digestif",IF(Q88="ovaire","Gynécologique",IF(Q88="pancreas","Digestif",IF(Q88="prostate","Prostate",IF(Q88="renal","Urinaire",IF(Q88="sein","Gynécologique",IF(Q88="TNE","TNE",IF(Q88="uterus","Gynécologique",IF(Q88="vessie","Urinaire",IF(Q88="ORL","ORL",IF(Q88="indeterminé","Indéterminé","")))))))))))))))))))</f>
        <v/>
      </c>
      <c r="Q88" s="6" t="s">
        <v>137</v>
      </c>
      <c r="R88" s="6">
        <v>165</v>
      </c>
      <c r="S88" s="6">
        <v>62</v>
      </c>
      <c r="T88" s="6">
        <v>64</v>
      </c>
      <c r="U88" s="6">
        <v>62</v>
      </c>
      <c r="V88" s="6">
        <f>IF('[1]Référentiel recueil de données'!$Q88="NC","NC",IF('[1]Référentiel recueil de données'!$S88="NC","NC",ROUND('[1]Référentiel recueil de données'!$S88/('[1]Référentiel recueil de données'!$Q88*'[1]Référentiel recueil de données'!$Q88)*10000,0)))</f>
        <v>24</v>
      </c>
      <c r="W88" s="7" t="str">
        <f>IF(OR(Table_2[[#This Row],[interval imc]]="NC",Table_2[[#This Row],[interval imc]]=0),"non renseigné","renseigné")</f>
        <v>renseigné</v>
      </c>
      <c r="X88" s="7" t="str">
        <f>IF('[1]Référentiel recueil de données'!$U90="NC","NC",IF(V88&lt;18.5,"&lt;18,5",IF(AND(V88&gt;=18.5,V88&lt;25),"entre 18,5 et 25",IF(AND(V88&gt;=25,V88&lt;30),"entre 25 et 30",IF(V88&gt;=30,"supérieur à 30")))))</f>
        <v>entre 18,5 et 25</v>
      </c>
      <c r="Y88" s="6">
        <v>3</v>
      </c>
      <c r="Z88" s="7" t="str">
        <f>IF(Y88=0,0,IF(AND(Y88&gt;0,Y88&lt;5),"entre 1 et 5",IF(AND(Y88&gt;=5,Y88&lt;=10),"entre 5 et 10",IF(Y88&gt;10,"supérieur à 10","????"))))</f>
        <v>entre 1 et 5</v>
      </c>
      <c r="AA88" s="7">
        <f>IF(AND(ISNUMBER(Table_2[[#This Row],[poids_entree]]),ISNUMBER(Table_2[[#This Row],[poids_sortie]])),Table_2[[#This Row],[poids_sortie]]-Table_2[[#This Row],[poids_entree]],"NC")</f>
        <v>-2</v>
      </c>
      <c r="AB88" s="7">
        <f>IF(AND(ISNUMBER(Table_2[[#This Row],[poids_init]]),ISNUMBER(Table_2[[#This Row],[poids_entree]])),Table_2[[#This Row],[poids_entree]]-Table_2[[#This Row],[poids_init]],"NC")</f>
        <v>2</v>
      </c>
      <c r="AC88" s="6">
        <f>IF(T88="NC","NC",IF(S88="NC","NC",ROUND(((S88-T88)/S88)*100,0)))</f>
        <v>-3</v>
      </c>
      <c r="AD88" s="6" t="str">
        <f>IF(AA88="NC","NC",IF(AA88&gt;=0,"perte","gain"))</f>
        <v>gain</v>
      </c>
      <c r="AE88" s="6" t="str">
        <f>IF(AB88="NC","NC",IF(AB88&gt;=0,"perte","gain"))</f>
        <v>perte</v>
      </c>
      <c r="AF88" s="6">
        <f>IF(U88="NC","NC",IF(T88="NC","NC",ROUND(((T88-U88)/T88)*100,0)))</f>
        <v>3</v>
      </c>
      <c r="AG88" s="6">
        <f>IF(ISNUMBER(Table_2[[#This Row],[% perte de poids DH]]),AF88*(-1),"NC")</f>
        <v>-3</v>
      </c>
      <c r="AH88" s="6" t="str">
        <f>IF(AF88="NC","non renseigné","renseigné")</f>
        <v>renseigné</v>
      </c>
      <c r="AI88" s="6" t="str">
        <f>IF(AC88="NC","non renseigné","renseigné")</f>
        <v>renseigné</v>
      </c>
      <c r="AJ88" s="7" t="str">
        <f>IF(OR(Table_2[[#This Row],[albumine]]="NC",Table_2[[#This Row],[albumine]]=0),"non renseigné","renseigné")</f>
        <v>non renseigné</v>
      </c>
      <c r="AK88" s="6" t="s">
        <v>98</v>
      </c>
      <c r="AL88" s="6" t="s">
        <v>128</v>
      </c>
      <c r="AM88" s="6" t="s">
        <v>98</v>
      </c>
      <c r="AN88" s="6">
        <v>0</v>
      </c>
      <c r="AO88" s="6">
        <v>0</v>
      </c>
      <c r="AP88" s="6">
        <v>0</v>
      </c>
      <c r="AQ88" s="8">
        <v>42801</v>
      </c>
      <c r="AR88" s="8">
        <v>42800</v>
      </c>
      <c r="AS88" s="6">
        <v>0</v>
      </c>
      <c r="AT88" s="6">
        <v>0</v>
      </c>
      <c r="AU88" s="6" t="s">
        <v>98</v>
      </c>
      <c r="AV88" s="6" t="s">
        <v>98</v>
      </c>
      <c r="AW88" s="6" t="s">
        <v>98</v>
      </c>
      <c r="AX88" s="6" t="s">
        <v>98</v>
      </c>
      <c r="AY88" s="6" t="s">
        <v>100</v>
      </c>
      <c r="AZ88" s="6" t="s">
        <v>101</v>
      </c>
      <c r="BA88" s="6" t="s">
        <v>101</v>
      </c>
      <c r="BB88" s="6" t="s">
        <v>98</v>
      </c>
      <c r="BC88" s="6" t="s">
        <v>98</v>
      </c>
      <c r="BD88" s="6" t="s">
        <v>101</v>
      </c>
      <c r="BE88" s="6" t="s">
        <v>102</v>
      </c>
      <c r="BF88" s="6" t="s">
        <v>98</v>
      </c>
      <c r="BG88" s="6" t="s">
        <v>98</v>
      </c>
      <c r="BH88" s="6" t="s">
        <v>98</v>
      </c>
      <c r="BI88" s="6" t="s">
        <v>98</v>
      </c>
      <c r="BJ88" s="6" t="s">
        <v>98</v>
      </c>
      <c r="BK88" s="6" t="s">
        <v>98</v>
      </c>
      <c r="BL88" s="6" t="s">
        <v>98</v>
      </c>
      <c r="BM88" s="6" t="s">
        <v>101</v>
      </c>
      <c r="BN88" s="6" t="s">
        <v>98</v>
      </c>
      <c r="BO88" s="6" t="s">
        <v>98</v>
      </c>
      <c r="BP88" s="8">
        <v>42675</v>
      </c>
      <c r="BQ88" s="6">
        <v>0</v>
      </c>
      <c r="BR88" s="6" t="s">
        <v>101</v>
      </c>
      <c r="BS88" s="6" t="s">
        <v>100</v>
      </c>
      <c r="BT88" s="6" t="s">
        <v>111</v>
      </c>
      <c r="BU88" s="6" t="s">
        <v>101</v>
      </c>
      <c r="BV88" s="8" t="s">
        <v>98</v>
      </c>
      <c r="BW88" s="6" t="s">
        <v>98</v>
      </c>
      <c r="BX88" s="6" t="s">
        <v>98</v>
      </c>
      <c r="BY88" s="6"/>
      <c r="BZ88" s="6"/>
      <c r="CA88" s="6"/>
      <c r="CB88" s="6"/>
      <c r="CC88" s="6"/>
      <c r="CD88" s="6"/>
      <c r="CE88" s="6"/>
      <c r="CF88" s="6"/>
      <c r="CG88" s="6" t="s">
        <v>98</v>
      </c>
      <c r="CH88" s="6" t="s">
        <v>98</v>
      </c>
      <c r="CI88" s="6"/>
      <c r="CJ88" s="8"/>
      <c r="CK88" s="6"/>
      <c r="CL88" s="8"/>
      <c r="CM88" s="9" t="str">
        <f>IF( AND(ISNUMBER(CJ88),ISNUMBER(CL88)),DATEDIF(CJ88,CL88,"D"),"")</f>
        <v/>
      </c>
    </row>
    <row r="89" spans="1:91">
      <c r="A89" s="6">
        <v>115</v>
      </c>
      <c r="B89" s="6" t="str">
        <f>IF(C89="201612","A",IF(C89="201706","B",IF(C89="201712","C",IF(C89="201806","D"))))</f>
        <v>D</v>
      </c>
      <c r="C89" s="7" t="str">
        <f>CONCATENATE(E89,IF(D89="décembre","12","06"))</f>
        <v>201806</v>
      </c>
      <c r="D89" s="6" t="s">
        <v>106</v>
      </c>
      <c r="E89" s="6">
        <v>2018</v>
      </c>
      <c r="F89" s="6" t="s">
        <v>426</v>
      </c>
      <c r="G89" s="6" t="s">
        <v>427</v>
      </c>
      <c r="H89" s="6">
        <v>71</v>
      </c>
      <c r="I8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9" s="6" t="s">
        <v>142</v>
      </c>
      <c r="K89" s="8">
        <v>17109</v>
      </c>
      <c r="L89" s="8">
        <v>43257</v>
      </c>
      <c r="M89" s="8">
        <v>43266</v>
      </c>
      <c r="N89" s="6">
        <v>9</v>
      </c>
      <c r="O89" s="6" t="s">
        <v>136</v>
      </c>
      <c r="P89" s="6" t="str">
        <f>IF(O89="Hemato","",IF(Q89="CHC","Digestif",IF(Q89="colon","Digestif",IF(Q89="cholangiocarcinome","Digestif",IF(Q89="corticosurrenalome","Surrenale",IF(Q89="ependymome du cervelet","Cérébral",IF(Q89="gastrique","Digestif",IF(Q89="melanome","Cutané",IF(Q89="oesophage","Digestif",IF(Q89="ovaire","Gynécologique",IF(Q89="pancreas","Digestif",IF(Q89="prostate","Prostate",IF(Q89="renal","Urinaire",IF(Q89="sein","Gynécologique",IF(Q89="TNE","TNE",IF(Q89="uterus","Gynécologique",IF(Q89="vessie","Urinaire",IF(Q89="ORL","ORL",IF(Q89="indeterminé","Indéterminé","")))))))))))))))))))</f>
        <v/>
      </c>
      <c r="Q89" s="6" t="s">
        <v>202</v>
      </c>
      <c r="R89" s="6">
        <v>175</v>
      </c>
      <c r="S89" s="6">
        <v>86</v>
      </c>
      <c r="T89" s="6">
        <v>84</v>
      </c>
      <c r="U89" s="6">
        <v>85</v>
      </c>
      <c r="V89" s="6">
        <f>IF('[1]Référentiel recueil de données'!$Q89="NC","NC",IF('[1]Référentiel recueil de données'!$S89="NC","NC",ROUND('[1]Référentiel recueil de données'!$S89/('[1]Référentiel recueil de données'!$Q89*'[1]Référentiel recueil de données'!$Q89)*10000,0)))</f>
        <v>27</v>
      </c>
      <c r="W89" s="7" t="str">
        <f>IF(OR(Table_2[[#This Row],[interval imc]]="NC",Table_2[[#This Row],[interval imc]]=0),"non renseigné","renseigné")</f>
        <v>non renseigné</v>
      </c>
      <c r="X89" s="7" t="str">
        <f>IF('[1]Référentiel recueil de données'!$U106="NC","NC",IF(V89&lt;18.5,"&lt;18,5",IF(AND(V89&gt;=18.5,V89&lt;25),"entre 18,5 et 25",IF(AND(V89&gt;=25,V89&lt;30),"entre 25 et 30",IF(V89&gt;=30,"supérieur à 30")))))</f>
        <v>NC</v>
      </c>
      <c r="Y89" s="6">
        <v>2</v>
      </c>
      <c r="Z89" s="7" t="str">
        <f>IF(Y89=0,0,IF(AND(Y89&gt;0,Y89&lt;5),"entre 1 et 5",IF(AND(Y89&gt;=5,Y89&lt;=10),"entre 5 et 10",IF(Y89&gt;10,"supérieur à 10","????"))))</f>
        <v>entre 1 et 5</v>
      </c>
      <c r="AA89" s="7">
        <f>IF(AND(ISNUMBER(Table_2[[#This Row],[poids_entree]]),ISNUMBER(Table_2[[#This Row],[poids_sortie]])),Table_2[[#This Row],[poids_sortie]]-Table_2[[#This Row],[poids_entree]],"NC")</f>
        <v>1</v>
      </c>
      <c r="AB89" s="7">
        <f>IF(AND(ISNUMBER(Table_2[[#This Row],[poids_init]]),ISNUMBER(Table_2[[#This Row],[poids_entree]])),Table_2[[#This Row],[poids_entree]]-Table_2[[#This Row],[poids_init]],"NC")</f>
        <v>-2</v>
      </c>
      <c r="AC89" s="6">
        <f>IF(T89="NC","NC",IF(S89="NC","NC",ROUND(((S89-T89)/S89)*100,0)))</f>
        <v>2</v>
      </c>
      <c r="AD89" s="6" t="str">
        <f>IF(AA89="NC","NC",IF(AA89&gt;=0,"perte","gain"))</f>
        <v>perte</v>
      </c>
      <c r="AE89" s="6" t="str">
        <f>IF(AB89="NC","NC",IF(AB89&gt;=0,"perte","gain"))</f>
        <v>gain</v>
      </c>
      <c r="AF89" s="6">
        <f>IF(U89="NC","NC",IF(T89="NC","NC",ROUND(((T89-U89)/T89)*100,0)))</f>
        <v>-1</v>
      </c>
      <c r="AG89" s="6">
        <f>IF(ISNUMBER(Table_2[[#This Row],[% perte de poids DH]]),AF89*(-1),"NC")</f>
        <v>1</v>
      </c>
      <c r="AH89" s="6" t="str">
        <f>IF(AF89="NC","non renseigné","renseigné")</f>
        <v>renseigné</v>
      </c>
      <c r="AI89" s="6" t="str">
        <f>IF(AC89="NC","non renseigné","renseigné")</f>
        <v>renseigné</v>
      </c>
      <c r="AJ89" s="7" t="str">
        <f>IF(OR(Table_2[[#This Row],[albumine]]="NC",Table_2[[#This Row],[albumine]]=0),"non renseigné","renseigné")</f>
        <v>renseigné</v>
      </c>
      <c r="AK89" s="6">
        <v>32</v>
      </c>
      <c r="AL89" s="6" t="s">
        <v>115</v>
      </c>
      <c r="AM89" s="6" t="s">
        <v>98</v>
      </c>
      <c r="AN89" s="6">
        <v>14</v>
      </c>
      <c r="AO89" s="6">
        <v>1.06</v>
      </c>
      <c r="AP89" s="6">
        <v>0.8</v>
      </c>
      <c r="AQ89" s="8">
        <v>43292</v>
      </c>
      <c r="AR89" s="8" t="s">
        <v>98</v>
      </c>
      <c r="AS89" s="6">
        <v>0</v>
      </c>
      <c r="AT89" s="6">
        <v>0</v>
      </c>
      <c r="AU89" s="6" t="s">
        <v>98</v>
      </c>
      <c r="AV89" s="6" t="s">
        <v>100</v>
      </c>
      <c r="AW89" s="6" t="s">
        <v>101</v>
      </c>
      <c r="AX89" s="6" t="s">
        <v>98</v>
      </c>
      <c r="AY89" s="6" t="s">
        <v>100</v>
      </c>
      <c r="AZ89" s="6" t="s">
        <v>100</v>
      </c>
      <c r="BA89" s="6" t="s">
        <v>101</v>
      </c>
      <c r="BB89" s="6" t="s">
        <v>98</v>
      </c>
      <c r="BC89" s="6" t="s">
        <v>101</v>
      </c>
      <c r="BD89" s="6" t="s">
        <v>101</v>
      </c>
      <c r="BE89" s="6" t="s">
        <v>102</v>
      </c>
      <c r="BF89" s="6" t="s">
        <v>98</v>
      </c>
      <c r="BG89" s="6" t="s">
        <v>98</v>
      </c>
      <c r="BH89" s="6" t="s">
        <v>98</v>
      </c>
      <c r="BI89" s="6" t="s">
        <v>98</v>
      </c>
      <c r="BJ89" s="6" t="s">
        <v>98</v>
      </c>
      <c r="BK89" s="6" t="s">
        <v>98</v>
      </c>
      <c r="BL89" s="6" t="s">
        <v>98</v>
      </c>
      <c r="BM89" s="6" t="s">
        <v>100</v>
      </c>
      <c r="BN89" s="6" t="s">
        <v>98</v>
      </c>
      <c r="BO89" s="6" t="s">
        <v>98</v>
      </c>
      <c r="BP89" s="8">
        <v>43070</v>
      </c>
      <c r="BQ89" s="6" t="s">
        <v>98</v>
      </c>
      <c r="BR89" s="6" t="s">
        <v>101</v>
      </c>
      <c r="BS89" s="6" t="s">
        <v>100</v>
      </c>
      <c r="BT89" s="6" t="s">
        <v>111</v>
      </c>
      <c r="BU89" s="6" t="s">
        <v>101</v>
      </c>
      <c r="BV89" s="8" t="s">
        <v>98</v>
      </c>
      <c r="BW89" s="6" t="s">
        <v>98</v>
      </c>
      <c r="BX89" s="6" t="s">
        <v>98</v>
      </c>
      <c r="BY89" s="6"/>
      <c r="BZ89" s="6"/>
      <c r="CA89" s="6"/>
      <c r="CB89" s="6"/>
      <c r="CC89" s="6"/>
      <c r="CD89" s="6"/>
      <c r="CE89" s="6"/>
      <c r="CF89" s="6"/>
      <c r="CG89" s="6" t="s">
        <v>98</v>
      </c>
      <c r="CH89" s="6" t="s">
        <v>98</v>
      </c>
      <c r="CI89" s="6"/>
      <c r="CJ89" s="8"/>
      <c r="CK89" s="6"/>
      <c r="CL89" s="8"/>
      <c r="CM89" s="9" t="str">
        <f>IF( AND(ISNUMBER(CJ89),ISNUMBER(CL89)),DATEDIF(CJ89,CL89,"D"),"")</f>
        <v/>
      </c>
    </row>
    <row r="90" spans="1:91" ht="30">
      <c r="A90" s="6">
        <v>108</v>
      </c>
      <c r="B90" s="6" t="str">
        <f>IF(C90="201612","A",IF(C90="201706","B",IF(C90="201712","C",IF(C90="201806","D"))))</f>
        <v>D</v>
      </c>
      <c r="C90" s="7" t="str">
        <f>CONCATENATE(E90,IF(D90="décembre","12","06"))</f>
        <v>201806</v>
      </c>
      <c r="D90" s="6" t="s">
        <v>106</v>
      </c>
      <c r="E90" s="6">
        <v>2018</v>
      </c>
      <c r="F90" s="6" t="s">
        <v>428</v>
      </c>
      <c r="G90" s="6" t="s">
        <v>429</v>
      </c>
      <c r="H90" s="6">
        <v>68</v>
      </c>
      <c r="I9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0" s="6" t="s">
        <v>142</v>
      </c>
      <c r="K90" s="8">
        <v>18120</v>
      </c>
      <c r="L90" s="8">
        <v>43250</v>
      </c>
      <c r="M90" s="8">
        <v>43264</v>
      </c>
      <c r="N90" s="6">
        <v>14</v>
      </c>
      <c r="O90" s="6" t="s">
        <v>136</v>
      </c>
      <c r="P90" s="6" t="str">
        <f>IF(O90="Hemato","",IF(Q90="CHC","Digestif",IF(Q90="colon","Digestif",IF(Q90="cholangiocarcinome","Digestif",IF(Q90="corticosurrenalome","Surrenale",IF(Q90="ependymome du cervelet","Cérébral",IF(Q90="gastrique","Digestif",IF(Q90="melanome","Cutané",IF(Q90="oesophage","Digestif",IF(Q90="ovaire","Gynécologique",IF(Q90="pancreas","Digestif",IF(Q90="prostate","Prostate",IF(Q90="renal","Urinaire",IF(Q90="sein","Gynécologique",IF(Q90="TNE","TNE",IF(Q90="uterus","Gynécologique",IF(Q90="vessie","Urinaire",IF(Q90="ORL","ORL",IF(Q90="indeterminé","Indéterminé","")))))))))))))))))))</f>
        <v/>
      </c>
      <c r="Q90" s="6" t="s">
        <v>202</v>
      </c>
      <c r="R90" s="6">
        <v>170</v>
      </c>
      <c r="S90" s="6">
        <v>68</v>
      </c>
      <c r="T90" s="6">
        <v>59</v>
      </c>
      <c r="U90" s="6" t="s">
        <v>98</v>
      </c>
      <c r="V90" s="6">
        <f>IF('[1]Référentiel recueil de données'!$Q90="NC","NC",IF('[1]Référentiel recueil de données'!$S90="NC","NC",ROUND('[1]Référentiel recueil de données'!$S90/('[1]Référentiel recueil de données'!$Q90*'[1]Référentiel recueil de données'!$Q90)*10000,0)))</f>
        <v>20</v>
      </c>
      <c r="W90" s="7" t="str">
        <f>IF(OR(Table_2[[#This Row],[interval imc]]="NC",Table_2[[#This Row],[interval imc]]=0),"non renseigné","renseigné")</f>
        <v>renseigné</v>
      </c>
      <c r="X90" s="7" t="str">
        <f>IF('[1]Référentiel recueil de données'!$U46="NC","NC",IF(V90&lt;18.5,"&lt;18,5",IF(AND(V90&gt;=18.5,V90&lt;25),"entre 18,5 et 25",IF(AND(V90&gt;=25,V90&lt;30),"entre 25 et 30",IF(V90&gt;=30,"supérieur à 30")))))</f>
        <v>entre 18,5 et 25</v>
      </c>
      <c r="Y90" s="6">
        <v>1</v>
      </c>
      <c r="Z90" s="7" t="str">
        <f>IF(Y90=0,0,IF(AND(Y90&gt;0,Y90&lt;5),"entre 1 et 5",IF(AND(Y90&gt;=5,Y90&lt;=10),"entre 5 et 10",IF(Y90&gt;10,"supérieur à 10","????"))))</f>
        <v>entre 1 et 5</v>
      </c>
      <c r="AA90" s="7" t="str">
        <f>IF(AND(ISNUMBER(Table_2[[#This Row],[poids_entree]]),ISNUMBER(Table_2[[#This Row],[poids_sortie]])),Table_2[[#This Row],[poids_sortie]]-Table_2[[#This Row],[poids_entree]],"NC")</f>
        <v>NC</v>
      </c>
      <c r="AB90" s="7">
        <f>IF(AND(ISNUMBER(Table_2[[#This Row],[poids_init]]),ISNUMBER(Table_2[[#This Row],[poids_entree]])),Table_2[[#This Row],[poids_entree]]-Table_2[[#This Row],[poids_init]],"NC")</f>
        <v>-9</v>
      </c>
      <c r="AC90" s="6">
        <f>IF(T90="NC","NC",IF(S90="NC","NC",ROUND(((S90-T90)/S90)*100,0)))</f>
        <v>13</v>
      </c>
      <c r="AD90" s="6" t="str">
        <f>IF(AA90="NC","NC",IF(AA90&gt;=0,"perte","gain"))</f>
        <v>NC</v>
      </c>
      <c r="AE90" s="6" t="str">
        <f>IF(AB90="NC","NC",IF(AB90&gt;=0,"perte","gain"))</f>
        <v>gain</v>
      </c>
      <c r="AF90" s="6" t="str">
        <f>IF(U90="NC","NC",IF(T90="NC","NC",ROUND(((T90-U90)/T90)*100,0)))</f>
        <v>NC</v>
      </c>
      <c r="AG90" s="6" t="str">
        <f>IF(ISNUMBER(Table_2[[#This Row],[% perte de poids DH]]),AF90*(-1),"NC")</f>
        <v>NC</v>
      </c>
      <c r="AH90" s="6" t="str">
        <f>IF(AF90="NC","non renseigné","renseigné")</f>
        <v>non renseigné</v>
      </c>
      <c r="AI90" s="6" t="str">
        <f>IF(AC90="NC","non renseigné","renseigné")</f>
        <v>renseigné</v>
      </c>
      <c r="AJ90" s="7" t="str">
        <f>IF(OR(Table_2[[#This Row],[albumine]]="NC",Table_2[[#This Row],[albumine]]=0),"non renseigné","renseigné")</f>
        <v>renseigné</v>
      </c>
      <c r="AK90" s="6">
        <v>34</v>
      </c>
      <c r="AL90" s="6" t="s">
        <v>115</v>
      </c>
      <c r="AM90" s="6" t="s">
        <v>98</v>
      </c>
      <c r="AN90" s="6">
        <v>30</v>
      </c>
      <c r="AO90" s="6">
        <v>0.86</v>
      </c>
      <c r="AP90" s="6">
        <v>0.77</v>
      </c>
      <c r="AQ90" s="8">
        <v>43329</v>
      </c>
      <c r="AR90" s="8" t="s">
        <v>98</v>
      </c>
      <c r="AS90" s="6">
        <v>0</v>
      </c>
      <c r="AT90" s="6">
        <v>2</v>
      </c>
      <c r="AU90" s="6" t="s">
        <v>156</v>
      </c>
      <c r="AV90" s="6" t="s">
        <v>100</v>
      </c>
      <c r="AW90" s="6" t="s">
        <v>101</v>
      </c>
      <c r="AX90" s="6" t="s">
        <v>101</v>
      </c>
      <c r="AY90" s="6" t="s">
        <v>100</v>
      </c>
      <c r="AZ90" s="6" t="s">
        <v>100</v>
      </c>
      <c r="BA90" s="6" t="s">
        <v>101</v>
      </c>
      <c r="BB90" s="6" t="s">
        <v>98</v>
      </c>
      <c r="BC90" s="6" t="s">
        <v>101</v>
      </c>
      <c r="BD90" s="6" t="s">
        <v>100</v>
      </c>
      <c r="BE90" s="6" t="s">
        <v>102</v>
      </c>
      <c r="BF90" s="6" t="s">
        <v>98</v>
      </c>
      <c r="BG90" s="6" t="s">
        <v>98</v>
      </c>
      <c r="BH90" s="6" t="s">
        <v>98</v>
      </c>
      <c r="BI90" s="6" t="s">
        <v>98</v>
      </c>
      <c r="BJ90" s="6" t="s">
        <v>98</v>
      </c>
      <c r="BK90" s="6" t="s">
        <v>98</v>
      </c>
      <c r="BL90" s="6" t="s">
        <v>98</v>
      </c>
      <c r="BM90" s="6" t="s">
        <v>101</v>
      </c>
      <c r="BN90" s="6" t="s">
        <v>98</v>
      </c>
      <c r="BO90" s="6" t="s">
        <v>98</v>
      </c>
      <c r="BP90" s="8">
        <v>43070</v>
      </c>
      <c r="BQ90" s="6" t="s">
        <v>98</v>
      </c>
      <c r="BR90" s="6" t="s">
        <v>100</v>
      </c>
      <c r="BS90" s="6" t="s">
        <v>101</v>
      </c>
      <c r="BT90" s="6" t="s">
        <v>103</v>
      </c>
      <c r="BU90" s="6" t="s">
        <v>101</v>
      </c>
      <c r="BV90" s="8" t="s">
        <v>98</v>
      </c>
      <c r="BW90" s="6" t="s">
        <v>98</v>
      </c>
      <c r="BX90" s="6" t="s">
        <v>98</v>
      </c>
      <c r="BY90" s="6"/>
      <c r="BZ90" s="6"/>
      <c r="CA90" s="6"/>
      <c r="CB90" s="6"/>
      <c r="CC90" s="6"/>
      <c r="CD90" s="6"/>
      <c r="CE90" s="6"/>
      <c r="CF90" s="6"/>
      <c r="CG90" s="6" t="s">
        <v>98</v>
      </c>
      <c r="CH90" s="6" t="s">
        <v>98</v>
      </c>
      <c r="CI90" s="6"/>
      <c r="CJ90" s="8"/>
      <c r="CK90" s="6"/>
      <c r="CL90" s="8"/>
      <c r="CM90" s="9" t="str">
        <f>IF( AND(ISNUMBER(CJ90),ISNUMBER(CL90)),DATEDIF(CJ90,CL90,"D"),"")</f>
        <v/>
      </c>
    </row>
    <row r="91" spans="1:91">
      <c r="A91" s="6">
        <v>109</v>
      </c>
      <c r="B91" s="6" t="str">
        <f>IF(C91="201612","A",IF(C91="201706","B",IF(C91="201712","C",IF(C91="201806","D"))))</f>
        <v>D</v>
      </c>
      <c r="C91" s="7" t="str">
        <f>CONCATENATE(E91,IF(D91="décembre","12","06"))</f>
        <v>201806</v>
      </c>
      <c r="D91" s="6" t="s">
        <v>106</v>
      </c>
      <c r="E91" s="6">
        <v>2018</v>
      </c>
      <c r="F91" s="6" t="s">
        <v>430</v>
      </c>
      <c r="G91" s="6" t="s">
        <v>431</v>
      </c>
      <c r="H91" s="6">
        <v>72</v>
      </c>
      <c r="I9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1" s="6" t="s">
        <v>142</v>
      </c>
      <c r="K91" s="8">
        <v>16824</v>
      </c>
      <c r="L91" s="8">
        <v>43240</v>
      </c>
      <c r="M91" s="8">
        <v>43258</v>
      </c>
      <c r="N91" s="6">
        <v>18</v>
      </c>
      <c r="O91" s="6" t="s">
        <v>95</v>
      </c>
      <c r="P91" s="6" t="str">
        <f>IF(O91="Hemato","",IF(Q91="CHC","Digestif",IF(Q91="colon","Digestif",IF(Q91="cholangiocarcinome","Digestif",IF(Q91="corticosurrenalome","Surrenale",IF(Q91="ependymome du cervelet","Cérébral",IF(Q91="gastrique","Digestif",IF(Q91="melanome","Cutané",IF(Q91="oesophage","Digestif",IF(Q91="ovaire","Gynécologique",IF(Q91="pancreas","Digestif",IF(Q91="prostate","Prostate",IF(Q91="renal","Urinaire",IF(Q91="sein","Gynécologique",IF(Q91="TNE","TNE",IF(Q91="uterus","Gynécologique",IF(Q91="vessie","Urinaire",IF(Q91="ORL","ORL",IF(Q91="indeterminé","Indéterminé","")))))))))))))))))))</f>
        <v>TNE</v>
      </c>
      <c r="Q91" s="6" t="s">
        <v>114</v>
      </c>
      <c r="R91" s="6">
        <v>166</v>
      </c>
      <c r="S91" s="6">
        <v>93</v>
      </c>
      <c r="T91" s="6">
        <v>78</v>
      </c>
      <c r="U91" s="6">
        <v>79</v>
      </c>
      <c r="V91" s="6">
        <f>IF('[1]Référentiel recueil de données'!$Q91="NC","NC",IF('[1]Référentiel recueil de données'!$S91="NC","NC",ROUND('[1]Référentiel recueil de données'!$S91/('[1]Référentiel recueil de données'!$Q91*'[1]Référentiel recueil de données'!$Q91)*10000,0)))</f>
        <v>28</v>
      </c>
      <c r="W91" s="7" t="str">
        <f>IF(OR(Table_2[[#This Row],[interval imc]]="NC",Table_2[[#This Row],[interval imc]]=0),"non renseigné","renseigné")</f>
        <v>renseigné</v>
      </c>
      <c r="X91" s="7" t="str">
        <f>IF('[1]Référentiel recueil de données'!$U107="NC","NC",IF(V91&lt;18.5,"&lt;18,5",IF(AND(V91&gt;=18.5,V91&lt;25),"entre 18,5 et 25",IF(AND(V91&gt;=25,V91&lt;30),"entre 25 et 30",IF(V91&gt;=30,"supérieur à 30")))))</f>
        <v>entre 25 et 30</v>
      </c>
      <c r="Y91" s="6">
        <v>6</v>
      </c>
      <c r="Z91" s="7" t="str">
        <f>IF(Y91=0,0,IF(AND(Y91&gt;0,Y91&lt;5),"entre 1 et 5",IF(AND(Y91&gt;=5,Y91&lt;=10),"entre 5 et 10",IF(Y91&gt;10,"supérieur à 10","????"))))</f>
        <v>entre 5 et 10</v>
      </c>
      <c r="AA91" s="7">
        <f>IF(AND(ISNUMBER(Table_2[[#This Row],[poids_entree]]),ISNUMBER(Table_2[[#This Row],[poids_sortie]])),Table_2[[#This Row],[poids_sortie]]-Table_2[[#This Row],[poids_entree]],"NC")</f>
        <v>1</v>
      </c>
      <c r="AB91" s="7">
        <f>IF(AND(ISNUMBER(Table_2[[#This Row],[poids_init]]),ISNUMBER(Table_2[[#This Row],[poids_entree]])),Table_2[[#This Row],[poids_entree]]-Table_2[[#This Row],[poids_init]],"NC")</f>
        <v>-15</v>
      </c>
      <c r="AC91" s="6">
        <f>IF(T91="NC","NC",IF(S91="NC","NC",ROUND(((S91-T91)/S91)*100,0)))</f>
        <v>16</v>
      </c>
      <c r="AD91" s="6" t="str">
        <f>IF(AA91="NC","NC",IF(AA91&gt;=0,"perte","gain"))</f>
        <v>perte</v>
      </c>
      <c r="AE91" s="6" t="str">
        <f>IF(AB91="NC","NC",IF(AB91&gt;=0,"perte","gain"))</f>
        <v>gain</v>
      </c>
      <c r="AF91" s="6">
        <f>IF(U91="NC","NC",IF(T91="NC","NC",ROUND(((T91-U91)/T91)*100,0)))</f>
        <v>-1</v>
      </c>
      <c r="AG91" s="6">
        <f>IF(ISNUMBER(Table_2[[#This Row],[% perte de poids DH]]),AF91*(-1),"NC")</f>
        <v>1</v>
      </c>
      <c r="AH91" s="6" t="str">
        <f>IF(AF91="NC","non renseigné","renseigné")</f>
        <v>renseigné</v>
      </c>
      <c r="AI91" s="6" t="str">
        <f>IF(AC91="NC","non renseigné","renseigné")</f>
        <v>renseigné</v>
      </c>
      <c r="AJ91" s="7" t="str">
        <f>IF(OR(Table_2[[#This Row],[albumine]]="NC",Table_2[[#This Row],[albumine]]=0),"non renseigné","renseigné")</f>
        <v>renseigné</v>
      </c>
      <c r="AK91" s="6">
        <v>17</v>
      </c>
      <c r="AL91" s="6" t="s">
        <v>110</v>
      </c>
      <c r="AM91" s="6" t="s">
        <v>98</v>
      </c>
      <c r="AN91" s="6">
        <v>131</v>
      </c>
      <c r="AO91" s="6" t="s">
        <v>100</v>
      </c>
      <c r="AP91" s="6">
        <v>1.01</v>
      </c>
      <c r="AQ91" s="8">
        <v>43248</v>
      </c>
      <c r="AR91" s="8">
        <v>43218</v>
      </c>
      <c r="AS91" s="6">
        <v>1</v>
      </c>
      <c r="AT91" s="6">
        <v>2</v>
      </c>
      <c r="AU91" s="6" t="s">
        <v>156</v>
      </c>
      <c r="AV91" s="6" t="s">
        <v>100</v>
      </c>
      <c r="AW91" s="6" t="s">
        <v>100</v>
      </c>
      <c r="AX91" s="6" t="s">
        <v>98</v>
      </c>
      <c r="AY91" s="6" t="s">
        <v>100</v>
      </c>
      <c r="AZ91" s="6" t="s">
        <v>100</v>
      </c>
      <c r="BA91" s="6" t="s">
        <v>100</v>
      </c>
      <c r="BB91" s="6" t="s">
        <v>98</v>
      </c>
      <c r="BC91" s="6" t="s">
        <v>100</v>
      </c>
      <c r="BD91" s="6" t="s">
        <v>100</v>
      </c>
      <c r="BE91" s="6" t="s">
        <v>181</v>
      </c>
      <c r="BF91" s="6" t="s">
        <v>303</v>
      </c>
      <c r="BG91" s="6" t="s">
        <v>98</v>
      </c>
      <c r="BH91" s="6" t="s">
        <v>100</v>
      </c>
      <c r="BI91" s="6" t="s">
        <v>100</v>
      </c>
      <c r="BJ91" s="6" t="s">
        <v>100</v>
      </c>
      <c r="BK91" s="6" t="s">
        <v>100</v>
      </c>
      <c r="BL91" s="6" t="s">
        <v>100</v>
      </c>
      <c r="BM91" s="6" t="s">
        <v>100</v>
      </c>
      <c r="BN91" s="6" t="s">
        <v>98</v>
      </c>
      <c r="BO91" s="6" t="s">
        <v>98</v>
      </c>
      <c r="BP91" s="8">
        <v>43160</v>
      </c>
      <c r="BQ91" s="6" t="s">
        <v>98</v>
      </c>
      <c r="BR91" s="6" t="s">
        <v>101</v>
      </c>
      <c r="BS91" s="6" t="s">
        <v>100</v>
      </c>
      <c r="BT91" s="6" t="s">
        <v>111</v>
      </c>
      <c r="BU91" s="6" t="s">
        <v>101</v>
      </c>
      <c r="BV91" s="8" t="s">
        <v>98</v>
      </c>
      <c r="BW91" s="6" t="s">
        <v>98</v>
      </c>
      <c r="BX91" s="6" t="s">
        <v>98</v>
      </c>
      <c r="BY91" s="6"/>
      <c r="BZ91" s="6"/>
      <c r="CA91" s="6"/>
      <c r="CB91" s="6"/>
      <c r="CC91" s="6"/>
      <c r="CD91" s="6"/>
      <c r="CE91" s="6"/>
      <c r="CF91" s="6"/>
      <c r="CG91" s="6" t="s">
        <v>98</v>
      </c>
      <c r="CH91" s="6" t="s">
        <v>98</v>
      </c>
      <c r="CI91" s="6"/>
      <c r="CJ91" s="8"/>
      <c r="CK91" s="6"/>
      <c r="CL91" s="8"/>
      <c r="CM91" s="9" t="str">
        <f>IF( AND(ISNUMBER(CJ91),ISNUMBER(CL91)),DATEDIF(CJ91,CL91,"D"),"")</f>
        <v/>
      </c>
    </row>
    <row r="92" spans="1:91" ht="30">
      <c r="A92" s="6">
        <v>26</v>
      </c>
      <c r="B92" s="6" t="str">
        <f>IF(C92="201612","A",IF(C92="201706","B",IF(C92="201712","C",IF(C92="201806","D"))))</f>
        <v>B</v>
      </c>
      <c r="C92" s="7" t="str">
        <f>CONCATENATE(E92,IF(D92="décembre","12","06"))</f>
        <v>201706</v>
      </c>
      <c r="D92" s="6" t="s">
        <v>106</v>
      </c>
      <c r="E92" s="6">
        <v>2017</v>
      </c>
      <c r="F92" s="6" t="s">
        <v>432</v>
      </c>
      <c r="G92" s="6" t="s">
        <v>433</v>
      </c>
      <c r="H92" s="6">
        <v>58</v>
      </c>
      <c r="I9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2" s="6" t="s">
        <v>142</v>
      </c>
      <c r="K92" s="8">
        <v>20985</v>
      </c>
      <c r="L92" s="8">
        <v>42888</v>
      </c>
      <c r="M92" s="8">
        <v>42894</v>
      </c>
      <c r="N92" s="6">
        <v>6</v>
      </c>
      <c r="O92" s="6" t="s">
        <v>95</v>
      </c>
      <c r="P92" s="6" t="str">
        <f>IF(O92="Hemato","",IF(Q92="CHC","Digestif",IF(Q92="colon","Digestif",IF(Q92="cholangiocarcinome","Digestif",IF(Q92="corticosurrenalome","Surrenale",IF(Q92="ependymome du cervelet","Cérébral",IF(Q92="gastrique","Digestif",IF(Q92="melanome","Cutané",IF(Q92="oesophage","Digestif",IF(Q92="ovaire","Gynécologique",IF(Q92="pancreas","Digestif",IF(Q92="prostate","Prostate",IF(Q92="renal","Urinaire",IF(Q92="sein","Gynécologique",IF(Q92="TNE","TNE",IF(Q92="uterus","Gynécologique",IF(Q92="vessie","Urinaire",IF(Q92="ORL","ORL",IF(Q92="indeterminé","Indéterminé","")))))))))))))))))))</f>
        <v>Digestif</v>
      </c>
      <c r="Q92" s="6" t="s">
        <v>434</v>
      </c>
      <c r="R92" s="6">
        <v>173</v>
      </c>
      <c r="S92" s="6">
        <v>75</v>
      </c>
      <c r="T92" s="6">
        <v>68</v>
      </c>
      <c r="U92" s="6">
        <v>70</v>
      </c>
      <c r="V92" s="6">
        <f>IF('[1]Référentiel recueil de données'!$Q92="NC","NC",IF('[1]Référentiel recueil de données'!$S92="NC","NC",ROUND('[1]Référentiel recueil de données'!$S92/('[1]Référentiel recueil de données'!$Q92*'[1]Référentiel recueil de données'!$Q92)*10000,0)))</f>
        <v>23</v>
      </c>
      <c r="W92" s="7" t="str">
        <f>IF(OR(Table_2[[#This Row],[interval imc]]="NC",Table_2[[#This Row],[interval imc]]=0),"non renseigné","renseigné")</f>
        <v>renseigné</v>
      </c>
      <c r="X92" s="7" t="str">
        <f>IF('[1]Référentiel recueil de données'!$U111="NC","NC",IF(V92&lt;18.5,"&lt;18,5",IF(AND(V92&gt;=18.5,V92&lt;25),"entre 18,5 et 25",IF(AND(V92&gt;=25,V92&lt;30),"entre 25 et 30",IF(V92&gt;=30,"supérieur à 30")))))</f>
        <v>entre 18,5 et 25</v>
      </c>
      <c r="Y92" s="6">
        <v>2</v>
      </c>
      <c r="Z92" s="7" t="str">
        <f>IF(Y92=0,0,IF(AND(Y92&gt;0,Y92&lt;5),"entre 1 et 5",IF(AND(Y92&gt;=5,Y92&lt;=10),"entre 5 et 10",IF(Y92&gt;10,"supérieur à 10","????"))))</f>
        <v>entre 1 et 5</v>
      </c>
      <c r="AA92" s="7">
        <f>IF(AND(ISNUMBER(Table_2[[#This Row],[poids_entree]]),ISNUMBER(Table_2[[#This Row],[poids_sortie]])),Table_2[[#This Row],[poids_sortie]]-Table_2[[#This Row],[poids_entree]],"NC")</f>
        <v>2</v>
      </c>
      <c r="AB92" s="7">
        <f>IF(AND(ISNUMBER(Table_2[[#This Row],[poids_init]]),ISNUMBER(Table_2[[#This Row],[poids_entree]])),Table_2[[#This Row],[poids_entree]]-Table_2[[#This Row],[poids_init]],"NC")</f>
        <v>-7</v>
      </c>
      <c r="AC92" s="6">
        <f>IF(T92="NC","NC",IF(S92="NC","NC",ROUND(((S92-T92)/S92)*100,0)))</f>
        <v>9</v>
      </c>
      <c r="AD92" s="6" t="str">
        <f>IF(AA92="NC","NC",IF(AA92&gt;=0,"perte","gain"))</f>
        <v>perte</v>
      </c>
      <c r="AE92" s="6" t="str">
        <f>IF(AB92="NC","NC",IF(AB92&gt;=0,"perte","gain"))</f>
        <v>gain</v>
      </c>
      <c r="AF92" s="6">
        <f>IF(U92="NC","NC",IF(T92="NC","NC",ROUND(((T92-U92)/T92)*100,0)))</f>
        <v>-3</v>
      </c>
      <c r="AG92" s="6">
        <f>IF(ISNUMBER(Table_2[[#This Row],[% perte de poids DH]]),AF92*(-1),"NC")</f>
        <v>3</v>
      </c>
      <c r="AH92" s="6" t="str">
        <f>IF(AF92="NC","non renseigné","renseigné")</f>
        <v>renseigné</v>
      </c>
      <c r="AI92" s="6" t="str">
        <f>IF(AC92="NC","non renseigné","renseigné")</f>
        <v>renseigné</v>
      </c>
      <c r="AJ92" s="7" t="str">
        <f>IF(OR(Table_2[[#This Row],[albumine]]="NC",Table_2[[#This Row],[albumine]]=0),"non renseigné","renseigné")</f>
        <v>renseigné</v>
      </c>
      <c r="AK92" s="6">
        <v>25</v>
      </c>
      <c r="AL92" s="6" t="s">
        <v>115</v>
      </c>
      <c r="AM92" s="6" t="s">
        <v>98</v>
      </c>
      <c r="AN92" s="6">
        <v>0</v>
      </c>
      <c r="AO92" s="6">
        <v>0</v>
      </c>
      <c r="AP92" s="6">
        <v>0</v>
      </c>
      <c r="AQ92" s="8">
        <v>43074</v>
      </c>
      <c r="AR92" s="8">
        <v>43054</v>
      </c>
      <c r="AS92" s="6">
        <v>0</v>
      </c>
      <c r="AT92" s="6">
        <v>0</v>
      </c>
      <c r="AU92" s="6" t="s">
        <v>98</v>
      </c>
      <c r="AV92" s="6" t="s">
        <v>98</v>
      </c>
      <c r="AW92" s="6" t="s">
        <v>98</v>
      </c>
      <c r="AX92" s="6" t="s">
        <v>98</v>
      </c>
      <c r="AY92" s="6" t="s">
        <v>100</v>
      </c>
      <c r="AZ92" s="6" t="s">
        <v>101</v>
      </c>
      <c r="BA92" s="6" t="s">
        <v>98</v>
      </c>
      <c r="BB92" s="6" t="s">
        <v>98</v>
      </c>
      <c r="BC92" s="6" t="s">
        <v>98</v>
      </c>
      <c r="BD92" s="6" t="s">
        <v>101</v>
      </c>
      <c r="BE92" s="6" t="s">
        <v>102</v>
      </c>
      <c r="BF92" s="6" t="s">
        <v>98</v>
      </c>
      <c r="BG92" s="6" t="s">
        <v>98</v>
      </c>
      <c r="BH92" s="6" t="s">
        <v>98</v>
      </c>
      <c r="BI92" s="6" t="s">
        <v>98</v>
      </c>
      <c r="BJ92" s="6" t="s">
        <v>98</v>
      </c>
      <c r="BK92" s="6" t="s">
        <v>98</v>
      </c>
      <c r="BL92" s="6" t="s">
        <v>98</v>
      </c>
      <c r="BM92" s="6" t="s">
        <v>100</v>
      </c>
      <c r="BN92" s="6" t="s">
        <v>98</v>
      </c>
      <c r="BO92" s="6" t="s">
        <v>98</v>
      </c>
      <c r="BP92" s="8" t="s">
        <v>98</v>
      </c>
      <c r="BQ92" s="6" t="s">
        <v>98</v>
      </c>
      <c r="BR92" s="6" t="s">
        <v>101</v>
      </c>
      <c r="BS92" s="6" t="s">
        <v>100</v>
      </c>
      <c r="BT92" s="6" t="s">
        <v>111</v>
      </c>
      <c r="BU92" s="6" t="s">
        <v>101</v>
      </c>
      <c r="BV92" s="8" t="s">
        <v>98</v>
      </c>
      <c r="BW92" s="6" t="s">
        <v>98</v>
      </c>
      <c r="BX92" s="6" t="s">
        <v>98</v>
      </c>
      <c r="BY92" s="6"/>
      <c r="BZ92" s="6"/>
      <c r="CA92" s="6"/>
      <c r="CB92" s="6"/>
      <c r="CC92" s="6"/>
      <c r="CD92" s="6"/>
      <c r="CE92" s="6"/>
      <c r="CF92" s="6"/>
      <c r="CG92" s="11">
        <v>42795</v>
      </c>
      <c r="CH92" s="6" t="s">
        <v>98</v>
      </c>
      <c r="CI92" s="6"/>
      <c r="CJ92" s="8"/>
      <c r="CK92" s="6"/>
      <c r="CL92" s="8"/>
      <c r="CM92" s="9" t="str">
        <f>IF( AND(ISNUMBER(CJ92),ISNUMBER(CL92)),DATEDIF(CJ92,CL92,"D"),"")</f>
        <v/>
      </c>
    </row>
    <row r="93" spans="1:91" ht="30">
      <c r="A93" s="6">
        <v>138</v>
      </c>
      <c r="B93" s="6" t="str">
        <f>IF(C93="201612","A",IF(C93="201706","B",IF(C93="201712","C",IF(C93="201806","D"))))</f>
        <v>C</v>
      </c>
      <c r="C93" s="7" t="str">
        <f>CONCATENATE(E93,IF(D93="décembre","12","06"))</f>
        <v>201712</v>
      </c>
      <c r="D93" s="6" t="s">
        <v>90</v>
      </c>
      <c r="E93" s="6">
        <v>2017</v>
      </c>
      <c r="F93" s="6" t="s">
        <v>435</v>
      </c>
      <c r="G93" s="6" t="s">
        <v>271</v>
      </c>
      <c r="H93" s="6">
        <v>60</v>
      </c>
      <c r="I9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3" s="6" t="s">
        <v>142</v>
      </c>
      <c r="K93" s="8">
        <v>20985</v>
      </c>
      <c r="L93" s="8">
        <v>43055</v>
      </c>
      <c r="M93" s="8">
        <v>43074</v>
      </c>
      <c r="N93" s="6">
        <v>19</v>
      </c>
      <c r="O93" s="6" t="s">
        <v>95</v>
      </c>
      <c r="P93" s="6" t="str">
        <f>IF(O93="Hemato","",IF(Q93="CHC","Digestif",IF(Q93="colon","Digestif",IF(Q93="cholangiocarcinome","Digestif",IF(Q93="corticosurrenalome","Surrenale",IF(Q93="ependymome du cervelet","Cérébral",IF(Q93="gastrique","Digestif",IF(Q93="melanome","Cutané",IF(Q93="oesophage","Digestif",IF(Q93="ovaire","Gynécologique",IF(Q93="pancreas","Digestif",IF(Q93="prostate","Prostate",IF(Q93="renal","Urinaire",IF(Q93="sein","Gynécologique",IF(Q93="TNE","TNE",IF(Q93="uterus","Gynécologique",IF(Q93="vessie","Urinaire",IF(Q93="ORL","ORL",IF(Q93="indeterminé","Indéterminé","")))))))))))))))))))</f>
        <v>Digestif</v>
      </c>
      <c r="Q93" s="6" t="s">
        <v>434</v>
      </c>
      <c r="R93" s="6">
        <v>173</v>
      </c>
      <c r="S93" s="6">
        <v>75</v>
      </c>
      <c r="T93" s="6">
        <v>70</v>
      </c>
      <c r="U93" s="6" t="s">
        <v>98</v>
      </c>
      <c r="V93" s="6">
        <f>IF('[1]Référentiel recueil de données'!$Q93="NC","NC",IF('[1]Référentiel recueil de données'!$S93="NC","NC",ROUND('[1]Référentiel recueil de données'!$S93/('[1]Référentiel recueil de données'!$Q93*'[1]Référentiel recueil de données'!$Q93)*10000,0)))</f>
        <v>23</v>
      </c>
      <c r="W93" s="7" t="str">
        <f>IF(OR(Table_2[[#This Row],[interval imc]]="NC",Table_2[[#This Row],[interval imc]]=0),"non renseigné","renseigné")</f>
        <v>renseigné</v>
      </c>
      <c r="X93" s="7" t="str">
        <f>IF('[1]Référentiel recueil de données'!$U47="NC","NC",IF(V93&lt;18.5,"&lt;18,5",IF(AND(V93&gt;=18.5,V93&lt;25),"entre 18,5 et 25",IF(AND(V93&gt;=25,V93&lt;30),"entre 25 et 30",IF(V93&gt;=30,"supérieur à 30")))))</f>
        <v>entre 18,5 et 25</v>
      </c>
      <c r="Y93" s="6">
        <v>1</v>
      </c>
      <c r="Z93" s="7" t="str">
        <f>IF(Y93=0,0,IF(AND(Y93&gt;0,Y93&lt;5),"entre 1 et 5",IF(AND(Y93&gt;=5,Y93&lt;=10),"entre 5 et 10",IF(Y93&gt;10,"supérieur à 10","????"))))</f>
        <v>entre 1 et 5</v>
      </c>
      <c r="AA93" s="7" t="str">
        <f>IF(AND(ISNUMBER(Table_2[[#This Row],[poids_entree]]),ISNUMBER(Table_2[[#This Row],[poids_sortie]])),Table_2[[#This Row],[poids_sortie]]-Table_2[[#This Row],[poids_entree]],"NC")</f>
        <v>NC</v>
      </c>
      <c r="AB93" s="7">
        <f>IF(AND(ISNUMBER(Table_2[[#This Row],[poids_init]]),ISNUMBER(Table_2[[#This Row],[poids_entree]])),Table_2[[#This Row],[poids_entree]]-Table_2[[#This Row],[poids_init]],"NC")</f>
        <v>-5</v>
      </c>
      <c r="AC93" s="6">
        <f>IF(T93="NC","NC",IF(S93="NC","NC",ROUND(((S93-T93)/S93)*100,0)))</f>
        <v>7</v>
      </c>
      <c r="AD93" s="6" t="str">
        <f>IF(AA93="NC","NC",IF(AA93&gt;=0,"perte","gain"))</f>
        <v>NC</v>
      </c>
      <c r="AE93" s="6" t="str">
        <f>IF(AB93="NC","NC",IF(AB93&gt;=0,"perte","gain"))</f>
        <v>gain</v>
      </c>
      <c r="AF93" s="6" t="str">
        <f>IF(U93="NC","NC",IF(T93="NC","NC",ROUND(((T93-U93)/T93)*100,0)))</f>
        <v>NC</v>
      </c>
      <c r="AG93" s="6" t="str">
        <f>IF(ISNUMBER(Table_2[[#This Row],[% perte de poids DH]]),AF93*(-1),"NC")</f>
        <v>NC</v>
      </c>
      <c r="AH93" s="6" t="str">
        <f>IF(AF93="NC","non renseigné","renseigné")</f>
        <v>non renseigné</v>
      </c>
      <c r="AI93" s="6" t="str">
        <f>IF(AC93="NC","non renseigné","renseigné")</f>
        <v>renseigné</v>
      </c>
      <c r="AJ93" s="7" t="str">
        <f>IF(OR(Table_2[[#This Row],[albumine]]="NC",Table_2[[#This Row],[albumine]]=0),"non renseigné","renseigné")</f>
        <v>renseigné</v>
      </c>
      <c r="AK93" s="6">
        <v>20</v>
      </c>
      <c r="AL93" s="6" t="s">
        <v>110</v>
      </c>
      <c r="AM93" s="6" t="s">
        <v>98</v>
      </c>
      <c r="AN93" s="6" t="s">
        <v>98</v>
      </c>
      <c r="AO93" s="6" t="s">
        <v>98</v>
      </c>
      <c r="AP93" s="6" t="s">
        <v>98</v>
      </c>
      <c r="AQ93" s="8">
        <v>43439</v>
      </c>
      <c r="AR93" s="8" t="s">
        <v>98</v>
      </c>
      <c r="AS93" s="6">
        <v>0</v>
      </c>
      <c r="AT93" s="6">
        <v>0</v>
      </c>
      <c r="AU93" s="6" t="s">
        <v>295</v>
      </c>
      <c r="AV93" s="6" t="s">
        <v>98</v>
      </c>
      <c r="AW93" s="6" t="s">
        <v>98</v>
      </c>
      <c r="AX93" s="6" t="s">
        <v>157</v>
      </c>
      <c r="AY93" s="6" t="s">
        <v>100</v>
      </c>
      <c r="AZ93" s="6" t="s">
        <v>101</v>
      </c>
      <c r="BA93" s="6" t="s">
        <v>101</v>
      </c>
      <c r="BB93" s="6" t="s">
        <v>98</v>
      </c>
      <c r="BC93" s="6" t="s">
        <v>98</v>
      </c>
      <c r="BD93" s="6" t="s">
        <v>101</v>
      </c>
      <c r="BE93" s="6" t="s">
        <v>102</v>
      </c>
      <c r="BF93" s="6" t="s">
        <v>98</v>
      </c>
      <c r="BG93" s="6" t="s">
        <v>98</v>
      </c>
      <c r="BH93" s="6" t="s">
        <v>98</v>
      </c>
      <c r="BI93" s="6" t="s">
        <v>98</v>
      </c>
      <c r="BJ93" s="6" t="s">
        <v>98</v>
      </c>
      <c r="BK93" s="6" t="s">
        <v>98</v>
      </c>
      <c r="BL93" s="6" t="s">
        <v>98</v>
      </c>
      <c r="BM93" s="6" t="s">
        <v>101</v>
      </c>
      <c r="BN93" s="6" t="s">
        <v>98</v>
      </c>
      <c r="BO93" s="6" t="s">
        <v>98</v>
      </c>
      <c r="BP93" s="8" t="s">
        <v>98</v>
      </c>
      <c r="BQ93" s="6" t="s">
        <v>98</v>
      </c>
      <c r="BR93" s="6" t="s">
        <v>101</v>
      </c>
      <c r="BS93" s="6" t="s">
        <v>100</v>
      </c>
      <c r="BT93" s="6" t="s">
        <v>111</v>
      </c>
      <c r="BU93" s="6" t="s">
        <v>101</v>
      </c>
      <c r="BV93" s="8" t="s">
        <v>98</v>
      </c>
      <c r="BW93" s="6" t="s">
        <v>98</v>
      </c>
      <c r="BX93" s="6" t="s">
        <v>98</v>
      </c>
      <c r="BY93" s="6"/>
      <c r="BZ93" s="6"/>
      <c r="CA93" s="6"/>
      <c r="CB93" s="6"/>
      <c r="CC93" s="6"/>
      <c r="CD93" s="6"/>
      <c r="CE93" s="6"/>
      <c r="CF93" s="6"/>
      <c r="CG93" s="6" t="s">
        <v>98</v>
      </c>
      <c r="CH93" s="6" t="s">
        <v>98</v>
      </c>
      <c r="CI93" s="6"/>
      <c r="CJ93" s="8"/>
      <c r="CK93" s="6"/>
      <c r="CL93" s="8"/>
      <c r="CM93" s="9" t="str">
        <f>IF( AND(ISNUMBER(CJ93),ISNUMBER(CL93)),DATEDIF(CJ93,CL93,"D"),"")</f>
        <v/>
      </c>
    </row>
    <row r="94" spans="1:91" ht="30">
      <c r="A94" s="6">
        <v>30</v>
      </c>
      <c r="B94" s="6" t="str">
        <f>IF(C94="201612","A",IF(C94="201706","B",IF(C94="201712","C",IF(C94="201806","D"))))</f>
        <v>B</v>
      </c>
      <c r="C94" s="7" t="str">
        <f>CONCATENATE(E94,IF(D94="décembre","12","06"))</f>
        <v>201706</v>
      </c>
      <c r="D94" s="6" t="s">
        <v>106</v>
      </c>
      <c r="E94" s="6">
        <v>2017</v>
      </c>
      <c r="F94" s="6" t="s">
        <v>436</v>
      </c>
      <c r="G94" s="6" t="s">
        <v>437</v>
      </c>
      <c r="H94" s="6">
        <v>81</v>
      </c>
      <c r="I9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94" s="6" t="s">
        <v>438</v>
      </c>
      <c r="K94" s="8">
        <v>12618</v>
      </c>
      <c r="L94" s="8">
        <v>42893</v>
      </c>
      <c r="M94" s="8">
        <v>42900</v>
      </c>
      <c r="N94" s="6">
        <v>7</v>
      </c>
      <c r="O94" s="6" t="s">
        <v>95</v>
      </c>
      <c r="P94" s="6" t="str">
        <f>IF(O94="Hemato","",IF(Q94="CHC","Digestif",IF(Q94="colon","Digestif",IF(Q94="cholangiocarcinome","Digestif",IF(Q94="corticosurrenalome","Surrenale",IF(Q94="ependymome du cervelet","Cérébral",IF(Q94="gastrique","Digestif",IF(Q94="melanome","Cutané",IF(Q94="oesophage","Digestif",IF(Q94="ovaire","Gynécologique",IF(Q94="pancreas","Digestif",IF(Q94="prostate","Prostate",IF(Q94="renal","Urinaire",IF(Q94="sein","Gynécologique",IF(Q94="TNE","TNE",IF(Q94="uterus","Gynécologique",IF(Q94="vessie","Urinaire",IF(Q94="ORL","ORL",IF(Q94="indeterminé","Indéterminé","")))))))))))))))))))</f>
        <v>Gynécologique</v>
      </c>
      <c r="Q94" s="6" t="s">
        <v>96</v>
      </c>
      <c r="R94" s="6">
        <v>165</v>
      </c>
      <c r="S94" s="6">
        <v>55</v>
      </c>
      <c r="T94" s="6">
        <v>58</v>
      </c>
      <c r="U94" s="6">
        <v>56</v>
      </c>
      <c r="V94" s="6">
        <f>IF('[1]Référentiel recueil de données'!$Q94="NC","NC",IF('[1]Référentiel recueil de données'!$S94="NC","NC",ROUND('[1]Référentiel recueil de données'!$S94/('[1]Référentiel recueil de données'!$Q94*'[1]Référentiel recueil de données'!$Q94)*10000,0)))</f>
        <v>21</v>
      </c>
      <c r="W94" s="7" t="str">
        <f>IF(OR(Table_2[[#This Row],[interval imc]]="NC",Table_2[[#This Row],[interval imc]]=0),"non renseigné","renseigné")</f>
        <v>renseigné</v>
      </c>
      <c r="X94" s="7" t="str">
        <f>IF('[1]Référentiel recueil de données'!$U123="NC","NC",IF(V94&lt;18.5,"&lt;18,5",IF(AND(V94&gt;=18.5,V94&lt;25),"entre 18,5 et 25",IF(AND(V94&gt;=25,V94&lt;30),"entre 25 et 30",IF(V94&gt;=30,"supérieur à 30")))))</f>
        <v>entre 18,5 et 25</v>
      </c>
      <c r="Y94" s="6">
        <v>2</v>
      </c>
      <c r="Z94" s="7" t="str">
        <f>IF(Y94=0,0,IF(AND(Y94&gt;0,Y94&lt;5),"entre 1 et 5",IF(AND(Y94&gt;=5,Y94&lt;=10),"entre 5 et 10",IF(Y94&gt;10,"supérieur à 10","????"))))</f>
        <v>entre 1 et 5</v>
      </c>
      <c r="AA94" s="7">
        <f>IF(AND(ISNUMBER(Table_2[[#This Row],[poids_entree]]),ISNUMBER(Table_2[[#This Row],[poids_sortie]])),Table_2[[#This Row],[poids_sortie]]-Table_2[[#This Row],[poids_entree]],"NC")</f>
        <v>-2</v>
      </c>
      <c r="AB94" s="7">
        <f>IF(AND(ISNUMBER(Table_2[[#This Row],[poids_init]]),ISNUMBER(Table_2[[#This Row],[poids_entree]])),Table_2[[#This Row],[poids_entree]]-Table_2[[#This Row],[poids_init]],"NC")</f>
        <v>3</v>
      </c>
      <c r="AC94" s="6">
        <f>IF(T94="NC","NC",IF(S94="NC","NC",ROUND(((S94-T94)/S94)*100,0)))</f>
        <v>-5</v>
      </c>
      <c r="AD94" s="6" t="str">
        <f>IF(AA94="NC","NC",IF(AA94&gt;=0,"perte","gain"))</f>
        <v>gain</v>
      </c>
      <c r="AE94" s="6" t="str">
        <f>IF(AB94="NC","NC",IF(AB94&gt;=0,"perte","gain"))</f>
        <v>perte</v>
      </c>
      <c r="AF94" s="6">
        <f>IF(U94="NC","NC",IF(T94="NC","NC",ROUND(((T94-U94)/T94)*100,0)))</f>
        <v>3</v>
      </c>
      <c r="AG94" s="6">
        <f>IF(ISNUMBER(Table_2[[#This Row],[% perte de poids DH]]),AF94*(-1),"NC")</f>
        <v>-3</v>
      </c>
      <c r="AH94" s="6" t="str">
        <f>IF(AF94="NC","non renseigné","renseigné")</f>
        <v>renseigné</v>
      </c>
      <c r="AI94" s="6" t="str">
        <f>IF(AC94="NC","non renseigné","renseigné")</f>
        <v>renseigné</v>
      </c>
      <c r="AJ94" s="7" t="str">
        <f>IF(OR(Table_2[[#This Row],[albumine]]="NC",Table_2[[#This Row],[albumine]]=0),"non renseigné","renseigné")</f>
        <v>non renseigné</v>
      </c>
      <c r="AK94" s="6" t="s">
        <v>98</v>
      </c>
      <c r="AL94" s="6" t="s">
        <v>128</v>
      </c>
      <c r="AM94" s="6" t="s">
        <v>98</v>
      </c>
      <c r="AN94" s="6">
        <v>0</v>
      </c>
      <c r="AO94" s="6">
        <v>0</v>
      </c>
      <c r="AP94" s="6">
        <v>0</v>
      </c>
      <c r="AQ94" s="8">
        <v>43007</v>
      </c>
      <c r="AR94" s="8">
        <v>42915</v>
      </c>
      <c r="AS94" s="6">
        <v>0</v>
      </c>
      <c r="AT94" s="6">
        <v>0</v>
      </c>
      <c r="AU94" s="6" t="s">
        <v>98</v>
      </c>
      <c r="AV94" s="6" t="s">
        <v>98</v>
      </c>
      <c r="AW94" s="6" t="s">
        <v>98</v>
      </c>
      <c r="AX94" s="6" t="s">
        <v>98</v>
      </c>
      <c r="AY94" s="6" t="s">
        <v>100</v>
      </c>
      <c r="AZ94" s="6" t="s">
        <v>100</v>
      </c>
      <c r="BA94" s="6" t="s">
        <v>98</v>
      </c>
      <c r="BB94" s="6" t="s">
        <v>98</v>
      </c>
      <c r="BC94" s="6" t="s">
        <v>98</v>
      </c>
      <c r="BD94" s="6" t="s">
        <v>101</v>
      </c>
      <c r="BE94" s="6" t="s">
        <v>102</v>
      </c>
      <c r="BF94" s="6" t="s">
        <v>98</v>
      </c>
      <c r="BG94" s="6" t="s">
        <v>98</v>
      </c>
      <c r="BH94" s="6" t="s">
        <v>98</v>
      </c>
      <c r="BI94" s="6" t="s">
        <v>98</v>
      </c>
      <c r="BJ94" s="6" t="s">
        <v>98</v>
      </c>
      <c r="BK94" s="6" t="s">
        <v>98</v>
      </c>
      <c r="BL94" s="6" t="s">
        <v>98</v>
      </c>
      <c r="BM94" s="6" t="s">
        <v>101</v>
      </c>
      <c r="BN94" s="6" t="s">
        <v>98</v>
      </c>
      <c r="BO94" s="6" t="s">
        <v>98</v>
      </c>
      <c r="BP94" s="8" t="s">
        <v>98</v>
      </c>
      <c r="BQ94" s="6" t="s">
        <v>98</v>
      </c>
      <c r="BR94" s="6" t="s">
        <v>101</v>
      </c>
      <c r="BS94" s="6" t="s">
        <v>100</v>
      </c>
      <c r="BT94" s="6" t="s">
        <v>111</v>
      </c>
      <c r="BU94" s="6" t="s">
        <v>100</v>
      </c>
      <c r="BV94" s="8">
        <v>42896</v>
      </c>
      <c r="BW94" s="6" t="s">
        <v>439</v>
      </c>
      <c r="BX94" s="6" t="s">
        <v>98</v>
      </c>
      <c r="BY94" s="6"/>
      <c r="BZ94" s="6"/>
      <c r="CA94" s="6"/>
      <c r="CB94" s="6"/>
      <c r="CC94" s="6"/>
      <c r="CD94" s="6"/>
      <c r="CE94" s="6" t="s">
        <v>100</v>
      </c>
      <c r="CF94" s="6"/>
      <c r="CG94" s="6" t="s">
        <v>440</v>
      </c>
      <c r="CH94" s="6" t="s">
        <v>98</v>
      </c>
      <c r="CI94" s="6" t="s">
        <v>101</v>
      </c>
      <c r="CJ94" s="8">
        <v>42896</v>
      </c>
      <c r="CK94" s="6" t="s">
        <v>100</v>
      </c>
      <c r="CL94" s="8">
        <v>43007</v>
      </c>
      <c r="CM94" s="9">
        <f>IF( AND(ISNUMBER(CJ94),ISNUMBER(CL94)),DATEDIF(CJ94,CL94,"D"),"")</f>
        <v>111</v>
      </c>
    </row>
    <row r="95" spans="1:91" ht="30">
      <c r="A95" s="6">
        <v>53</v>
      </c>
      <c r="B95" s="6" t="str">
        <f>IF(C95="201612","A",IF(C95="201706","B",IF(C95="201712","C",IF(C95="201806","D"))))</f>
        <v>A</v>
      </c>
      <c r="C95" s="7" t="str">
        <f>CONCATENATE(E95,IF(D95="décembre","12","06"))</f>
        <v>201612</v>
      </c>
      <c r="D95" s="6" t="s">
        <v>90</v>
      </c>
      <c r="E95" s="6">
        <v>2016</v>
      </c>
      <c r="F95" s="6" t="s">
        <v>441</v>
      </c>
      <c r="G95" s="6" t="s">
        <v>374</v>
      </c>
      <c r="H95" s="6">
        <v>58</v>
      </c>
      <c r="I9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5" s="6" t="s">
        <v>142</v>
      </c>
      <c r="K95" s="8">
        <v>21320</v>
      </c>
      <c r="L95" s="8">
        <v>42704</v>
      </c>
      <c r="M95" s="8">
        <v>42709</v>
      </c>
      <c r="N95" s="6">
        <v>5</v>
      </c>
      <c r="O95" s="6" t="s">
        <v>95</v>
      </c>
      <c r="P95" s="6" t="str">
        <f>IF(O95="Hemato","",IF(Q95="CHC","Digestif",IF(Q95="colon","Digestif",IF(Q95="cholangiocarcinome","Digestif",IF(Q95="corticosurrenalome","Surrenale",IF(Q95="ependymome du cervelet","Cérébral",IF(Q95="gastrique","Digestif",IF(Q95="melanome","Cutané",IF(Q95="oesophage","Digestif",IF(Q95="ovaire","Gynécologique",IF(Q95="pancreas","Digestif",IF(Q95="prostate","Prostate",IF(Q95="renal","Urinaire",IF(Q95="sein","Gynécologique",IF(Q95="TNE","TNE",IF(Q95="uterus","Gynécologique",IF(Q95="vessie","Urinaire",IF(Q95="ORL","ORL",IF(Q95="indeterminé","Indéterminé","")))))))))))))))))))</f>
        <v>Digestif</v>
      </c>
      <c r="Q95" s="6" t="s">
        <v>109</v>
      </c>
      <c r="R95" s="6">
        <v>178</v>
      </c>
      <c r="S95" s="6">
        <v>86</v>
      </c>
      <c r="T95" s="6">
        <v>76</v>
      </c>
      <c r="U95" s="6">
        <v>75</v>
      </c>
      <c r="V95" s="6">
        <f>IF('[1]Référentiel recueil de données'!$Q95="NC","NC",IF('[1]Référentiel recueil de données'!$S95="NC","NC",ROUND('[1]Référentiel recueil de données'!$S95/('[1]Référentiel recueil de données'!$Q95*'[1]Référentiel recueil de données'!$Q95)*10000,0)))</f>
        <v>24</v>
      </c>
      <c r="W95" s="7" t="str">
        <f>IF(OR(Table_2[[#This Row],[interval imc]]="NC",Table_2[[#This Row],[interval imc]]=0),"non renseigné","renseigné")</f>
        <v>renseigné</v>
      </c>
      <c r="X95" s="7" t="str">
        <f>IF('[1]Référentiel recueil de données'!$U95="NC","NC",IF(V95&lt;18.5,"&lt;18,5",IF(AND(V95&gt;=18.5,V95&lt;25),"entre 18,5 et 25",IF(AND(V95&gt;=25,V95&lt;30),"entre 25 et 30",IF(V95&gt;=30,"supérieur à 30")))))</f>
        <v>entre 18,5 et 25</v>
      </c>
      <c r="Y95" s="6">
        <v>2</v>
      </c>
      <c r="Z95" s="7" t="str">
        <f>IF(Y95=0,0,IF(AND(Y95&gt;0,Y95&lt;5),"entre 1 et 5",IF(AND(Y95&gt;=5,Y95&lt;=10),"entre 5 et 10",IF(Y95&gt;10,"supérieur à 10","????"))))</f>
        <v>entre 1 et 5</v>
      </c>
      <c r="AA95" s="7">
        <f>IF(AND(ISNUMBER(Table_2[[#This Row],[poids_entree]]),ISNUMBER(Table_2[[#This Row],[poids_sortie]])),Table_2[[#This Row],[poids_sortie]]-Table_2[[#This Row],[poids_entree]],"NC")</f>
        <v>-1</v>
      </c>
      <c r="AB95" s="7">
        <f>IF(AND(ISNUMBER(Table_2[[#This Row],[poids_init]]),ISNUMBER(Table_2[[#This Row],[poids_entree]])),Table_2[[#This Row],[poids_entree]]-Table_2[[#This Row],[poids_init]],"NC")</f>
        <v>-10</v>
      </c>
      <c r="AC95" s="6">
        <f>IF(T95="NC","NC",IF(S95="NC","NC",ROUND(((S95-T95)/S95)*100,0)))</f>
        <v>12</v>
      </c>
      <c r="AD95" s="6" t="str">
        <f>IF(AA95="NC","NC",IF(AA95&gt;=0,"perte","gain"))</f>
        <v>gain</v>
      </c>
      <c r="AE95" s="6" t="str">
        <f>IF(AB95="NC","NC",IF(AB95&gt;=0,"perte","gain"))</f>
        <v>gain</v>
      </c>
      <c r="AF95" s="6">
        <f>IF(U95="NC","NC",IF(T95="NC","NC",ROUND(((T95-U95)/T95)*100,0)))</f>
        <v>1</v>
      </c>
      <c r="AG95" s="6">
        <f>IF(ISNUMBER(Table_2[[#This Row],[% perte de poids DH]]),AF95*(-1),"NC")</f>
        <v>-1</v>
      </c>
      <c r="AH95" s="6" t="str">
        <f>IF(AF95="NC","non renseigné","renseigné")</f>
        <v>renseigné</v>
      </c>
      <c r="AI95" s="6" t="str">
        <f>IF(AC95="NC","non renseigné","renseigné")</f>
        <v>renseigné</v>
      </c>
      <c r="AJ95" s="7" t="str">
        <f>IF(OR(Table_2[[#This Row],[albumine]]="NC",Table_2[[#This Row],[albumine]]=0),"non renseigné","renseigné")</f>
        <v>renseigné</v>
      </c>
      <c r="AK95" s="6">
        <v>33</v>
      </c>
      <c r="AL95" s="6" t="s">
        <v>115</v>
      </c>
      <c r="AM95" s="6" t="s">
        <v>98</v>
      </c>
      <c r="AN95" s="6">
        <v>0</v>
      </c>
      <c r="AO95" s="6">
        <v>0</v>
      </c>
      <c r="AP95" s="6">
        <v>0</v>
      </c>
      <c r="AQ95" s="8">
        <v>43354</v>
      </c>
      <c r="AR95" s="8" t="s">
        <v>98</v>
      </c>
      <c r="AS95" s="6">
        <v>0</v>
      </c>
      <c r="AT95" s="6">
        <v>0</v>
      </c>
      <c r="AU95" s="6" t="s">
        <v>98</v>
      </c>
      <c r="AV95" s="6" t="s">
        <v>98</v>
      </c>
      <c r="AW95" s="6" t="s">
        <v>98</v>
      </c>
      <c r="AX95" s="6" t="s">
        <v>98</v>
      </c>
      <c r="AY95" s="6" t="s">
        <v>101</v>
      </c>
      <c r="AZ95" s="6" t="s">
        <v>101</v>
      </c>
      <c r="BA95" s="6" t="s">
        <v>101</v>
      </c>
      <c r="BB95" s="6" t="s">
        <v>98</v>
      </c>
      <c r="BC95" s="6" t="s">
        <v>98</v>
      </c>
      <c r="BD95" s="6" t="s">
        <v>101</v>
      </c>
      <c r="BE95" s="6" t="s">
        <v>102</v>
      </c>
      <c r="BF95" s="6" t="s">
        <v>98</v>
      </c>
      <c r="BG95" s="6" t="s">
        <v>98</v>
      </c>
      <c r="BH95" s="6" t="s">
        <v>98</v>
      </c>
      <c r="BI95" s="6" t="s">
        <v>98</v>
      </c>
      <c r="BJ95" s="6" t="s">
        <v>98</v>
      </c>
      <c r="BK95" s="6" t="s">
        <v>98</v>
      </c>
      <c r="BL95" s="6" t="s">
        <v>98</v>
      </c>
      <c r="BM95" s="6" t="s">
        <v>101</v>
      </c>
      <c r="BN95" s="6" t="s">
        <v>98</v>
      </c>
      <c r="BO95" s="6" t="s">
        <v>98</v>
      </c>
      <c r="BP95" s="8">
        <v>42522</v>
      </c>
      <c r="BQ95" s="6">
        <v>0</v>
      </c>
      <c r="BR95" s="6" t="s">
        <v>101</v>
      </c>
      <c r="BS95" s="6" t="s">
        <v>100</v>
      </c>
      <c r="BT95" s="6" t="s">
        <v>111</v>
      </c>
      <c r="BU95" s="6" t="s">
        <v>101</v>
      </c>
      <c r="BV95" s="8" t="s">
        <v>98</v>
      </c>
      <c r="BW95" s="6" t="s">
        <v>98</v>
      </c>
      <c r="BX95" s="6" t="s">
        <v>98</v>
      </c>
      <c r="BY95" s="6"/>
      <c r="BZ95" s="6"/>
      <c r="CA95" s="6"/>
      <c r="CB95" s="6"/>
      <c r="CC95" s="6"/>
      <c r="CD95" s="6"/>
      <c r="CE95" s="6"/>
      <c r="CF95" s="6"/>
      <c r="CG95" s="6" t="s">
        <v>98</v>
      </c>
      <c r="CH95" s="6" t="s">
        <v>98</v>
      </c>
      <c r="CI95" s="6"/>
      <c r="CJ95" s="8"/>
      <c r="CK95" s="6"/>
      <c r="CL95" s="8"/>
      <c r="CM95" s="9" t="str">
        <f>IF( AND(ISNUMBER(CJ95),ISNUMBER(CL95)),DATEDIF(CJ95,CL95,"D"),"")</f>
        <v/>
      </c>
    </row>
    <row r="96" spans="1:91" ht="30">
      <c r="A96" s="6">
        <v>56</v>
      </c>
      <c r="B96" s="6" t="str">
        <f>IF(C96="201612","A",IF(C96="201706","B",IF(C96="201712","C",IF(C96="201806","D"))))</f>
        <v>A</v>
      </c>
      <c r="C96" s="7" t="str">
        <f>CONCATENATE(E96,IF(D96="décembre","12","06"))</f>
        <v>201612</v>
      </c>
      <c r="D96" s="6" t="s">
        <v>90</v>
      </c>
      <c r="E96" s="6">
        <v>2016</v>
      </c>
      <c r="F96" s="6" t="s">
        <v>442</v>
      </c>
      <c r="G96" s="6" t="s">
        <v>443</v>
      </c>
      <c r="H96" s="6">
        <v>71</v>
      </c>
      <c r="I9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6" s="6" t="s">
        <v>93</v>
      </c>
      <c r="K96" s="8">
        <v>16606</v>
      </c>
      <c r="L96" s="8">
        <v>42702</v>
      </c>
      <c r="M96" s="8">
        <v>42715</v>
      </c>
      <c r="N96" s="6">
        <v>13</v>
      </c>
      <c r="O96" s="6" t="s">
        <v>136</v>
      </c>
      <c r="P96" s="6" t="str">
        <f>IF(O96="Hemato","",IF(Q96="CHC","Digestif",IF(Q96="colon","Digestif",IF(Q96="cholangiocarcinome","Digestif",IF(Q96="corticosurrenalome","Surrenale",IF(Q96="ependymome du cervelet","Cérébral",IF(Q96="gastrique","Digestif",IF(Q96="melanome","Cutané",IF(Q96="oesophage","Digestif",IF(Q96="ovaire","Gynécologique",IF(Q96="pancreas","Digestif",IF(Q96="prostate","Prostate",IF(Q96="renal","Urinaire",IF(Q96="sein","Gynécologique",IF(Q96="TNE","TNE",IF(Q96="uterus","Gynécologique",IF(Q96="vessie","Urinaire",IF(Q96="ORL","ORL",IF(Q96="indeterminé","Indéterminé","")))))))))))))))))))</f>
        <v/>
      </c>
      <c r="Q96" s="6" t="s">
        <v>196</v>
      </c>
      <c r="R96" s="6" t="s">
        <v>98</v>
      </c>
      <c r="S96" s="6" t="s">
        <v>98</v>
      </c>
      <c r="T96" s="6" t="s">
        <v>98</v>
      </c>
      <c r="U96" s="6" t="s">
        <v>98</v>
      </c>
      <c r="V96" s="6" t="str">
        <f>IF('[1]Référentiel recueil de données'!$Q96="NC","NC",IF('[1]Référentiel recueil de données'!$S96="NC","NC",ROUND('[1]Référentiel recueil de données'!$S96/('[1]Référentiel recueil de données'!$Q96*'[1]Référentiel recueil de données'!$Q96)*10000,0)))</f>
        <v>NC</v>
      </c>
      <c r="W96" s="7" t="str">
        <f>IF(OR(Table_2[[#This Row],[interval imc]]="NC",Table_2[[#This Row],[interval imc]]=0),"non renseigné","renseigné")</f>
        <v>renseigné</v>
      </c>
      <c r="X96" s="7" t="str">
        <f>IF('[1]Référentiel recueil de données'!$U48="NC","NC",IF(V96&lt;18.5,"&lt;18,5",IF(AND(V96&gt;=18.5,V96&lt;25),"entre 18,5 et 25",IF(AND(V96&gt;=25,V96&lt;30),"entre 25 et 30",IF(V96&gt;=30,"supérieur à 30")))))</f>
        <v>supérieur à 30</v>
      </c>
      <c r="Y96" s="6">
        <v>0</v>
      </c>
      <c r="Z96" s="7">
        <f>IF(Y96=0,0,IF(AND(Y96&gt;0,Y96&lt;5),"entre 1 et 5",IF(AND(Y96&gt;=5,Y96&lt;=10),"entre 5 et 10",IF(Y96&gt;10,"supérieur à 10","????"))))</f>
        <v>0</v>
      </c>
      <c r="AA96" s="7" t="str">
        <f>IF(AND(ISNUMBER(Table_2[[#This Row],[poids_entree]]),ISNUMBER(Table_2[[#This Row],[poids_sortie]])),Table_2[[#This Row],[poids_sortie]]-Table_2[[#This Row],[poids_entree]],"NC")</f>
        <v>NC</v>
      </c>
      <c r="AB96" s="7" t="str">
        <f>IF(AND(ISNUMBER(Table_2[[#This Row],[poids_init]]),ISNUMBER(Table_2[[#This Row],[poids_entree]])),Table_2[[#This Row],[poids_entree]]-Table_2[[#This Row],[poids_init]],"NC")</f>
        <v>NC</v>
      </c>
      <c r="AC96" s="6" t="str">
        <f>IF(T96="NC","NC",IF(S96="NC","NC",ROUND(((S96-T96)/S96)*100,0)))</f>
        <v>NC</v>
      </c>
      <c r="AD96" s="6" t="str">
        <f>IF(AA96="NC","NC",IF(AA96&gt;=0,"perte","gain"))</f>
        <v>NC</v>
      </c>
      <c r="AE96" s="6" t="str">
        <f>IF(AB96="NC","NC",IF(AB96&gt;=0,"perte","gain"))</f>
        <v>NC</v>
      </c>
      <c r="AF96" s="6" t="str">
        <f>IF(U96="NC","NC",IF(T96="NC","NC",ROUND(((T96-U96)/T96)*100,0)))</f>
        <v>NC</v>
      </c>
      <c r="AG96" s="6" t="str">
        <f>IF(ISNUMBER(Table_2[[#This Row],[% perte de poids DH]]),AF96*(-1),"NC")</f>
        <v>NC</v>
      </c>
      <c r="AH96" s="6" t="str">
        <f>IF(AF96="NC","non renseigné","renseigné")</f>
        <v>non renseigné</v>
      </c>
      <c r="AI96" s="6" t="str">
        <f>IF(AC96="NC","non renseigné","renseigné")</f>
        <v>non renseigné</v>
      </c>
      <c r="AJ96" s="7" t="str">
        <f>IF(OR(Table_2[[#This Row],[albumine]]="NC",Table_2[[#This Row],[albumine]]=0),"non renseigné","renseigné")</f>
        <v>non renseigné</v>
      </c>
      <c r="AK96" s="6" t="s">
        <v>98</v>
      </c>
      <c r="AL96" s="6" t="s">
        <v>128</v>
      </c>
      <c r="AM96" s="6" t="s">
        <v>98</v>
      </c>
      <c r="AN96" s="6">
        <v>0</v>
      </c>
      <c r="AO96" s="6">
        <v>0</v>
      </c>
      <c r="AP96" s="6">
        <v>0</v>
      </c>
      <c r="AQ96" s="8">
        <v>42715</v>
      </c>
      <c r="AR96" s="8">
        <v>42705</v>
      </c>
      <c r="AS96" s="6">
        <v>0</v>
      </c>
      <c r="AT96" s="6">
        <v>0</v>
      </c>
      <c r="AU96" s="6" t="s">
        <v>168</v>
      </c>
      <c r="AV96" s="6" t="s">
        <v>98</v>
      </c>
      <c r="AW96" s="6" t="s">
        <v>98</v>
      </c>
      <c r="AX96" s="6" t="s">
        <v>98</v>
      </c>
      <c r="AY96" s="6" t="s">
        <v>100</v>
      </c>
      <c r="AZ96" s="6" t="s">
        <v>101</v>
      </c>
      <c r="BA96" s="6" t="s">
        <v>101</v>
      </c>
      <c r="BB96" s="6" t="s">
        <v>98</v>
      </c>
      <c r="BC96" s="6" t="s">
        <v>98</v>
      </c>
      <c r="BD96" s="6" t="s">
        <v>101</v>
      </c>
      <c r="BE96" s="6" t="s">
        <v>119</v>
      </c>
      <c r="BF96" s="6" t="s">
        <v>120</v>
      </c>
      <c r="BG96" s="6" t="s">
        <v>98</v>
      </c>
      <c r="BH96" s="6" t="s">
        <v>101</v>
      </c>
      <c r="BI96" s="6" t="s">
        <v>101</v>
      </c>
      <c r="BJ96" s="6" t="s">
        <v>101</v>
      </c>
      <c r="BK96" s="6" t="s">
        <v>101</v>
      </c>
      <c r="BL96" s="6" t="s">
        <v>101</v>
      </c>
      <c r="BM96" s="6" t="s">
        <v>98</v>
      </c>
      <c r="BN96" s="6" t="s">
        <v>98</v>
      </c>
      <c r="BO96" s="6" t="s">
        <v>98</v>
      </c>
      <c r="BP96" s="8">
        <v>42522</v>
      </c>
      <c r="BQ96" s="6">
        <v>0</v>
      </c>
      <c r="BR96" s="6" t="s">
        <v>101</v>
      </c>
      <c r="BS96" s="6" t="s">
        <v>100</v>
      </c>
      <c r="BT96" s="6" t="s">
        <v>111</v>
      </c>
      <c r="BU96" s="6" t="s">
        <v>101</v>
      </c>
      <c r="BV96" s="8" t="s">
        <v>98</v>
      </c>
      <c r="BW96" s="6" t="s">
        <v>98</v>
      </c>
      <c r="BX96" s="6" t="s">
        <v>98</v>
      </c>
      <c r="BY96" s="6"/>
      <c r="BZ96" s="6"/>
      <c r="CA96" s="6"/>
      <c r="CB96" s="6"/>
      <c r="CC96" s="6"/>
      <c r="CD96" s="6"/>
      <c r="CE96" s="6"/>
      <c r="CF96" s="6"/>
      <c r="CG96" s="6" t="s">
        <v>98</v>
      </c>
      <c r="CH96" s="6" t="s">
        <v>98</v>
      </c>
      <c r="CI96" s="6"/>
      <c r="CJ96" s="8"/>
      <c r="CK96" s="6"/>
      <c r="CL96" s="8"/>
      <c r="CM96" s="9" t="str">
        <f>IF( AND(ISNUMBER(CJ96),ISNUMBER(CL96)),DATEDIF(CJ96,CL96,"D"),"")</f>
        <v/>
      </c>
    </row>
    <row r="97" spans="1:91" ht="45">
      <c r="A97" s="6">
        <v>148</v>
      </c>
      <c r="B97" s="6" t="str">
        <f>IF(C97="201612","A",IF(C97="201706","B",IF(C97="201712","C",IF(C97="201806","D"))))</f>
        <v>C</v>
      </c>
      <c r="C97" s="7" t="str">
        <f>CONCATENATE(E97,IF(D97="décembre","12","06"))</f>
        <v>201712</v>
      </c>
      <c r="D97" s="6" t="s">
        <v>90</v>
      </c>
      <c r="E97" s="6">
        <v>2017</v>
      </c>
      <c r="F97" s="6" t="s">
        <v>444</v>
      </c>
      <c r="G97" s="6" t="s">
        <v>445</v>
      </c>
      <c r="H97" s="6">
        <v>52</v>
      </c>
      <c r="I9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7" s="6" t="s">
        <v>142</v>
      </c>
      <c r="K97" s="8">
        <v>24043</v>
      </c>
      <c r="L97" s="8">
        <v>43076</v>
      </c>
      <c r="M97" s="8">
        <v>43080</v>
      </c>
      <c r="N97" s="6">
        <v>4</v>
      </c>
      <c r="O97" s="6" t="s">
        <v>136</v>
      </c>
      <c r="P97" s="6" t="str">
        <f>IF(O97="Hemato","",IF(Q97="CHC","Digestif",IF(Q97="colon","Digestif",IF(Q97="cholangiocarcinome","Digestif",IF(Q97="corticosurrenalome","Surrenale",IF(Q97="ependymome du cervelet","Cérébral",IF(Q97="gastrique","Digestif",IF(Q97="melanome","Cutané",IF(Q97="oesophage","Digestif",IF(Q97="ovaire","Gynécologique",IF(Q97="pancreas","Digestif",IF(Q97="prostate","Prostate",IF(Q97="renal","Urinaire",IF(Q97="sein","Gynécologique",IF(Q97="TNE","TNE",IF(Q97="uterus","Gynécologique",IF(Q97="vessie","Urinaire",IF(Q97="ORL","ORL",IF(Q97="indeterminé","Indéterminé","")))))))))))))))))))</f>
        <v/>
      </c>
      <c r="Q97" s="6" t="s">
        <v>330</v>
      </c>
      <c r="R97" s="6">
        <v>172</v>
      </c>
      <c r="S97" s="6">
        <v>80</v>
      </c>
      <c r="T97" s="6">
        <v>80</v>
      </c>
      <c r="U97" s="6" t="s">
        <v>98</v>
      </c>
      <c r="V97" s="6">
        <f>IF('[1]Référentiel recueil de données'!$Q97="NC","NC",IF('[1]Référentiel recueil de données'!$S97="NC","NC",ROUND('[1]Référentiel recueil de données'!$S97/('[1]Référentiel recueil de données'!$Q97*'[1]Référentiel recueil de données'!$Q97)*10000,0)))</f>
        <v>27</v>
      </c>
      <c r="W97" s="7" t="str">
        <f>IF(OR(Table_2[[#This Row],[interval imc]]="NC",Table_2[[#This Row],[interval imc]]=0),"non renseigné","renseigné")</f>
        <v>non renseigné</v>
      </c>
      <c r="X97" s="7" t="str">
        <f>IF('[1]Référentiel recueil de données'!$U49="NC","NC",IF(V97&lt;18.5,"&lt;18,5",IF(AND(V97&gt;=18.5,V97&lt;25),"entre 18,5 et 25",IF(AND(V97&gt;=25,V97&lt;30),"entre 25 et 30",IF(V97&gt;=30,"supérieur à 30")))))</f>
        <v>NC</v>
      </c>
      <c r="Y97" s="6">
        <v>1</v>
      </c>
      <c r="Z97" s="7" t="str">
        <f>IF(Y97=0,0,IF(AND(Y97&gt;0,Y97&lt;5),"entre 1 et 5",IF(AND(Y97&gt;=5,Y97&lt;=10),"entre 5 et 10",IF(Y97&gt;10,"supérieur à 10","????"))))</f>
        <v>entre 1 et 5</v>
      </c>
      <c r="AA97" s="7" t="str">
        <f>IF(AND(ISNUMBER(Table_2[[#This Row],[poids_entree]]),ISNUMBER(Table_2[[#This Row],[poids_sortie]])),Table_2[[#This Row],[poids_sortie]]-Table_2[[#This Row],[poids_entree]],"NC")</f>
        <v>NC</v>
      </c>
      <c r="AB97" s="7">
        <f>IF(AND(ISNUMBER(Table_2[[#This Row],[poids_init]]),ISNUMBER(Table_2[[#This Row],[poids_entree]])),Table_2[[#This Row],[poids_entree]]-Table_2[[#This Row],[poids_init]],"NC")</f>
        <v>0</v>
      </c>
      <c r="AC97" s="6">
        <f>IF(T97="NC","NC",IF(S97="NC","NC",ROUND(((S97-T97)/S97)*100,0)))</f>
        <v>0</v>
      </c>
      <c r="AD97" s="6" t="str">
        <f>IF(AA97="NC","NC",IF(AA97&gt;=0,"perte","gain"))</f>
        <v>NC</v>
      </c>
      <c r="AE97" s="6" t="str">
        <f>IF(AB97="NC","NC",IF(AB97&gt;=0,"perte","gain"))</f>
        <v>perte</v>
      </c>
      <c r="AF97" s="6" t="str">
        <f>IF(U97="NC","NC",IF(T97="NC","NC",ROUND(((T97-U97)/T97)*100,0)))</f>
        <v>NC</v>
      </c>
      <c r="AG97" s="6" t="str">
        <f>IF(ISNUMBER(Table_2[[#This Row],[% perte de poids DH]]),AF97*(-1),"NC")</f>
        <v>NC</v>
      </c>
      <c r="AH97" s="6" t="str">
        <f>IF(AF97="NC","non renseigné","renseigné")</f>
        <v>non renseigné</v>
      </c>
      <c r="AI97" s="6" t="str">
        <f>IF(AC97="NC","non renseigné","renseigné")</f>
        <v>renseigné</v>
      </c>
      <c r="AJ97" s="7" t="str">
        <f>IF(OR(Table_2[[#This Row],[albumine]]="NC",Table_2[[#This Row],[albumine]]=0),"non renseigné","renseigné")</f>
        <v>renseigné</v>
      </c>
      <c r="AK97" s="6">
        <v>43</v>
      </c>
      <c r="AL97" s="6" t="s">
        <v>97</v>
      </c>
      <c r="AM97" s="6" t="s">
        <v>98</v>
      </c>
      <c r="AN97" s="6" t="s">
        <v>98</v>
      </c>
      <c r="AO97" s="6" t="s">
        <v>98</v>
      </c>
      <c r="AP97" s="6" t="s">
        <v>98</v>
      </c>
      <c r="AQ97" s="8" t="s">
        <v>98</v>
      </c>
      <c r="AR97" s="8">
        <v>43320</v>
      </c>
      <c r="AS97" s="6">
        <v>0</v>
      </c>
      <c r="AT97" s="6">
        <v>0</v>
      </c>
      <c r="AU97" s="6" t="s">
        <v>98</v>
      </c>
      <c r="AV97" s="6" t="s">
        <v>98</v>
      </c>
      <c r="AW97" s="6" t="s">
        <v>98</v>
      </c>
      <c r="AX97" s="6" t="s">
        <v>98</v>
      </c>
      <c r="AY97" s="6" t="s">
        <v>101</v>
      </c>
      <c r="AZ97" s="6" t="s">
        <v>100</v>
      </c>
      <c r="BA97" s="6" t="s">
        <v>101</v>
      </c>
      <c r="BB97" s="6" t="s">
        <v>98</v>
      </c>
      <c r="BC97" s="6" t="s">
        <v>98</v>
      </c>
      <c r="BD97" s="6" t="s">
        <v>101</v>
      </c>
      <c r="BE97" s="6" t="s">
        <v>102</v>
      </c>
      <c r="BF97" s="6" t="s">
        <v>98</v>
      </c>
      <c r="BG97" s="6" t="s">
        <v>98</v>
      </c>
      <c r="BH97" s="6" t="s">
        <v>98</v>
      </c>
      <c r="BI97" s="6" t="s">
        <v>98</v>
      </c>
      <c r="BJ97" s="6" t="s">
        <v>98</v>
      </c>
      <c r="BK97" s="6" t="s">
        <v>98</v>
      </c>
      <c r="BL97" s="6" t="s">
        <v>98</v>
      </c>
      <c r="BM97" s="6" t="s">
        <v>100</v>
      </c>
      <c r="BN97" s="6" t="s">
        <v>98</v>
      </c>
      <c r="BO97" s="6" t="s">
        <v>98</v>
      </c>
      <c r="BP97" s="8" t="s">
        <v>98</v>
      </c>
      <c r="BQ97" s="6" t="s">
        <v>98</v>
      </c>
      <c r="BR97" s="6" t="s">
        <v>101</v>
      </c>
      <c r="BS97" s="6" t="s">
        <v>100</v>
      </c>
      <c r="BT97" s="6" t="s">
        <v>111</v>
      </c>
      <c r="BU97" s="6" t="s">
        <v>101</v>
      </c>
      <c r="BV97" s="8" t="s">
        <v>98</v>
      </c>
      <c r="BW97" s="6" t="s">
        <v>98</v>
      </c>
      <c r="BX97" s="6" t="s">
        <v>98</v>
      </c>
      <c r="BY97" s="6"/>
      <c r="BZ97" s="6"/>
      <c r="CA97" s="6"/>
      <c r="CB97" s="6"/>
      <c r="CC97" s="6"/>
      <c r="CD97" s="6"/>
      <c r="CE97" s="6"/>
      <c r="CF97" s="6"/>
      <c r="CG97" s="6" t="s">
        <v>446</v>
      </c>
      <c r="CH97" s="6" t="s">
        <v>272</v>
      </c>
      <c r="CI97" s="6"/>
      <c r="CJ97" s="8"/>
      <c r="CK97" s="6"/>
      <c r="CL97" s="8"/>
      <c r="CM97" s="9" t="str">
        <f>IF( AND(ISNUMBER(CJ97),ISNUMBER(CL97)),DATEDIF(CJ97,CL97,"D"),"")</f>
        <v/>
      </c>
    </row>
    <row r="98" spans="1:91">
      <c r="A98" s="6">
        <v>17</v>
      </c>
      <c r="B98" s="6" t="str">
        <f>IF(C98="201612","A",IF(C98="201706","B",IF(C98="201712","C",IF(C98="201806","D"))))</f>
        <v>B</v>
      </c>
      <c r="C98" s="7" t="str">
        <f>CONCATENATE(E98,IF(D98="décembre","12","06"))</f>
        <v>201706</v>
      </c>
      <c r="D98" s="6" t="s">
        <v>106</v>
      </c>
      <c r="E98" s="6">
        <v>2017</v>
      </c>
      <c r="F98" s="6" t="s">
        <v>447</v>
      </c>
      <c r="G98" s="6" t="s">
        <v>448</v>
      </c>
      <c r="H98" s="6">
        <v>65</v>
      </c>
      <c r="I9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8" s="6" t="s">
        <v>93</v>
      </c>
      <c r="K98" s="8">
        <v>18721</v>
      </c>
      <c r="L98" s="8">
        <v>42887</v>
      </c>
      <c r="M98" s="8">
        <v>42893</v>
      </c>
      <c r="N98" s="6">
        <v>6</v>
      </c>
      <c r="O98" s="6" t="s">
        <v>95</v>
      </c>
      <c r="P98" s="6" t="str">
        <f>IF(O98="Hemato","",IF(Q98="CHC","Digestif",IF(Q98="colon","Digestif",IF(Q98="cholangiocarcinome","Digestif",IF(Q98="corticosurrenalome","Surrenale",IF(Q98="ependymome du cervelet","Cérébral",IF(Q98="gastrique","Digestif",IF(Q98="melanome","Cutané",IF(Q98="oesophage","Digestif",IF(Q98="ovaire","Gynécologique",IF(Q98="pancreas","Digestif",IF(Q98="prostate","Prostate",IF(Q98="renal","Urinaire",IF(Q98="sein","Gynécologique",IF(Q98="TNE","TNE",IF(Q98="uterus","Gynécologique",IF(Q98="vessie","Urinaire",IF(Q98="ORL","ORL",IF(Q98="indeterminé","Indéterminé","")))))))))))))))))))</f>
        <v>Indéterminé</v>
      </c>
      <c r="Q98" s="6" t="s">
        <v>449</v>
      </c>
      <c r="R98" s="6">
        <v>160</v>
      </c>
      <c r="S98" s="6" t="s">
        <v>98</v>
      </c>
      <c r="T98" s="6">
        <v>39</v>
      </c>
      <c r="U98" s="6" t="s">
        <v>98</v>
      </c>
      <c r="V98" s="6">
        <f>IF('[1]Référentiel recueil de données'!$Q98="NC","NC",IF('[1]Référentiel recueil de données'!$S98="NC","NC",ROUND('[1]Référentiel recueil de données'!$S98/('[1]Référentiel recueil de données'!$Q98*'[1]Référentiel recueil de données'!$Q98)*10000,0)))</f>
        <v>15</v>
      </c>
      <c r="W98" s="7" t="str">
        <f>IF(OR(Table_2[[#This Row],[interval imc]]="NC",Table_2[[#This Row],[interval imc]]=0),"non renseigné","renseigné")</f>
        <v>renseigné</v>
      </c>
      <c r="X98" s="7" t="str">
        <f>IF('[1]Référentiel recueil de données'!$U50="NC","NC",IF(V98&lt;18.5,"&lt;18,5",IF(AND(V98&gt;=18.5,V98&lt;25),"entre 18,5 et 25",IF(AND(V98&gt;=25,V98&lt;30),"entre 25 et 30",IF(V98&gt;=30,"supérieur à 30")))))</f>
        <v>&lt;18,5</v>
      </c>
      <c r="Y98" s="6">
        <v>1</v>
      </c>
      <c r="Z98" s="7" t="str">
        <f>IF(Y98=0,0,IF(AND(Y98&gt;0,Y98&lt;5),"entre 1 et 5",IF(AND(Y98&gt;=5,Y98&lt;=10),"entre 5 et 10",IF(Y98&gt;10,"supérieur à 10","????"))))</f>
        <v>entre 1 et 5</v>
      </c>
      <c r="AA98" s="7" t="str">
        <f>IF(AND(ISNUMBER(Table_2[[#This Row],[poids_entree]]),ISNUMBER(Table_2[[#This Row],[poids_sortie]])),Table_2[[#This Row],[poids_sortie]]-Table_2[[#This Row],[poids_entree]],"NC")</f>
        <v>NC</v>
      </c>
      <c r="AB98" s="7" t="str">
        <f>IF(AND(ISNUMBER(Table_2[[#This Row],[poids_init]]),ISNUMBER(Table_2[[#This Row],[poids_entree]])),Table_2[[#This Row],[poids_entree]]-Table_2[[#This Row],[poids_init]],"NC")</f>
        <v>NC</v>
      </c>
      <c r="AC98" s="6" t="str">
        <f>IF(T98="NC","NC",IF(S98="NC","NC",ROUND(((S98-T98)/S98)*100,0)))</f>
        <v>NC</v>
      </c>
      <c r="AD98" s="6" t="str">
        <f>IF(AA98="NC","NC",IF(AA98&gt;=0,"perte","gain"))</f>
        <v>NC</v>
      </c>
      <c r="AE98" s="6" t="str">
        <f>IF(AB98="NC","NC",IF(AB98&gt;=0,"perte","gain"))</f>
        <v>NC</v>
      </c>
      <c r="AF98" s="6" t="str">
        <f>IF(U98="NC","NC",IF(T98="NC","NC",ROUND(((T98-U98)/T98)*100,0)))</f>
        <v>NC</v>
      </c>
      <c r="AG98" s="6" t="str">
        <f>IF(ISNUMBER(Table_2[[#This Row],[% perte de poids DH]]),AF98*(-1),"NC")</f>
        <v>NC</v>
      </c>
      <c r="AH98" s="6" t="str">
        <f>IF(AF98="NC","non renseigné","renseigné")</f>
        <v>non renseigné</v>
      </c>
      <c r="AI98" s="6" t="str">
        <f>IF(AC98="NC","non renseigné","renseigné")</f>
        <v>non renseigné</v>
      </c>
      <c r="AJ98" s="7" t="str">
        <f>IF(OR(Table_2[[#This Row],[albumine]]="NC",Table_2[[#This Row],[albumine]]=0),"non renseigné","renseigné")</f>
        <v>non renseigné</v>
      </c>
      <c r="AK98" s="6" t="s">
        <v>98</v>
      </c>
      <c r="AL98" s="6" t="s">
        <v>110</v>
      </c>
      <c r="AM98" s="6" t="s">
        <v>98</v>
      </c>
      <c r="AN98" s="6">
        <v>0</v>
      </c>
      <c r="AO98" s="6">
        <v>0</v>
      </c>
      <c r="AP98" s="6">
        <v>0</v>
      </c>
      <c r="AQ98" s="8">
        <v>42898</v>
      </c>
      <c r="AR98" s="8" t="s">
        <v>98</v>
      </c>
      <c r="AS98" s="6">
        <v>0</v>
      </c>
      <c r="AT98" s="6">
        <v>0</v>
      </c>
      <c r="AU98" s="6" t="s">
        <v>98</v>
      </c>
      <c r="AV98" s="6" t="s">
        <v>98</v>
      </c>
      <c r="AW98" s="6" t="s">
        <v>98</v>
      </c>
      <c r="AX98" s="6" t="s">
        <v>98</v>
      </c>
      <c r="AY98" s="6" t="s">
        <v>100</v>
      </c>
      <c r="AZ98" s="6" t="s">
        <v>101</v>
      </c>
      <c r="BA98" s="6" t="s">
        <v>101</v>
      </c>
      <c r="BB98" s="6" t="s">
        <v>98</v>
      </c>
      <c r="BC98" s="6" t="s">
        <v>98</v>
      </c>
      <c r="BD98" s="6" t="s">
        <v>101</v>
      </c>
      <c r="BE98" s="6" t="s">
        <v>102</v>
      </c>
      <c r="BF98" s="6" t="s">
        <v>98</v>
      </c>
      <c r="BG98" s="6" t="s">
        <v>98</v>
      </c>
      <c r="BH98" s="6" t="s">
        <v>98</v>
      </c>
      <c r="BI98" s="6" t="s">
        <v>98</v>
      </c>
      <c r="BJ98" s="6" t="s">
        <v>98</v>
      </c>
      <c r="BK98" s="6" t="s">
        <v>98</v>
      </c>
      <c r="BL98" s="6" t="s">
        <v>98</v>
      </c>
      <c r="BM98" s="6" t="s">
        <v>101</v>
      </c>
      <c r="BN98" s="6" t="s">
        <v>98</v>
      </c>
      <c r="BO98" s="6" t="s">
        <v>98</v>
      </c>
      <c r="BP98" s="8" t="s">
        <v>98</v>
      </c>
      <c r="BQ98" s="6" t="s">
        <v>98</v>
      </c>
      <c r="BR98" s="6" t="s">
        <v>191</v>
      </c>
      <c r="BS98" s="6" t="s">
        <v>191</v>
      </c>
      <c r="BT98" s="6" t="s">
        <v>191</v>
      </c>
      <c r="BU98" s="6" t="s">
        <v>101</v>
      </c>
      <c r="BV98" s="8" t="s">
        <v>98</v>
      </c>
      <c r="BW98" s="6" t="s">
        <v>98</v>
      </c>
      <c r="BX98" s="6" t="s">
        <v>98</v>
      </c>
      <c r="BY98" s="6"/>
      <c r="BZ98" s="6"/>
      <c r="CA98" s="6"/>
      <c r="CB98" s="6"/>
      <c r="CC98" s="6"/>
      <c r="CD98" s="6"/>
      <c r="CE98" s="6"/>
      <c r="CF98" s="6"/>
      <c r="CG98" s="6" t="s">
        <v>98</v>
      </c>
      <c r="CH98" s="6" t="s">
        <v>98</v>
      </c>
      <c r="CI98" s="6"/>
      <c r="CJ98" s="8"/>
      <c r="CK98" s="6"/>
      <c r="CL98" s="8"/>
      <c r="CM98" s="9" t="str">
        <f>IF( AND(ISNUMBER(CJ98),ISNUMBER(CL98)),DATEDIF(CJ98,CL98,"D"),"")</f>
        <v/>
      </c>
    </row>
    <row r="99" spans="1:91" ht="45">
      <c r="A99" s="6">
        <v>75</v>
      </c>
      <c r="B99" s="6" t="str">
        <f>IF(C99="201612","A",IF(C99="201706","B",IF(C99="201712","C",IF(C99="201806","D"))))</f>
        <v>A</v>
      </c>
      <c r="C99" s="7" t="str">
        <f>CONCATENATE(E99,IF(D99="décembre","12","06"))</f>
        <v>201612</v>
      </c>
      <c r="D99" s="6" t="s">
        <v>90</v>
      </c>
      <c r="E99" s="6">
        <v>2016</v>
      </c>
      <c r="F99" s="6" t="s">
        <v>450</v>
      </c>
      <c r="G99" s="6" t="s">
        <v>185</v>
      </c>
      <c r="H99" s="6">
        <v>83</v>
      </c>
      <c r="I99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99" s="6" t="s">
        <v>93</v>
      </c>
      <c r="K99" s="8">
        <v>12276</v>
      </c>
      <c r="L99" s="8">
        <v>42713</v>
      </c>
      <c r="M99" s="8">
        <v>42727</v>
      </c>
      <c r="N99" s="6">
        <v>14</v>
      </c>
      <c r="O99" s="6" t="s">
        <v>95</v>
      </c>
      <c r="P99" s="6" t="str">
        <f>IF(O99="Hemato","",IF(Q99="CHC","Digestif",IF(Q99="colon","Digestif",IF(Q99="cholangiocarcinome","Digestif",IF(Q99="corticosurrenalome","Surrenale",IF(Q99="ependymome du cervelet","Cérébral",IF(Q99="gastrique","Digestif",IF(Q99="melanome","Cutané",IF(Q99="oesophage","Digestif",IF(Q99="ovaire","Gynécologique",IF(Q99="pancreas","Digestif",IF(Q99="prostate","Prostate",IF(Q99="renal","Urinaire",IF(Q99="sein","Gynécologique",IF(Q99="TNE","TNE",IF(Q99="uterus","Gynécologique",IF(Q99="vessie","Urinaire",IF(Q99="ORL","ORL",IF(Q99="indeterminé","Indéterminé","")))))))))))))))))))</f>
        <v>Gynécologique</v>
      </c>
      <c r="Q99" s="6" t="s">
        <v>96</v>
      </c>
      <c r="R99" s="6" t="s">
        <v>98</v>
      </c>
      <c r="S99" s="6" t="s">
        <v>98</v>
      </c>
      <c r="T99" s="6">
        <v>53</v>
      </c>
      <c r="U99" s="6">
        <v>50</v>
      </c>
      <c r="V99" s="6" t="str">
        <f>IF('[1]Référentiel recueil de données'!$Q99="NC","NC",IF('[1]Référentiel recueil de données'!$S99="NC","NC",ROUND('[1]Référentiel recueil de données'!$S99/('[1]Référentiel recueil de données'!$Q99*'[1]Référentiel recueil de données'!$Q99)*10000,0)))</f>
        <v>NC</v>
      </c>
      <c r="W99" s="7" t="str">
        <f>IF(OR(Table_2[[#This Row],[interval imc]]="NC",Table_2[[#This Row],[interval imc]]=0),"non renseigné","renseigné")</f>
        <v>renseigné</v>
      </c>
      <c r="X99" s="7" t="str">
        <f>IF('[1]Référentiel recueil de données'!$U79="NC","NC",IF(V99&lt;18.5,"&lt;18,5",IF(AND(V99&gt;=18.5,V99&lt;25),"entre 18,5 et 25",IF(AND(V99&gt;=25,V99&lt;30),"entre 25 et 30",IF(V99&gt;=30,"supérieur à 30")))))</f>
        <v>supérieur à 30</v>
      </c>
      <c r="Y99" s="6">
        <v>2</v>
      </c>
      <c r="Z99" s="7" t="str">
        <f>IF(Y99=0,0,IF(AND(Y99&gt;0,Y99&lt;5),"entre 1 et 5",IF(AND(Y99&gt;=5,Y99&lt;=10),"entre 5 et 10",IF(Y99&gt;10,"supérieur à 10","????"))))</f>
        <v>entre 1 et 5</v>
      </c>
      <c r="AA99" s="7">
        <f>IF(AND(ISNUMBER(Table_2[[#This Row],[poids_entree]]),ISNUMBER(Table_2[[#This Row],[poids_sortie]])),Table_2[[#This Row],[poids_sortie]]-Table_2[[#This Row],[poids_entree]],"NC")</f>
        <v>-3</v>
      </c>
      <c r="AB99" s="7" t="str">
        <f>IF(AND(ISNUMBER(Table_2[[#This Row],[poids_init]]),ISNUMBER(Table_2[[#This Row],[poids_entree]])),Table_2[[#This Row],[poids_entree]]-Table_2[[#This Row],[poids_init]],"NC")</f>
        <v>NC</v>
      </c>
      <c r="AC99" s="6" t="str">
        <f>IF(T99="NC","NC",IF(S99="NC","NC",ROUND(((S99-T99)/S99)*100,0)))</f>
        <v>NC</v>
      </c>
      <c r="AD99" s="6" t="str">
        <f>IF(AA99="NC","NC",IF(AA99&gt;=0,"perte","gain"))</f>
        <v>gain</v>
      </c>
      <c r="AE99" s="6" t="str">
        <f>IF(AB99="NC","NC",IF(AB99&gt;=0,"perte","gain"))</f>
        <v>NC</v>
      </c>
      <c r="AF99" s="6">
        <f>IF(U99="NC","NC",IF(T99="NC","NC",ROUND(((T99-U99)/T99)*100,0)))</f>
        <v>6</v>
      </c>
      <c r="AG99" s="6">
        <f>IF(ISNUMBER(Table_2[[#This Row],[% perte de poids DH]]),AF99*(-1),"NC")</f>
        <v>-6</v>
      </c>
      <c r="AH99" s="6" t="str">
        <f>IF(AF99="NC","non renseigné","renseigné")</f>
        <v>renseigné</v>
      </c>
      <c r="AI99" s="6" t="str">
        <f>IF(AC99="NC","non renseigné","renseigné")</f>
        <v>non renseigné</v>
      </c>
      <c r="AJ99" s="7" t="str">
        <f>IF(OR(Table_2[[#This Row],[albumine]]="NC",Table_2[[#This Row],[albumine]]=0),"non renseigné","renseigné")</f>
        <v>renseigné</v>
      </c>
      <c r="AK99" s="6">
        <v>23</v>
      </c>
      <c r="AL99" s="6" t="s">
        <v>110</v>
      </c>
      <c r="AM99" s="6" t="s">
        <v>98</v>
      </c>
      <c r="AN99" s="6">
        <v>65</v>
      </c>
      <c r="AO99" s="6">
        <v>0</v>
      </c>
      <c r="AP99" s="6">
        <v>0</v>
      </c>
      <c r="AQ99" s="8">
        <v>42763</v>
      </c>
      <c r="AR99" s="8">
        <v>42758</v>
      </c>
      <c r="AS99" s="6">
        <v>2</v>
      </c>
      <c r="AT99" s="6">
        <v>0</v>
      </c>
      <c r="AU99" s="6" t="s">
        <v>98</v>
      </c>
      <c r="AV99" s="6" t="s">
        <v>98</v>
      </c>
      <c r="AW99" s="6" t="s">
        <v>98</v>
      </c>
      <c r="AX99" s="6" t="s">
        <v>157</v>
      </c>
      <c r="AY99" s="6" t="s">
        <v>100</v>
      </c>
      <c r="AZ99" s="6" t="s">
        <v>101</v>
      </c>
      <c r="BA99" s="6" t="s">
        <v>100</v>
      </c>
      <c r="BB99" s="6" t="s">
        <v>98</v>
      </c>
      <c r="BC99" s="6" t="s">
        <v>98</v>
      </c>
      <c r="BD99" s="6" t="s">
        <v>101</v>
      </c>
      <c r="BE99" s="6" t="s">
        <v>102</v>
      </c>
      <c r="BF99" s="6" t="s">
        <v>98</v>
      </c>
      <c r="BG99" s="6" t="s">
        <v>98</v>
      </c>
      <c r="BH99" s="6" t="s">
        <v>98</v>
      </c>
      <c r="BI99" s="6" t="s">
        <v>98</v>
      </c>
      <c r="BJ99" s="6" t="s">
        <v>98</v>
      </c>
      <c r="BK99" s="6" t="s">
        <v>98</v>
      </c>
      <c r="BL99" s="6" t="s">
        <v>98</v>
      </c>
      <c r="BM99" s="6" t="s">
        <v>100</v>
      </c>
      <c r="BN99" s="6" t="s">
        <v>98</v>
      </c>
      <c r="BO99" s="6" t="s">
        <v>98</v>
      </c>
      <c r="BP99" s="8" t="s">
        <v>98</v>
      </c>
      <c r="BQ99" s="6">
        <v>0</v>
      </c>
      <c r="BR99" s="6" t="s">
        <v>101</v>
      </c>
      <c r="BS99" s="6" t="s">
        <v>101</v>
      </c>
      <c r="BT99" s="6" t="s">
        <v>111</v>
      </c>
      <c r="BU99" s="6" t="s">
        <v>100</v>
      </c>
      <c r="BV99" s="8">
        <v>42762</v>
      </c>
      <c r="BW99" s="6" t="s">
        <v>451</v>
      </c>
      <c r="BX99" s="6" t="s">
        <v>452</v>
      </c>
      <c r="BY99" s="6"/>
      <c r="BZ99" s="6"/>
      <c r="CA99" s="6" t="s">
        <v>100</v>
      </c>
      <c r="CB99" s="6"/>
      <c r="CC99" s="6"/>
      <c r="CD99" s="6"/>
      <c r="CE99" s="6"/>
      <c r="CF99" s="6"/>
      <c r="CG99" s="6" t="s">
        <v>98</v>
      </c>
      <c r="CH99" s="6" t="s">
        <v>453</v>
      </c>
      <c r="CI99" s="6" t="s">
        <v>101</v>
      </c>
      <c r="CJ99" s="8">
        <v>42762</v>
      </c>
      <c r="CK99" s="6" t="s">
        <v>100</v>
      </c>
      <c r="CL99" s="8">
        <v>42768</v>
      </c>
      <c r="CM99" s="9">
        <f>IF( AND(ISNUMBER(CJ99),ISNUMBER(CL99)),DATEDIF(CJ99,CL99,"D"),"")</f>
        <v>6</v>
      </c>
    </row>
    <row r="100" spans="1:91" ht="45">
      <c r="A100" s="6">
        <v>110</v>
      </c>
      <c r="B100" s="6" t="str">
        <f>IF(C100="201612","A",IF(C100="201706","B",IF(C100="201712","C",IF(C100="201806","D"))))</f>
        <v>D</v>
      </c>
      <c r="C100" s="7" t="str">
        <f>CONCATENATE(E100,IF(D100="décembre","12","06"))</f>
        <v>201806</v>
      </c>
      <c r="D100" s="6" t="s">
        <v>106</v>
      </c>
      <c r="E100" s="6">
        <v>2018</v>
      </c>
      <c r="F100" s="6" t="s">
        <v>454</v>
      </c>
      <c r="G100" s="6" t="s">
        <v>455</v>
      </c>
      <c r="H100" s="6">
        <v>66</v>
      </c>
      <c r="I10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0" s="6" t="s">
        <v>142</v>
      </c>
      <c r="K100" s="8">
        <v>19051</v>
      </c>
      <c r="L100" s="8">
        <v>43251</v>
      </c>
      <c r="M100" s="8">
        <v>43273</v>
      </c>
      <c r="N100" s="6">
        <v>22</v>
      </c>
      <c r="O100" s="6" t="s">
        <v>95</v>
      </c>
      <c r="P100" s="6" t="str">
        <f>IF(O100="Hemato","",IF(Q100="CHC","Digestif",IF(Q100="colon","Digestif",IF(Q100="cholangiocarcinome","Digestif",IF(Q100="corticosurrenalome","Surrenale",IF(Q100="ependymome du cervelet","Cérébral",IF(Q100="gastrique","Digestif",IF(Q100="melanome","Cutané",IF(Q100="oesophage","Digestif",IF(Q100="ovaire","Gynécologique",IF(Q100="pancreas","Digestif",IF(Q100="prostate","Prostate",IF(Q100="renal","Urinaire",IF(Q100="sein","Gynécologique",IF(Q100="TNE","TNE",IF(Q100="uterus","Gynécologique",IF(Q100="vessie","Urinaire",IF(Q100="ORL","ORL",IF(Q100="indeterminé","Indéterminé","")))))))))))))))))))</f>
        <v>Cutané</v>
      </c>
      <c r="Q100" s="6" t="s">
        <v>456</v>
      </c>
      <c r="R100" s="6">
        <v>175</v>
      </c>
      <c r="S100" s="6">
        <v>65.400000000000006</v>
      </c>
      <c r="T100" s="6" t="s">
        <v>98</v>
      </c>
      <c r="U100" s="6" t="s">
        <v>98</v>
      </c>
      <c r="V100" s="6" t="str">
        <f>IF('[1]Référentiel recueil de données'!$Q100="NC","NC",IF('[1]Référentiel recueil de données'!$S100="NC","NC",ROUND('[1]Référentiel recueil de données'!$S100/('[1]Référentiel recueil de données'!$Q100*'[1]Référentiel recueil de données'!$Q100)*10000,0)))</f>
        <v>NC</v>
      </c>
      <c r="W100" s="7" t="str">
        <f>IF(OR(Table_2[[#This Row],[interval imc]]="NC",Table_2[[#This Row],[interval imc]]=0),"non renseigné","renseigné")</f>
        <v>renseigné</v>
      </c>
      <c r="X100" s="7" t="str">
        <f>IF('[1]Référentiel recueil de données'!$U51="NC","NC",IF(V100&lt;18.5,"&lt;18,5",IF(AND(V100&gt;=18.5,V100&lt;25),"entre 18,5 et 25",IF(AND(V100&gt;=25,V100&lt;30),"entre 25 et 30",IF(V100&gt;=30,"supérieur à 30")))))</f>
        <v>supérieur à 30</v>
      </c>
      <c r="Y100" s="6">
        <v>0</v>
      </c>
      <c r="Z100" s="7">
        <f>IF(Y100=0,0,IF(AND(Y100&gt;0,Y100&lt;5),"entre 1 et 5",IF(AND(Y100&gt;=5,Y100&lt;=10),"entre 5 et 10",IF(Y100&gt;10,"supérieur à 10","????"))))</f>
        <v>0</v>
      </c>
      <c r="AA100" s="7" t="str">
        <f>IF(AND(ISNUMBER(Table_2[[#This Row],[poids_entree]]),ISNUMBER(Table_2[[#This Row],[poids_sortie]])),Table_2[[#This Row],[poids_sortie]]-Table_2[[#This Row],[poids_entree]],"NC")</f>
        <v>NC</v>
      </c>
      <c r="AB100" s="7" t="str">
        <f>IF(AND(ISNUMBER(Table_2[[#This Row],[poids_init]]),ISNUMBER(Table_2[[#This Row],[poids_entree]])),Table_2[[#This Row],[poids_entree]]-Table_2[[#This Row],[poids_init]],"NC")</f>
        <v>NC</v>
      </c>
      <c r="AC100" s="6" t="str">
        <f>IF(T100="NC","NC",IF(S100="NC","NC",ROUND(((S100-T100)/S100)*100,0)))</f>
        <v>NC</v>
      </c>
      <c r="AD100" s="6" t="str">
        <f>IF(AA100="NC","NC",IF(AA100&gt;=0,"perte","gain"))</f>
        <v>NC</v>
      </c>
      <c r="AE100" s="6" t="str">
        <f>IF(AB100="NC","NC",IF(AB100&gt;=0,"perte","gain"))</f>
        <v>NC</v>
      </c>
      <c r="AF100" s="6" t="str">
        <f>IF(U100="NC","NC",IF(T100="NC","NC",ROUND(((T100-U100)/T100)*100,0)))</f>
        <v>NC</v>
      </c>
      <c r="AG100" s="6" t="str">
        <f>IF(ISNUMBER(Table_2[[#This Row],[% perte de poids DH]]),AF100*(-1),"NC")</f>
        <v>NC</v>
      </c>
      <c r="AH100" s="6" t="str">
        <f>IF(AF100="NC","non renseigné","renseigné")</f>
        <v>non renseigné</v>
      </c>
      <c r="AI100" s="6" t="str">
        <f>IF(AC100="NC","non renseigné","renseigné")</f>
        <v>non renseigné</v>
      </c>
      <c r="AJ100" s="7" t="str">
        <f>IF(OR(Table_2[[#This Row],[albumine]]="NC",Table_2[[#This Row],[albumine]]=0),"non renseigné","renseigné")</f>
        <v>renseigné</v>
      </c>
      <c r="AK100" s="6">
        <v>33</v>
      </c>
      <c r="AL100" s="6" t="s">
        <v>128</v>
      </c>
      <c r="AM100" s="6" t="s">
        <v>98</v>
      </c>
      <c r="AN100" s="6">
        <v>0</v>
      </c>
      <c r="AO100" s="6" t="s">
        <v>98</v>
      </c>
      <c r="AP100" s="6" t="s">
        <v>98</v>
      </c>
      <c r="AQ100" s="8">
        <v>43308</v>
      </c>
      <c r="AR100" s="8" t="s">
        <v>98</v>
      </c>
      <c r="AS100" s="6">
        <v>0</v>
      </c>
      <c r="AT100" s="6">
        <v>0</v>
      </c>
      <c r="AU100" s="6" t="s">
        <v>98</v>
      </c>
      <c r="AV100" s="6" t="s">
        <v>101</v>
      </c>
      <c r="AW100" s="6" t="s">
        <v>98</v>
      </c>
      <c r="AX100" s="6" t="s">
        <v>98</v>
      </c>
      <c r="AY100" s="6" t="s">
        <v>100</v>
      </c>
      <c r="AZ100" s="6" t="s">
        <v>100</v>
      </c>
      <c r="BA100" s="6" t="s">
        <v>101</v>
      </c>
      <c r="BB100" s="6" t="s">
        <v>98</v>
      </c>
      <c r="BC100" s="6" t="s">
        <v>101</v>
      </c>
      <c r="BD100" s="6" t="s">
        <v>101</v>
      </c>
      <c r="BE100" s="6" t="s">
        <v>102</v>
      </c>
      <c r="BF100" s="6" t="s">
        <v>98</v>
      </c>
      <c r="BG100" s="6" t="s">
        <v>98</v>
      </c>
      <c r="BH100" s="6" t="s">
        <v>98</v>
      </c>
      <c r="BI100" s="6" t="s">
        <v>98</v>
      </c>
      <c r="BJ100" s="6" t="s">
        <v>98</v>
      </c>
      <c r="BK100" s="6" t="s">
        <v>98</v>
      </c>
      <c r="BL100" s="6" t="s">
        <v>98</v>
      </c>
      <c r="BM100" s="6" t="s">
        <v>101</v>
      </c>
      <c r="BN100" s="6" t="s">
        <v>98</v>
      </c>
      <c r="BO100" s="6" t="s">
        <v>98</v>
      </c>
      <c r="BP100" s="8" t="s">
        <v>98</v>
      </c>
      <c r="BQ100" s="6" t="s">
        <v>98</v>
      </c>
      <c r="BR100" s="6" t="s">
        <v>122</v>
      </c>
      <c r="BS100" s="6" t="s">
        <v>122</v>
      </c>
      <c r="BT100" s="6" t="s">
        <v>122</v>
      </c>
      <c r="BU100" s="6" t="s">
        <v>101</v>
      </c>
      <c r="BV100" s="8" t="s">
        <v>98</v>
      </c>
      <c r="BW100" s="6" t="s">
        <v>98</v>
      </c>
      <c r="BX100" s="6" t="s">
        <v>98</v>
      </c>
      <c r="BY100" s="6"/>
      <c r="BZ100" s="6"/>
      <c r="CA100" s="6"/>
      <c r="CB100" s="6"/>
      <c r="CC100" s="6"/>
      <c r="CD100" s="6"/>
      <c r="CE100" s="6"/>
      <c r="CF100" s="6"/>
      <c r="CG100" s="6" t="s">
        <v>457</v>
      </c>
      <c r="CH100" s="6" t="s">
        <v>98</v>
      </c>
      <c r="CI100" s="6"/>
      <c r="CJ100" s="8"/>
      <c r="CK100" s="6"/>
      <c r="CL100" s="8"/>
      <c r="CM100" s="9" t="str">
        <f>IF( AND(ISNUMBER(CJ100),ISNUMBER(CL100)),DATEDIF(CJ100,CL100,"D"),"")</f>
        <v/>
      </c>
    </row>
    <row r="101" spans="1:91" ht="30">
      <c r="A101" s="6">
        <v>114</v>
      </c>
      <c r="B101" s="6" t="str">
        <f>IF(C101="201612","A",IF(C101="201706","B",IF(C101="201712","C",IF(C101="201806","D"))))</f>
        <v>D</v>
      </c>
      <c r="C101" s="7" t="str">
        <f>CONCATENATE(E101,IF(D101="décembre","12","06"))</f>
        <v>201806</v>
      </c>
      <c r="D101" s="6" t="s">
        <v>106</v>
      </c>
      <c r="E101" s="6">
        <v>2018</v>
      </c>
      <c r="F101" s="6" t="s">
        <v>458</v>
      </c>
      <c r="G101" s="6" t="s">
        <v>291</v>
      </c>
      <c r="H101" s="6">
        <v>81</v>
      </c>
      <c r="I10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01" s="6" t="s">
        <v>93</v>
      </c>
      <c r="K101" s="8">
        <v>13593</v>
      </c>
      <c r="L101" s="8">
        <v>43256</v>
      </c>
      <c r="M101" s="8">
        <v>43269</v>
      </c>
      <c r="N101" s="6">
        <v>13</v>
      </c>
      <c r="O101" s="6" t="s">
        <v>95</v>
      </c>
      <c r="P101" s="6" t="str">
        <f>IF(O101="Hemato","",IF(Q101="CHC","Digestif",IF(Q101="colon","Digestif",IF(Q101="cholangiocarcinome","Digestif",IF(Q101="corticosurrenalome","Surrenale",IF(Q101="ependymome du cervelet","Cérébral",IF(Q101="gastrique","Digestif",IF(Q101="melanome","Cutané",IF(Q101="oesophage","Digestif",IF(Q101="ovaire","Gynécologique",IF(Q101="pancreas","Digestif",IF(Q101="prostate","Prostate",IF(Q101="renal","Urinaire",IF(Q101="sein","Gynécologique",IF(Q101="TNE","TNE",IF(Q101="uterus","Gynécologique",IF(Q101="vessie","Urinaire",IF(Q101="ORL","ORL",IF(Q101="indeterminé","Indéterminé","")))))))))))))))))))</f>
        <v>Digestif</v>
      </c>
      <c r="Q101" s="6" t="s">
        <v>167</v>
      </c>
      <c r="R101" s="6">
        <v>168</v>
      </c>
      <c r="S101" s="6">
        <v>51</v>
      </c>
      <c r="T101" s="6">
        <v>52</v>
      </c>
      <c r="U101" s="6">
        <v>56</v>
      </c>
      <c r="V101" s="6">
        <f>IF('[1]Référentiel recueil de données'!$Q101="NC","NC",IF('[1]Référentiel recueil de données'!$S101="NC","NC",ROUND('[1]Référentiel recueil de données'!$S101/('[1]Référentiel recueil de données'!$Q101*'[1]Référentiel recueil de données'!$Q101)*10000,0)))</f>
        <v>18</v>
      </c>
      <c r="W101" s="7" t="str">
        <f>IF(OR(Table_2[[#This Row],[interval imc]]="NC",Table_2[[#This Row],[interval imc]]=0),"non renseigné","renseigné")</f>
        <v>renseigné</v>
      </c>
      <c r="X101" s="7" t="str">
        <f>IF('[1]Référentiel recueil de données'!$U129="NC","NC",IF(V101&lt;18.5,"&lt;18,5",IF(AND(V101&gt;=18.5,V101&lt;25),"entre 18,5 et 25",IF(AND(V101&gt;=25,V101&lt;30),"entre 25 et 30",IF(V101&gt;=30,"supérieur à 30")))))</f>
        <v>&lt;18,5</v>
      </c>
      <c r="Y101" s="6">
        <v>2</v>
      </c>
      <c r="Z101" s="7" t="str">
        <f>IF(Y101=0,0,IF(AND(Y101&gt;0,Y101&lt;5),"entre 1 et 5",IF(AND(Y101&gt;=5,Y101&lt;=10),"entre 5 et 10",IF(Y101&gt;10,"supérieur à 10","????"))))</f>
        <v>entre 1 et 5</v>
      </c>
      <c r="AA101" s="7">
        <f>IF(AND(ISNUMBER(Table_2[[#This Row],[poids_entree]]),ISNUMBER(Table_2[[#This Row],[poids_sortie]])),Table_2[[#This Row],[poids_sortie]]-Table_2[[#This Row],[poids_entree]],"NC")</f>
        <v>4</v>
      </c>
      <c r="AB101" s="7">
        <f>IF(AND(ISNUMBER(Table_2[[#This Row],[poids_init]]),ISNUMBER(Table_2[[#This Row],[poids_entree]])),Table_2[[#This Row],[poids_entree]]-Table_2[[#This Row],[poids_init]],"NC")</f>
        <v>1</v>
      </c>
      <c r="AC101" s="6">
        <f>IF(T101="NC","NC",IF(S101="NC","NC",ROUND(((S101-T101)/S101)*100,0)))</f>
        <v>-2</v>
      </c>
      <c r="AD101" s="6" t="str">
        <f>IF(AA101="NC","NC",IF(AA101&gt;=0,"perte","gain"))</f>
        <v>perte</v>
      </c>
      <c r="AE101" s="6" t="str">
        <f>IF(AB101="NC","NC",IF(AB101&gt;=0,"perte","gain"))</f>
        <v>perte</v>
      </c>
      <c r="AF101" s="6">
        <f>IF(U101="NC","NC",IF(T101="NC","NC",ROUND(((T101-U101)/T101)*100,0)))</f>
        <v>-8</v>
      </c>
      <c r="AG101" s="6">
        <f>IF(ISNUMBER(Table_2[[#This Row],[% perte de poids DH]]),AF101*(-1),"NC")</f>
        <v>8</v>
      </c>
      <c r="AH101" s="6" t="str">
        <f>IF(AF101="NC","non renseigné","renseigné")</f>
        <v>renseigné</v>
      </c>
      <c r="AI101" s="6" t="str">
        <f>IF(AC101="NC","non renseigné","renseigné")</f>
        <v>renseigné</v>
      </c>
      <c r="AJ101" s="7" t="str">
        <f>IF(OR(Table_2[[#This Row],[albumine]]="NC",Table_2[[#This Row],[albumine]]=0),"non renseigné","renseigné")</f>
        <v>renseigné</v>
      </c>
      <c r="AK101" s="6">
        <v>25</v>
      </c>
      <c r="AL101" s="6" t="s">
        <v>110</v>
      </c>
      <c r="AM101" s="6" t="s">
        <v>98</v>
      </c>
      <c r="AN101" s="6">
        <v>152</v>
      </c>
      <c r="AO101" s="6">
        <v>0.67</v>
      </c>
      <c r="AP101" s="6">
        <v>0.77</v>
      </c>
      <c r="AQ101" s="8">
        <v>42956</v>
      </c>
      <c r="AR101" s="8">
        <v>42992</v>
      </c>
      <c r="AS101" s="6">
        <v>1</v>
      </c>
      <c r="AT101" s="6">
        <v>2</v>
      </c>
      <c r="AU101" s="6" t="s">
        <v>98</v>
      </c>
      <c r="AV101" s="6" t="s">
        <v>100</v>
      </c>
      <c r="AW101" s="6" t="s">
        <v>98</v>
      </c>
      <c r="AX101" s="6" t="s">
        <v>157</v>
      </c>
      <c r="AY101" s="6" t="s">
        <v>100</v>
      </c>
      <c r="AZ101" s="6" t="s">
        <v>100</v>
      </c>
      <c r="BA101" s="6" t="s">
        <v>100</v>
      </c>
      <c r="BB101" s="6" t="s">
        <v>98</v>
      </c>
      <c r="BC101" s="6" t="s">
        <v>101</v>
      </c>
      <c r="BD101" s="6" t="s">
        <v>100</v>
      </c>
      <c r="BE101" s="6" t="s">
        <v>102</v>
      </c>
      <c r="BF101" s="6" t="s">
        <v>98</v>
      </c>
      <c r="BG101" s="6" t="s">
        <v>98</v>
      </c>
      <c r="BH101" s="6" t="s">
        <v>98</v>
      </c>
      <c r="BI101" s="6" t="s">
        <v>98</v>
      </c>
      <c r="BJ101" s="6" t="s">
        <v>98</v>
      </c>
      <c r="BK101" s="6" t="s">
        <v>98</v>
      </c>
      <c r="BL101" s="6" t="s">
        <v>98</v>
      </c>
      <c r="BM101" s="6" t="s">
        <v>101</v>
      </c>
      <c r="BN101" s="6" t="s">
        <v>98</v>
      </c>
      <c r="BO101" s="6" t="s">
        <v>98</v>
      </c>
      <c r="BP101" s="8">
        <v>43070</v>
      </c>
      <c r="BQ101" s="6" t="s">
        <v>98</v>
      </c>
      <c r="BR101" s="6" t="s">
        <v>122</v>
      </c>
      <c r="BS101" s="6" t="s">
        <v>122</v>
      </c>
      <c r="BT101" s="6" t="s">
        <v>122</v>
      </c>
      <c r="BU101" s="6" t="s">
        <v>101</v>
      </c>
      <c r="BV101" s="8" t="s">
        <v>98</v>
      </c>
      <c r="BW101" s="6" t="s">
        <v>98</v>
      </c>
      <c r="BX101" s="6" t="s">
        <v>98</v>
      </c>
      <c r="BY101" s="6"/>
      <c r="BZ101" s="6"/>
      <c r="CA101" s="6"/>
      <c r="CB101" s="6"/>
      <c r="CC101" s="6"/>
      <c r="CD101" s="6"/>
      <c r="CE101" s="6"/>
      <c r="CF101" s="6"/>
      <c r="CG101" s="6" t="s">
        <v>98</v>
      </c>
      <c r="CH101" s="6" t="s">
        <v>459</v>
      </c>
      <c r="CI101" s="6"/>
      <c r="CJ101" s="8"/>
      <c r="CK101" s="6"/>
      <c r="CL101" s="8"/>
      <c r="CM101" s="9" t="str">
        <f>IF( AND(ISNUMBER(CJ101),ISNUMBER(CL101)),DATEDIF(CJ101,CL101,"D"),"")</f>
        <v/>
      </c>
    </row>
    <row r="102" spans="1:91" ht="75">
      <c r="A102" s="6">
        <v>111</v>
      </c>
      <c r="B102" s="6" t="str">
        <f>IF(C102="201612","A",IF(C102="201706","B",IF(C102="201712","C",IF(C102="201806","D"))))</f>
        <v>D</v>
      </c>
      <c r="C102" s="7" t="str">
        <f>CONCATENATE(E102,IF(D102="décembre","12","06"))</f>
        <v>201806</v>
      </c>
      <c r="D102" s="6" t="s">
        <v>106</v>
      </c>
      <c r="E102" s="6">
        <v>2018</v>
      </c>
      <c r="F102" s="6" t="s">
        <v>460</v>
      </c>
      <c r="G102" s="6" t="s">
        <v>374</v>
      </c>
      <c r="H102" s="6">
        <v>64</v>
      </c>
      <c r="I10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2" s="6" t="s">
        <v>93</v>
      </c>
      <c r="K102" s="8">
        <v>19693</v>
      </c>
      <c r="L102" s="8">
        <v>43244</v>
      </c>
      <c r="M102" s="8">
        <v>43269</v>
      </c>
      <c r="N102" s="6">
        <v>25</v>
      </c>
      <c r="O102" s="6" t="s">
        <v>95</v>
      </c>
      <c r="P102" s="6" t="str">
        <f>IF(O102="Hemato","",IF(Q102="CHC","Digestif",IF(Q102="colon","Digestif",IF(Q102="cholangiocarcinome","Digestif",IF(Q102="corticosurrenalome","Surrenale",IF(Q102="ependymome du cervelet","Cérébral",IF(Q102="gastrique","Digestif",IF(Q102="melanome","Cutané",IF(Q102="oesophage","Digestif",IF(Q102="ovaire","Gynécologique",IF(Q102="pancreas","Digestif",IF(Q102="prostate","Prostate",IF(Q102="renal","Urinaire",IF(Q102="sein","Gynécologique",IF(Q102="TNE","TNE",IF(Q102="uterus","Gynécologique",IF(Q102="vessie","Urinaire",IF(Q102="ORL","ORL",IF(Q102="indeterminé","Indéterminé","")))))))))))))))))))</f>
        <v>ORL</v>
      </c>
      <c r="Q102" s="6" t="s">
        <v>461</v>
      </c>
      <c r="R102" s="6">
        <v>172</v>
      </c>
      <c r="S102" s="6">
        <v>72</v>
      </c>
      <c r="T102" s="6">
        <v>61</v>
      </c>
      <c r="U102" s="6">
        <v>57</v>
      </c>
      <c r="V102" s="6">
        <f>IF('[1]Référentiel recueil de données'!$Q102="NC","NC",IF('[1]Référentiel recueil de données'!$S102="NC","NC",ROUND('[1]Référentiel recueil de données'!$S102/('[1]Référentiel recueil de données'!$Q102*'[1]Référentiel recueil de données'!$Q102)*10000,0)))</f>
        <v>21</v>
      </c>
      <c r="W102" s="7" t="str">
        <f>IF(OR(Table_2[[#This Row],[interval imc]]="NC",Table_2[[#This Row],[interval imc]]=0),"non renseigné","renseigné")</f>
        <v>renseigné</v>
      </c>
      <c r="X102" s="7" t="str">
        <f>IF('[1]Référentiel recueil de données'!$U76="NC","NC",IF(V102&lt;18.5,"&lt;18,5",IF(AND(V102&gt;=18.5,V102&lt;25),"entre 18,5 et 25",IF(AND(V102&gt;=25,V102&lt;30),"entre 25 et 30",IF(V102&gt;=30,"supérieur à 30")))))</f>
        <v>entre 18,5 et 25</v>
      </c>
      <c r="Y102" s="6">
        <v>4</v>
      </c>
      <c r="Z102" s="7" t="str">
        <f>IF(Y102=0,0,IF(AND(Y102&gt;0,Y102&lt;5),"entre 1 et 5",IF(AND(Y102&gt;=5,Y102&lt;=10),"entre 5 et 10",IF(Y102&gt;10,"supérieur à 10","????"))))</f>
        <v>entre 1 et 5</v>
      </c>
      <c r="AA102" s="7">
        <f>IF(AND(ISNUMBER(Table_2[[#This Row],[poids_entree]]),ISNUMBER(Table_2[[#This Row],[poids_sortie]])),Table_2[[#This Row],[poids_sortie]]-Table_2[[#This Row],[poids_entree]],"NC")</f>
        <v>-4</v>
      </c>
      <c r="AB102" s="7">
        <f>IF(AND(ISNUMBER(Table_2[[#This Row],[poids_init]]),ISNUMBER(Table_2[[#This Row],[poids_entree]])),Table_2[[#This Row],[poids_entree]]-Table_2[[#This Row],[poids_init]],"NC")</f>
        <v>-11</v>
      </c>
      <c r="AC102" s="6">
        <f>IF(T102="NC","NC",IF(S102="NC","NC",ROUND(((S102-T102)/S102)*100,0)))</f>
        <v>15</v>
      </c>
      <c r="AD102" s="6" t="str">
        <f>IF(AA102="NC","NC",IF(AA102&gt;=0,"perte","gain"))</f>
        <v>gain</v>
      </c>
      <c r="AE102" s="6" t="str">
        <f>IF(AB102="NC","NC",IF(AB102&gt;=0,"perte","gain"))</f>
        <v>gain</v>
      </c>
      <c r="AF102" s="6">
        <f>IF(U102="NC","NC",IF(T102="NC","NC",ROUND(((T102-U102)/T102)*100,0)))</f>
        <v>7</v>
      </c>
      <c r="AG102" s="6">
        <f>IF(ISNUMBER(Table_2[[#This Row],[% perte de poids DH]]),AF102*(-1),"NC")</f>
        <v>-7</v>
      </c>
      <c r="AH102" s="6" t="str">
        <f>IF(AF102="NC","non renseigné","renseigné")</f>
        <v>renseigné</v>
      </c>
      <c r="AI102" s="6" t="str">
        <f>IF(AC102="NC","non renseigné","renseigné")</f>
        <v>renseigné</v>
      </c>
      <c r="AJ102" s="7" t="str">
        <f>IF(OR(Table_2[[#This Row],[albumine]]="NC",Table_2[[#This Row],[albumine]]=0),"non renseigné","renseigné")</f>
        <v>renseigné</v>
      </c>
      <c r="AK102" s="6">
        <v>31</v>
      </c>
      <c r="AL102" s="6" t="s">
        <v>97</v>
      </c>
      <c r="AM102" s="6" t="s">
        <v>98</v>
      </c>
      <c r="AN102" s="6">
        <v>19</v>
      </c>
      <c r="AO102" s="6">
        <v>1.27</v>
      </c>
      <c r="AP102" s="6">
        <v>0.73</v>
      </c>
      <c r="AQ102" s="8">
        <v>43301</v>
      </c>
      <c r="AR102" s="8">
        <v>43291</v>
      </c>
      <c r="AS102" s="6">
        <v>1</v>
      </c>
      <c r="AT102" s="6">
        <v>2</v>
      </c>
      <c r="AU102" s="6" t="s">
        <v>98</v>
      </c>
      <c r="AV102" s="6" t="s">
        <v>100</v>
      </c>
      <c r="AW102" s="6" t="s">
        <v>100</v>
      </c>
      <c r="AX102" s="6" t="s">
        <v>98</v>
      </c>
      <c r="AY102" s="6" t="s">
        <v>100</v>
      </c>
      <c r="AZ102" s="6" t="s">
        <v>100</v>
      </c>
      <c r="BA102" s="6" t="s">
        <v>100</v>
      </c>
      <c r="BB102" s="6" t="s">
        <v>100</v>
      </c>
      <c r="BC102" s="6" t="s">
        <v>100</v>
      </c>
      <c r="BD102" s="6" t="s">
        <v>100</v>
      </c>
      <c r="BE102" s="6" t="s">
        <v>102</v>
      </c>
      <c r="BF102" s="6" t="s">
        <v>98</v>
      </c>
      <c r="BG102" s="6" t="s">
        <v>98</v>
      </c>
      <c r="BH102" s="6" t="s">
        <v>98</v>
      </c>
      <c r="BI102" s="6" t="s">
        <v>98</v>
      </c>
      <c r="BJ102" s="6" t="s">
        <v>98</v>
      </c>
      <c r="BK102" s="6" t="s">
        <v>98</v>
      </c>
      <c r="BL102" s="6" t="s">
        <v>98</v>
      </c>
      <c r="BM102" s="6" t="s">
        <v>101</v>
      </c>
      <c r="BN102" s="6" t="s">
        <v>98</v>
      </c>
      <c r="BO102" s="6" t="s">
        <v>98</v>
      </c>
      <c r="BP102" s="8">
        <v>43160</v>
      </c>
      <c r="BQ102" s="6" t="s">
        <v>98</v>
      </c>
      <c r="BR102" s="6" t="s">
        <v>101</v>
      </c>
      <c r="BS102" s="6" t="s">
        <v>111</v>
      </c>
      <c r="BT102" s="6" t="s">
        <v>111</v>
      </c>
      <c r="BU102" s="6" t="s">
        <v>101</v>
      </c>
      <c r="BV102" s="8" t="s">
        <v>98</v>
      </c>
      <c r="BW102" s="6" t="s">
        <v>98</v>
      </c>
      <c r="BX102" s="6" t="s">
        <v>98</v>
      </c>
      <c r="BY102" s="6"/>
      <c r="BZ102" s="6"/>
      <c r="CA102" s="6"/>
      <c r="CB102" s="6"/>
      <c r="CC102" s="6"/>
      <c r="CD102" s="6"/>
      <c r="CE102" s="6"/>
      <c r="CF102" s="6"/>
      <c r="CG102" s="6" t="s">
        <v>98</v>
      </c>
      <c r="CH102" s="6" t="s">
        <v>462</v>
      </c>
      <c r="CI102" s="6"/>
      <c r="CJ102" s="8"/>
      <c r="CK102" s="6"/>
      <c r="CL102" s="8"/>
      <c r="CM102" s="9" t="str">
        <f>IF( AND(ISNUMBER(CJ102),ISNUMBER(CL102)),DATEDIF(CJ102,CL102,"D"),"")</f>
        <v/>
      </c>
    </row>
    <row r="103" spans="1:91">
      <c r="A103" s="6">
        <v>55</v>
      </c>
      <c r="B103" s="6" t="str">
        <f>IF(C103="201612","A",IF(C103="201706","B",IF(C103="201712","C",IF(C103="201806","D"))))</f>
        <v>A</v>
      </c>
      <c r="C103" s="7" t="str">
        <f>CONCATENATE(E103,IF(D103="décembre","12","06"))</f>
        <v>201612</v>
      </c>
      <c r="D103" s="6" t="s">
        <v>90</v>
      </c>
      <c r="E103" s="6">
        <v>2016</v>
      </c>
      <c r="F103" s="6" t="s">
        <v>463</v>
      </c>
      <c r="G103" s="6" t="s">
        <v>318</v>
      </c>
      <c r="H103" s="6">
        <v>71</v>
      </c>
      <c r="I10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3" s="6" t="s">
        <v>93</v>
      </c>
      <c r="K103" s="8">
        <v>16488</v>
      </c>
      <c r="L103" s="8">
        <v>42703</v>
      </c>
      <c r="M103" s="8">
        <v>42713</v>
      </c>
      <c r="N103" s="6">
        <v>10</v>
      </c>
      <c r="O103" s="6" t="s">
        <v>136</v>
      </c>
      <c r="P103" s="6" t="str">
        <f>IF(O103="Hemato","",IF(Q103="CHC","Digestif",IF(Q103="colon","Digestif",IF(Q103="cholangiocarcinome","Digestif",IF(Q103="corticosurrenalome","Surrenale",IF(Q103="ependymome du cervelet","Cérébral",IF(Q103="gastrique","Digestif",IF(Q103="melanome","Cutané",IF(Q103="oesophage","Digestif",IF(Q103="ovaire","Gynécologique",IF(Q103="pancreas","Digestif",IF(Q103="prostate","Prostate",IF(Q103="renal","Urinaire",IF(Q103="sein","Gynécologique",IF(Q103="TNE","TNE",IF(Q103="uterus","Gynécologique",IF(Q103="vessie","Urinaire",IF(Q103="ORL","ORL",IF(Q103="indeterminé","Indéterminé","")))))))))))))))))))</f>
        <v/>
      </c>
      <c r="Q103" s="6" t="s">
        <v>196</v>
      </c>
      <c r="R103" s="6">
        <v>172</v>
      </c>
      <c r="S103" s="6">
        <v>55</v>
      </c>
      <c r="T103" s="6">
        <v>50</v>
      </c>
      <c r="U103" s="6" t="s">
        <v>98</v>
      </c>
      <c r="V103" s="6">
        <f>IF('[1]Référentiel recueil de données'!$Q103="NC","NC",IF('[1]Référentiel recueil de données'!$S103="NC","NC",ROUND('[1]Référentiel recueil de données'!$S103/('[1]Référentiel recueil de données'!$Q103*'[1]Référentiel recueil de données'!$Q103)*10000,0)))</f>
        <v>17</v>
      </c>
      <c r="W103" s="7" t="str">
        <f>IF(OR(Table_2[[#This Row],[interval imc]]="NC",Table_2[[#This Row],[interval imc]]=0),"non renseigné","renseigné")</f>
        <v>renseigné</v>
      </c>
      <c r="X103" s="7" t="str">
        <f>IF('[1]Référentiel recueil de données'!$U52="NC","NC",IF(V103&lt;18.5,"&lt;18,5",IF(AND(V103&gt;=18.5,V103&lt;25),"entre 18,5 et 25",IF(AND(V103&gt;=25,V103&lt;30),"entre 25 et 30",IF(V103&gt;=30,"supérieur à 30")))))</f>
        <v>&lt;18,5</v>
      </c>
      <c r="Y103" s="6">
        <v>3</v>
      </c>
      <c r="Z103" s="7" t="str">
        <f>IF(Y103=0,0,IF(AND(Y103&gt;0,Y103&lt;5),"entre 1 et 5",IF(AND(Y103&gt;=5,Y103&lt;=10),"entre 5 et 10",IF(Y103&gt;10,"supérieur à 10","????"))))</f>
        <v>entre 1 et 5</v>
      </c>
      <c r="AA103" s="7" t="str">
        <f>IF(AND(ISNUMBER(Table_2[[#This Row],[poids_entree]]),ISNUMBER(Table_2[[#This Row],[poids_sortie]])),Table_2[[#This Row],[poids_sortie]]-Table_2[[#This Row],[poids_entree]],"NC")</f>
        <v>NC</v>
      </c>
      <c r="AB103" s="7">
        <f>IF(AND(ISNUMBER(Table_2[[#This Row],[poids_init]]),ISNUMBER(Table_2[[#This Row],[poids_entree]])),Table_2[[#This Row],[poids_entree]]-Table_2[[#This Row],[poids_init]],"NC")</f>
        <v>-5</v>
      </c>
      <c r="AC103" s="6">
        <f>IF(T103="NC","NC",IF(S103="NC","NC",ROUND(((S103-T103)/S103)*100,0)))</f>
        <v>9</v>
      </c>
      <c r="AD103" s="6" t="str">
        <f>IF(AA103="NC","NC",IF(AA103&gt;=0,"perte","gain"))</f>
        <v>NC</v>
      </c>
      <c r="AE103" s="6" t="str">
        <f>IF(AB103="NC","NC",IF(AB103&gt;=0,"perte","gain"))</f>
        <v>gain</v>
      </c>
      <c r="AF103" s="6" t="str">
        <f>IF(U103="NC","NC",IF(T103="NC","NC",ROUND(((T103-U103)/T103)*100,0)))</f>
        <v>NC</v>
      </c>
      <c r="AG103" s="6" t="str">
        <f>IF(ISNUMBER(Table_2[[#This Row],[% perte de poids DH]]),AF103*(-1),"NC")</f>
        <v>NC</v>
      </c>
      <c r="AH103" s="6" t="str">
        <f>IF(AF103="NC","non renseigné","renseigné")</f>
        <v>non renseigné</v>
      </c>
      <c r="AI103" s="6" t="str">
        <f>IF(AC103="NC","non renseigné","renseigné")</f>
        <v>renseigné</v>
      </c>
      <c r="AJ103" s="7" t="str">
        <f>IF(OR(Table_2[[#This Row],[albumine]]="NC",Table_2[[#This Row],[albumine]]=0),"non renseigné","renseigné")</f>
        <v>non renseigné</v>
      </c>
      <c r="AK103" s="6" t="s">
        <v>98</v>
      </c>
      <c r="AL103" s="6" t="s">
        <v>110</v>
      </c>
      <c r="AM103" s="6" t="s">
        <v>98</v>
      </c>
      <c r="AN103" s="6">
        <v>0</v>
      </c>
      <c r="AO103" s="6" t="s">
        <v>101</v>
      </c>
      <c r="AP103" s="6">
        <v>0</v>
      </c>
      <c r="AQ103" s="8">
        <v>43293</v>
      </c>
      <c r="AR103" s="8" t="s">
        <v>98</v>
      </c>
      <c r="AS103" s="6">
        <v>0</v>
      </c>
      <c r="AT103" s="6">
        <v>3</v>
      </c>
      <c r="AU103" s="6" t="s">
        <v>138</v>
      </c>
      <c r="AV103" s="6" t="s">
        <v>98</v>
      </c>
      <c r="AW103" s="6" t="s">
        <v>98</v>
      </c>
      <c r="AX103" s="6" t="s">
        <v>98</v>
      </c>
      <c r="AY103" s="6" t="s">
        <v>101</v>
      </c>
      <c r="AZ103" s="6" t="s">
        <v>100</v>
      </c>
      <c r="BA103" s="6" t="s">
        <v>101</v>
      </c>
      <c r="BB103" s="6" t="s">
        <v>98</v>
      </c>
      <c r="BC103" s="6" t="s">
        <v>98</v>
      </c>
      <c r="BD103" s="6" t="s">
        <v>100</v>
      </c>
      <c r="BE103" s="6" t="s">
        <v>119</v>
      </c>
      <c r="BF103" s="6" t="s">
        <v>98</v>
      </c>
      <c r="BG103" s="6" t="s">
        <v>100</v>
      </c>
      <c r="BH103" s="6" t="s">
        <v>98</v>
      </c>
      <c r="BI103" s="6" t="s">
        <v>101</v>
      </c>
      <c r="BJ103" s="6" t="s">
        <v>101</v>
      </c>
      <c r="BK103" s="6" t="s">
        <v>100</v>
      </c>
      <c r="BL103" s="6" t="s">
        <v>101</v>
      </c>
      <c r="BM103" s="6" t="s">
        <v>101</v>
      </c>
      <c r="BN103" s="6" t="s">
        <v>98</v>
      </c>
      <c r="BO103" s="6" t="s">
        <v>98</v>
      </c>
      <c r="BP103" s="8">
        <v>42675</v>
      </c>
      <c r="BQ103" s="6">
        <v>0</v>
      </c>
      <c r="BR103" s="6" t="s">
        <v>100</v>
      </c>
      <c r="BS103" s="6" t="s">
        <v>101</v>
      </c>
      <c r="BT103" s="6" t="s">
        <v>103</v>
      </c>
      <c r="BU103" s="6" t="s">
        <v>101</v>
      </c>
      <c r="BV103" s="8" t="s">
        <v>98</v>
      </c>
      <c r="BW103" s="6" t="s">
        <v>98</v>
      </c>
      <c r="BX103" s="6" t="s">
        <v>98</v>
      </c>
      <c r="BY103" s="6"/>
      <c r="BZ103" s="6"/>
      <c r="CA103" s="6"/>
      <c r="CB103" s="6"/>
      <c r="CC103" s="6"/>
      <c r="CD103" s="6"/>
      <c r="CE103" s="6"/>
      <c r="CF103" s="6"/>
      <c r="CG103" s="6" t="s">
        <v>98</v>
      </c>
      <c r="CH103" s="6" t="s">
        <v>98</v>
      </c>
      <c r="CI103" s="6"/>
      <c r="CJ103" s="8"/>
      <c r="CK103" s="6"/>
      <c r="CL103" s="8"/>
      <c r="CM103" s="9" t="str">
        <f>IF( AND(ISNUMBER(CJ103),ISNUMBER(CL103)),DATEDIF(CJ103,CL103,"D"),"")</f>
        <v/>
      </c>
    </row>
    <row r="104" spans="1:91" ht="75">
      <c r="A104" s="6">
        <v>112</v>
      </c>
      <c r="B104" s="6" t="str">
        <f>IF(C104="201612","A",IF(C104="201706","B",IF(C104="201712","C",IF(C104="201806","D"))))</f>
        <v>D</v>
      </c>
      <c r="C104" s="7" t="str">
        <f>CONCATENATE(E104,IF(D104="décembre","12","06"))</f>
        <v>201806</v>
      </c>
      <c r="D104" s="6" t="s">
        <v>106</v>
      </c>
      <c r="E104" s="6">
        <v>2018</v>
      </c>
      <c r="F104" s="6" t="s">
        <v>464</v>
      </c>
      <c r="G104" s="6" t="s">
        <v>341</v>
      </c>
      <c r="H104" s="6">
        <v>68</v>
      </c>
      <c r="I10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4" s="6" t="s">
        <v>142</v>
      </c>
      <c r="K104" s="8">
        <v>18504</v>
      </c>
      <c r="L104" s="8">
        <v>43255</v>
      </c>
      <c r="M104" s="8">
        <v>43259</v>
      </c>
      <c r="N104" s="6">
        <v>4</v>
      </c>
      <c r="O104" s="6" t="s">
        <v>136</v>
      </c>
      <c r="P104" s="6" t="str">
        <f>IF(O104="Hemato","",IF(Q104="CHC","Digestif",IF(Q104="colon","Digestif",IF(Q104="cholangiocarcinome","Digestif",IF(Q104="corticosurrenalome","Surrenale",IF(Q104="ependymome du cervelet","Cérébral",IF(Q104="gastrique","Digestif",IF(Q104="melanome","Cutané",IF(Q104="oesophage","Digestif",IF(Q104="ovaire","Gynécologique",IF(Q104="pancreas","Digestif",IF(Q104="prostate","Prostate",IF(Q104="renal","Urinaire",IF(Q104="sein","Gynécologique",IF(Q104="TNE","TNE",IF(Q104="uterus","Gynécologique",IF(Q104="vessie","Urinaire",IF(Q104="ORL","ORL",IF(Q104="indeterminé","Indéterminé","")))))))))))))))))))</f>
        <v/>
      </c>
      <c r="Q104" s="6" t="s">
        <v>202</v>
      </c>
      <c r="R104" s="6">
        <v>175</v>
      </c>
      <c r="S104" s="6">
        <v>75</v>
      </c>
      <c r="T104" s="6">
        <v>72</v>
      </c>
      <c r="U104" s="6" t="s">
        <v>98</v>
      </c>
      <c r="V104" s="6">
        <f>IF('[1]Référentiel recueil de données'!$Q104="NC","NC",IF('[1]Référentiel recueil de données'!$S104="NC","NC",ROUND('[1]Référentiel recueil de données'!$S104/('[1]Référentiel recueil de données'!$Q104*'[1]Référentiel recueil de données'!$Q104)*10000,0)))</f>
        <v>24</v>
      </c>
      <c r="W104" s="7" t="str">
        <f>IF(OR(Table_2[[#This Row],[interval imc]]="NC",Table_2[[#This Row],[interval imc]]=0),"non renseigné","renseigné")</f>
        <v>renseigné</v>
      </c>
      <c r="X104" s="7" t="str">
        <f>IF('[1]Référentiel recueil de données'!$U53="NC","NC",IF(V104&lt;18.5,"&lt;18,5",IF(AND(V104&gt;=18.5,V104&lt;25),"entre 18,5 et 25",IF(AND(V104&gt;=25,V104&lt;30),"entre 25 et 30",IF(V104&gt;=30,"supérieur à 30")))))</f>
        <v>entre 18,5 et 25</v>
      </c>
      <c r="Y104" s="6">
        <v>1</v>
      </c>
      <c r="Z104" s="7" t="str">
        <f>IF(Y104=0,0,IF(AND(Y104&gt;0,Y104&lt;5),"entre 1 et 5",IF(AND(Y104&gt;=5,Y104&lt;=10),"entre 5 et 10",IF(Y104&gt;10,"supérieur à 10","????"))))</f>
        <v>entre 1 et 5</v>
      </c>
      <c r="AA104" s="7" t="str">
        <f>IF(AND(ISNUMBER(Table_2[[#This Row],[poids_entree]]),ISNUMBER(Table_2[[#This Row],[poids_sortie]])),Table_2[[#This Row],[poids_sortie]]-Table_2[[#This Row],[poids_entree]],"NC")</f>
        <v>NC</v>
      </c>
      <c r="AB104" s="7">
        <f>IF(AND(ISNUMBER(Table_2[[#This Row],[poids_init]]),ISNUMBER(Table_2[[#This Row],[poids_entree]])),Table_2[[#This Row],[poids_entree]]-Table_2[[#This Row],[poids_init]],"NC")</f>
        <v>-3</v>
      </c>
      <c r="AC104" s="6">
        <f>IF(T104="NC","NC",IF(S104="NC","NC",ROUND(((S104-T104)/S104)*100,0)))</f>
        <v>4</v>
      </c>
      <c r="AD104" s="6" t="str">
        <f>IF(AA104="NC","NC",IF(AA104&gt;=0,"perte","gain"))</f>
        <v>NC</v>
      </c>
      <c r="AE104" s="6" t="str">
        <f>IF(AB104="NC","NC",IF(AB104&gt;=0,"perte","gain"))</f>
        <v>gain</v>
      </c>
      <c r="AF104" s="6" t="str">
        <f>IF(U104="NC","NC",IF(T104="NC","NC",ROUND(((T104-U104)/T104)*100,0)))</f>
        <v>NC</v>
      </c>
      <c r="AG104" s="6" t="str">
        <f>IF(ISNUMBER(Table_2[[#This Row],[% perte de poids DH]]),AF104*(-1),"NC")</f>
        <v>NC</v>
      </c>
      <c r="AH104" s="6" t="str">
        <f>IF(AF104="NC","non renseigné","renseigné")</f>
        <v>non renseigné</v>
      </c>
      <c r="AI104" s="6" t="str">
        <f>IF(AC104="NC","non renseigné","renseigné")</f>
        <v>renseigné</v>
      </c>
      <c r="AJ104" s="7" t="str">
        <f>IF(OR(Table_2[[#This Row],[albumine]]="NC",Table_2[[#This Row],[albumine]]=0),"non renseigné","renseigné")</f>
        <v>non renseigné</v>
      </c>
      <c r="AK104" s="6" t="s">
        <v>98</v>
      </c>
      <c r="AL104" s="6" t="s">
        <v>128</v>
      </c>
      <c r="AM104" s="6" t="s">
        <v>98</v>
      </c>
      <c r="AN104" s="6" t="s">
        <v>98</v>
      </c>
      <c r="AO104" s="6" t="s">
        <v>101</v>
      </c>
      <c r="AP104" s="6" t="s">
        <v>98</v>
      </c>
      <c r="AQ104" s="8" t="s">
        <v>98</v>
      </c>
      <c r="AR104" s="8" t="s">
        <v>98</v>
      </c>
      <c r="AS104" s="6">
        <v>0</v>
      </c>
      <c r="AT104" s="6">
        <v>0</v>
      </c>
      <c r="AU104" s="6" t="s">
        <v>156</v>
      </c>
      <c r="AV104" s="6" t="s">
        <v>98</v>
      </c>
      <c r="AW104" s="6" t="s">
        <v>98</v>
      </c>
      <c r="AX104" s="6" t="s">
        <v>101</v>
      </c>
      <c r="AY104" s="6" t="s">
        <v>98</v>
      </c>
      <c r="AZ104" s="6" t="s">
        <v>101</v>
      </c>
      <c r="BA104" s="6" t="s">
        <v>101</v>
      </c>
      <c r="BB104" s="6" t="s">
        <v>98</v>
      </c>
      <c r="BC104" s="6" t="s">
        <v>101</v>
      </c>
      <c r="BD104" s="6" t="s">
        <v>101</v>
      </c>
      <c r="BE104" s="6" t="s">
        <v>119</v>
      </c>
      <c r="BF104" s="6" t="s">
        <v>98</v>
      </c>
      <c r="BG104" s="6" t="s">
        <v>100</v>
      </c>
      <c r="BH104" s="6" t="s">
        <v>98</v>
      </c>
      <c r="BI104" s="6" t="s">
        <v>101</v>
      </c>
      <c r="BJ104" s="6" t="s">
        <v>101</v>
      </c>
      <c r="BK104" s="6" t="s">
        <v>101</v>
      </c>
      <c r="BL104" s="6" t="s">
        <v>101</v>
      </c>
      <c r="BM104" s="6" t="s">
        <v>101</v>
      </c>
      <c r="BN104" s="6" t="s">
        <v>98</v>
      </c>
      <c r="BO104" s="6" t="s">
        <v>98</v>
      </c>
      <c r="BP104" s="8">
        <v>43101</v>
      </c>
      <c r="BQ104" s="6" t="s">
        <v>98</v>
      </c>
      <c r="BR104" s="6" t="s">
        <v>101</v>
      </c>
      <c r="BS104" s="6" t="s">
        <v>100</v>
      </c>
      <c r="BT104" s="6" t="s">
        <v>111</v>
      </c>
      <c r="BU104" s="6" t="s">
        <v>100</v>
      </c>
      <c r="BV104" s="8">
        <v>43257</v>
      </c>
      <c r="BW104" s="6" t="s">
        <v>451</v>
      </c>
      <c r="BX104" s="6" t="s">
        <v>98</v>
      </c>
      <c r="BY104" s="6"/>
      <c r="BZ104" s="6"/>
      <c r="CA104" s="6" t="s">
        <v>100</v>
      </c>
      <c r="CB104" s="6"/>
      <c r="CC104" s="6"/>
      <c r="CD104" s="6"/>
      <c r="CE104" s="6"/>
      <c r="CF104" s="6"/>
      <c r="CG104" s="6" t="s">
        <v>465</v>
      </c>
      <c r="CH104" s="6" t="s">
        <v>466</v>
      </c>
      <c r="CI104" s="6" t="s">
        <v>101</v>
      </c>
      <c r="CJ104" s="8"/>
      <c r="CK104" s="6" t="s">
        <v>101</v>
      </c>
      <c r="CL104" s="8"/>
      <c r="CM104" s="9" t="str">
        <f>IF( AND(ISNUMBER(CJ104),ISNUMBER(CL104)),DATEDIF(CJ104,CL104,"D"),"")</f>
        <v/>
      </c>
    </row>
    <row r="105" spans="1:91" ht="120">
      <c r="A105" s="6">
        <v>73</v>
      </c>
      <c r="B105" s="6" t="str">
        <f>IF(C105="201612","A",IF(C105="201706","B",IF(C105="201712","C",IF(C105="201806","D"))))</f>
        <v>A</v>
      </c>
      <c r="C105" s="7" t="str">
        <f>CONCATENATE(E105,IF(D105="décembre","12","06"))</f>
        <v>201612</v>
      </c>
      <c r="D105" s="6" t="s">
        <v>90</v>
      </c>
      <c r="E105" s="6">
        <v>2016</v>
      </c>
      <c r="F105" s="6" t="s">
        <v>467</v>
      </c>
      <c r="G105" s="6" t="s">
        <v>341</v>
      </c>
      <c r="H105" s="6">
        <v>70</v>
      </c>
      <c r="I10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5" s="6" t="s">
        <v>142</v>
      </c>
      <c r="K105" s="8">
        <v>17114</v>
      </c>
      <c r="L105" s="8">
        <v>42712</v>
      </c>
      <c r="M105" s="8">
        <v>42719</v>
      </c>
      <c r="N105" s="6">
        <v>7</v>
      </c>
      <c r="O105" s="6" t="s">
        <v>95</v>
      </c>
      <c r="P105" s="6" t="str">
        <f>IF(O105="Hemato","",IF(Q105="CHC","Digestif",IF(Q105="colon","Digestif",IF(Q105="cholangiocarcinome","Digestif",IF(Q105="corticosurrenalome","Surrenale",IF(Q105="ependymome du cervelet","Cérébral",IF(Q105="gastrique","Digestif",IF(Q105="melanome","Cutané",IF(Q105="oesophage","Digestif",IF(Q105="ovaire","Gynécologique",IF(Q105="pancreas","Digestif",IF(Q105="prostate","Prostate",IF(Q105="renal","Urinaire",IF(Q105="sein","Gynécologique",IF(Q105="TNE","TNE",IF(Q105="uterus","Gynécologique",IF(Q105="vessie","Urinaire",IF(Q105="ORL","ORL",IF(Q105="indeterminé","Indéterminé","")))))))))))))))))))</f>
        <v>ORL</v>
      </c>
      <c r="Q105" s="6" t="s">
        <v>180</v>
      </c>
      <c r="R105" s="6">
        <v>173</v>
      </c>
      <c r="S105" s="6">
        <v>68</v>
      </c>
      <c r="T105" s="6">
        <v>64</v>
      </c>
      <c r="U105" s="6" t="s">
        <v>98</v>
      </c>
      <c r="V105" s="6">
        <f>IF('[1]Référentiel recueil de données'!$Q105="NC","NC",IF('[1]Référentiel recueil de données'!$S105="NC","NC",ROUND('[1]Référentiel recueil de données'!$S105/('[1]Référentiel recueil de données'!$Q105*'[1]Référentiel recueil de données'!$Q105)*10000,0)))</f>
        <v>21</v>
      </c>
      <c r="W105" s="7" t="str">
        <f>IF(OR(Table_2[[#This Row],[interval imc]]="NC",Table_2[[#This Row],[interval imc]]=0),"non renseigné","renseigné")</f>
        <v>renseigné</v>
      </c>
      <c r="X105" s="7" t="str">
        <f>IF('[1]Référentiel recueil de données'!$U54="NC","NC",IF(V105&lt;18.5,"&lt;18,5",IF(AND(V105&gt;=18.5,V105&lt;25),"entre 18,5 et 25",IF(AND(V105&gt;=25,V105&lt;30),"entre 25 et 30",IF(V105&gt;=30,"supérieur à 30")))))</f>
        <v>entre 18,5 et 25</v>
      </c>
      <c r="Y105" s="6">
        <v>1</v>
      </c>
      <c r="Z105" s="7" t="str">
        <f>IF(Y105=0,0,IF(AND(Y105&gt;0,Y105&lt;5),"entre 1 et 5",IF(AND(Y105&gt;=5,Y105&lt;=10),"entre 5 et 10",IF(Y105&gt;10,"supérieur à 10","????"))))</f>
        <v>entre 1 et 5</v>
      </c>
      <c r="AA105" s="7" t="str">
        <f>IF(AND(ISNUMBER(Table_2[[#This Row],[poids_entree]]),ISNUMBER(Table_2[[#This Row],[poids_sortie]])),Table_2[[#This Row],[poids_sortie]]-Table_2[[#This Row],[poids_entree]],"NC")</f>
        <v>NC</v>
      </c>
      <c r="AB105" s="7">
        <f>IF(AND(ISNUMBER(Table_2[[#This Row],[poids_init]]),ISNUMBER(Table_2[[#This Row],[poids_entree]])),Table_2[[#This Row],[poids_entree]]-Table_2[[#This Row],[poids_init]],"NC")</f>
        <v>-4</v>
      </c>
      <c r="AC105" s="6">
        <f>IF(T105="NC","NC",IF(S105="NC","NC",ROUND(((S105-T105)/S105)*100,0)))</f>
        <v>6</v>
      </c>
      <c r="AD105" s="6" t="str">
        <f>IF(AA105="NC","NC",IF(AA105&gt;=0,"perte","gain"))</f>
        <v>NC</v>
      </c>
      <c r="AE105" s="6" t="str">
        <f>IF(AB105="NC","NC",IF(AB105&gt;=0,"perte","gain"))</f>
        <v>gain</v>
      </c>
      <c r="AF105" s="6" t="str">
        <f>IF(U105="NC","NC",IF(T105="NC","NC",ROUND(((T105-U105)/T105)*100,0)))</f>
        <v>NC</v>
      </c>
      <c r="AG105" s="6" t="str">
        <f>IF(ISNUMBER(Table_2[[#This Row],[% perte de poids DH]]),AF105*(-1),"NC")</f>
        <v>NC</v>
      </c>
      <c r="AH105" s="6" t="str">
        <f>IF(AF105="NC","non renseigné","renseigné")</f>
        <v>non renseigné</v>
      </c>
      <c r="AI105" s="6" t="str">
        <f>IF(AC105="NC","non renseigné","renseigné")</f>
        <v>renseigné</v>
      </c>
      <c r="AJ105" s="7" t="str">
        <f>IF(OR(Table_2[[#This Row],[albumine]]="NC",Table_2[[#This Row],[albumine]]=0),"non renseigné","renseigné")</f>
        <v>non renseigné</v>
      </c>
      <c r="AK105" s="6" t="s">
        <v>98</v>
      </c>
      <c r="AL105" s="6" t="s">
        <v>115</v>
      </c>
      <c r="AM105" s="6" t="s">
        <v>98</v>
      </c>
      <c r="AN105" s="6">
        <v>87</v>
      </c>
      <c r="AO105" s="6">
        <v>0</v>
      </c>
      <c r="AP105" s="6">
        <v>0</v>
      </c>
      <c r="AQ105" s="8" t="s">
        <v>98</v>
      </c>
      <c r="AR105" s="8">
        <v>42718</v>
      </c>
      <c r="AS105" s="6">
        <v>0</v>
      </c>
      <c r="AT105" s="6">
        <v>0</v>
      </c>
      <c r="AU105" s="6" t="s">
        <v>168</v>
      </c>
      <c r="AV105" s="6" t="s">
        <v>98</v>
      </c>
      <c r="AW105" s="6" t="s">
        <v>98</v>
      </c>
      <c r="AX105" s="6" t="s">
        <v>98</v>
      </c>
      <c r="AY105" s="6" t="s">
        <v>101</v>
      </c>
      <c r="AZ105" s="6" t="s">
        <v>101</v>
      </c>
      <c r="BA105" s="6" t="s">
        <v>101</v>
      </c>
      <c r="BB105" s="6" t="s">
        <v>98</v>
      </c>
      <c r="BC105" s="6" t="s">
        <v>100</v>
      </c>
      <c r="BD105" s="6" t="s">
        <v>101</v>
      </c>
      <c r="BE105" s="6" t="s">
        <v>119</v>
      </c>
      <c r="BF105" s="6" t="s">
        <v>120</v>
      </c>
      <c r="BG105" s="6" t="s">
        <v>98</v>
      </c>
      <c r="BH105" s="6" t="s">
        <v>98</v>
      </c>
      <c r="BI105" s="6" t="s">
        <v>98</v>
      </c>
      <c r="BJ105" s="6" t="s">
        <v>98</v>
      </c>
      <c r="BK105" s="6" t="s">
        <v>98</v>
      </c>
      <c r="BL105" s="6" t="s">
        <v>98</v>
      </c>
      <c r="BM105" s="6" t="s">
        <v>101</v>
      </c>
      <c r="BN105" s="6" t="s">
        <v>98</v>
      </c>
      <c r="BO105" s="6" t="s">
        <v>98</v>
      </c>
      <c r="BP105" s="8">
        <v>42539</v>
      </c>
      <c r="BQ105" s="6">
        <v>0</v>
      </c>
      <c r="BR105" s="6" t="s">
        <v>101</v>
      </c>
      <c r="BS105" s="6" t="s">
        <v>100</v>
      </c>
      <c r="BT105" s="6" t="s">
        <v>111</v>
      </c>
      <c r="BU105" s="6" t="s">
        <v>100</v>
      </c>
      <c r="BV105" s="8">
        <v>42717</v>
      </c>
      <c r="BW105" s="6" t="s">
        <v>451</v>
      </c>
      <c r="BX105" s="6" t="s">
        <v>468</v>
      </c>
      <c r="BY105" s="6"/>
      <c r="BZ105" s="6"/>
      <c r="CA105" s="6" t="s">
        <v>100</v>
      </c>
      <c r="CB105" s="6"/>
      <c r="CC105" s="6"/>
      <c r="CD105" s="6"/>
      <c r="CE105" s="6"/>
      <c r="CF105" s="6"/>
      <c r="CG105" s="6" t="s">
        <v>469</v>
      </c>
      <c r="CH105" s="6" t="s">
        <v>470</v>
      </c>
      <c r="CI105" s="6" t="s">
        <v>101</v>
      </c>
      <c r="CJ105" s="8">
        <v>42717</v>
      </c>
      <c r="CK105" s="6" t="s">
        <v>100</v>
      </c>
      <c r="CL105" s="8">
        <v>43115</v>
      </c>
      <c r="CM105" s="9">
        <f>IF( AND(ISNUMBER(CJ105),ISNUMBER(CL105)),DATEDIF(CJ105,CL105,"D"),"")</f>
        <v>398</v>
      </c>
    </row>
    <row r="106" spans="1:91" ht="30">
      <c r="A106" s="6">
        <v>35</v>
      </c>
      <c r="B106" s="6" t="str">
        <f>IF(C106="201612","A",IF(C106="201706","B",IF(C106="201712","C",IF(C106="201806","D"))))</f>
        <v>B</v>
      </c>
      <c r="C106" s="7" t="str">
        <f>CONCATENATE(E106,IF(D106="décembre","12","06"))</f>
        <v>201706</v>
      </c>
      <c r="D106" s="6" t="s">
        <v>106</v>
      </c>
      <c r="E106" s="6">
        <v>2017</v>
      </c>
      <c r="F106" s="6" t="s">
        <v>471</v>
      </c>
      <c r="G106" s="6" t="s">
        <v>472</v>
      </c>
      <c r="H106" s="6">
        <v>79</v>
      </c>
      <c r="I106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06" s="6" t="s">
        <v>142</v>
      </c>
      <c r="K106" s="8">
        <v>13615</v>
      </c>
      <c r="L106" s="8">
        <v>42895</v>
      </c>
      <c r="M106" s="8">
        <v>42898</v>
      </c>
      <c r="N106" s="6">
        <v>3</v>
      </c>
      <c r="O106" s="6" t="s">
        <v>136</v>
      </c>
      <c r="P106" s="6" t="str">
        <f>IF(O106="Hemato","",IF(Q106="CHC","Digestif",IF(Q106="colon","Digestif",IF(Q106="cholangiocarcinome","Digestif",IF(Q106="corticosurrenalome","Surrenale",IF(Q106="ependymome du cervelet","Cérébral",IF(Q106="gastrique","Digestif",IF(Q106="melanome","Cutané",IF(Q106="oesophage","Digestif",IF(Q106="ovaire","Gynécologique",IF(Q106="pancreas","Digestif",IF(Q106="prostate","Prostate",IF(Q106="renal","Urinaire",IF(Q106="sein","Gynécologique",IF(Q106="TNE","TNE",IF(Q106="uterus","Gynécologique",IF(Q106="vessie","Urinaire",IF(Q106="ORL","ORL",IF(Q106="indeterminé","Indéterminé","")))))))))))))))))))</f>
        <v/>
      </c>
      <c r="Q106" s="6" t="s">
        <v>330</v>
      </c>
      <c r="R106" s="6" t="s">
        <v>98</v>
      </c>
      <c r="S106" s="6" t="s">
        <v>98</v>
      </c>
      <c r="T106" s="6" t="s">
        <v>98</v>
      </c>
      <c r="U106" s="6" t="s">
        <v>98</v>
      </c>
      <c r="V106" s="6" t="str">
        <f>IF('[1]Référentiel recueil de données'!$Q106="NC","NC",IF('[1]Référentiel recueil de données'!$S106="NC","NC",ROUND('[1]Référentiel recueil de données'!$S106/('[1]Référentiel recueil de données'!$Q106*'[1]Référentiel recueil de données'!$Q106)*10000,0)))</f>
        <v>NC</v>
      </c>
      <c r="W106" s="7" t="str">
        <f>IF(OR(Table_2[[#This Row],[interval imc]]="NC",Table_2[[#This Row],[interval imc]]=0),"non renseigné","renseigné")</f>
        <v>renseigné</v>
      </c>
      <c r="X106" s="7" t="str">
        <f>IF('[1]Référentiel recueil de données'!$U55="NC","NC",IF(V106&lt;18.5,"&lt;18,5",IF(AND(V106&gt;=18.5,V106&lt;25),"entre 18,5 et 25",IF(AND(V106&gt;=25,V106&lt;30),"entre 25 et 30",IF(V106&gt;=30,"supérieur à 30")))))</f>
        <v>supérieur à 30</v>
      </c>
      <c r="Y106" s="6">
        <v>0</v>
      </c>
      <c r="Z106" s="7">
        <f>IF(Y106=0,0,IF(AND(Y106&gt;0,Y106&lt;5),"entre 1 et 5",IF(AND(Y106&gt;=5,Y106&lt;=10),"entre 5 et 10",IF(Y106&gt;10,"supérieur à 10","????"))))</f>
        <v>0</v>
      </c>
      <c r="AA106" s="7" t="str">
        <f>IF(AND(ISNUMBER(Table_2[[#This Row],[poids_entree]]),ISNUMBER(Table_2[[#This Row],[poids_sortie]])),Table_2[[#This Row],[poids_sortie]]-Table_2[[#This Row],[poids_entree]],"NC")</f>
        <v>NC</v>
      </c>
      <c r="AB106" s="7" t="str">
        <f>IF(AND(ISNUMBER(Table_2[[#This Row],[poids_init]]),ISNUMBER(Table_2[[#This Row],[poids_entree]])),Table_2[[#This Row],[poids_entree]]-Table_2[[#This Row],[poids_init]],"NC")</f>
        <v>NC</v>
      </c>
      <c r="AC106" s="6" t="str">
        <f>IF(T106="NC","NC",IF(S106="NC","NC",ROUND(((S106-T106)/S106)*100,0)))</f>
        <v>NC</v>
      </c>
      <c r="AD106" s="6" t="str">
        <f>IF(AA106="NC","NC",IF(AA106&gt;=0,"perte","gain"))</f>
        <v>NC</v>
      </c>
      <c r="AE106" s="6" t="str">
        <f>IF(AB106="NC","NC",IF(AB106&gt;=0,"perte","gain"))</f>
        <v>NC</v>
      </c>
      <c r="AF106" s="6" t="str">
        <f>IF(U106="NC","NC",IF(T106="NC","NC",ROUND(((T106-U106)/T106)*100,0)))</f>
        <v>NC</v>
      </c>
      <c r="AG106" s="6" t="str">
        <f>IF(ISNUMBER(Table_2[[#This Row],[% perte de poids DH]]),AF106*(-1),"NC")</f>
        <v>NC</v>
      </c>
      <c r="AH106" s="6" t="str">
        <f>IF(AF106="NC","non renseigné","renseigné")</f>
        <v>non renseigné</v>
      </c>
      <c r="AI106" s="6" t="str">
        <f>IF(AC106="NC","non renseigné","renseigné")</f>
        <v>non renseigné</v>
      </c>
      <c r="AJ106" s="7" t="str">
        <f>IF(OR(Table_2[[#This Row],[albumine]]="NC",Table_2[[#This Row],[albumine]]=0),"non renseigné","renseigné")</f>
        <v>non renseigné</v>
      </c>
      <c r="AK106" s="6" t="s">
        <v>98</v>
      </c>
      <c r="AL106" s="6" t="s">
        <v>128</v>
      </c>
      <c r="AM106" s="6" t="s">
        <v>98</v>
      </c>
      <c r="AN106" s="6">
        <v>0</v>
      </c>
      <c r="AO106" s="6">
        <v>0</v>
      </c>
      <c r="AP106" s="6">
        <v>0</v>
      </c>
      <c r="AQ106" s="8">
        <v>43263</v>
      </c>
      <c r="AR106" s="8" t="s">
        <v>98</v>
      </c>
      <c r="AS106" s="6">
        <v>0</v>
      </c>
      <c r="AT106" s="6">
        <v>0</v>
      </c>
      <c r="AU106" s="6" t="s">
        <v>98</v>
      </c>
      <c r="AV106" s="6" t="s">
        <v>98</v>
      </c>
      <c r="AW106" s="6" t="s">
        <v>98</v>
      </c>
      <c r="AX106" s="6" t="s">
        <v>98</v>
      </c>
      <c r="AY106" s="6" t="s">
        <v>101</v>
      </c>
      <c r="AZ106" s="6" t="s">
        <v>101</v>
      </c>
      <c r="BA106" s="6" t="s">
        <v>98</v>
      </c>
      <c r="BB106" s="6" t="s">
        <v>98</v>
      </c>
      <c r="BC106" s="6" t="s">
        <v>98</v>
      </c>
      <c r="BD106" s="6" t="s">
        <v>101</v>
      </c>
      <c r="BE106" s="6" t="s">
        <v>102</v>
      </c>
      <c r="BF106" s="6" t="s">
        <v>98</v>
      </c>
      <c r="BG106" s="6" t="s">
        <v>98</v>
      </c>
      <c r="BH106" s="6" t="s">
        <v>98</v>
      </c>
      <c r="BI106" s="6" t="s">
        <v>98</v>
      </c>
      <c r="BJ106" s="6" t="s">
        <v>98</v>
      </c>
      <c r="BK106" s="6" t="s">
        <v>98</v>
      </c>
      <c r="BL106" s="6" t="s">
        <v>98</v>
      </c>
      <c r="BM106" s="6" t="s">
        <v>98</v>
      </c>
      <c r="BN106" s="6" t="s">
        <v>98</v>
      </c>
      <c r="BO106" s="6" t="s">
        <v>98</v>
      </c>
      <c r="BP106" s="8" t="s">
        <v>98</v>
      </c>
      <c r="BQ106" s="6" t="s">
        <v>98</v>
      </c>
      <c r="BR106" s="6" t="s">
        <v>101</v>
      </c>
      <c r="BS106" s="6" t="s">
        <v>101</v>
      </c>
      <c r="BT106" s="6" t="s">
        <v>122</v>
      </c>
      <c r="BU106" s="6" t="s">
        <v>101</v>
      </c>
      <c r="BV106" s="8" t="s">
        <v>98</v>
      </c>
      <c r="BW106" s="6" t="s">
        <v>98</v>
      </c>
      <c r="BX106" s="6" t="s">
        <v>98</v>
      </c>
      <c r="BY106" s="6"/>
      <c r="BZ106" s="6"/>
      <c r="CA106" s="6"/>
      <c r="CB106" s="6"/>
      <c r="CC106" s="6"/>
      <c r="CD106" s="6"/>
      <c r="CE106" s="6"/>
      <c r="CF106" s="6"/>
      <c r="CG106" s="6" t="s">
        <v>98</v>
      </c>
      <c r="CH106" s="6" t="s">
        <v>98</v>
      </c>
      <c r="CI106" s="6"/>
      <c r="CJ106" s="8"/>
      <c r="CK106" s="6"/>
      <c r="CL106" s="8"/>
      <c r="CM106" s="9" t="str">
        <f>IF( AND(ISNUMBER(CJ106),ISNUMBER(CL106)),DATEDIF(CJ106,CL106,"D"),"")</f>
        <v/>
      </c>
    </row>
    <row r="107" spans="1:91" ht="75">
      <c r="A107" s="6">
        <v>120</v>
      </c>
      <c r="B107" s="6" t="str">
        <f>IF(C107="201612","A",IF(C107="201706","B",IF(C107="201712","C",IF(C107="201806","D"))))</f>
        <v>D</v>
      </c>
      <c r="C107" s="7" t="str">
        <f>CONCATENATE(E107,IF(D107="décembre","12","06"))</f>
        <v>201806</v>
      </c>
      <c r="D107" s="6" t="s">
        <v>106</v>
      </c>
      <c r="E107" s="6">
        <v>2018</v>
      </c>
      <c r="F107" s="6" t="s">
        <v>473</v>
      </c>
      <c r="G107" s="6" t="s">
        <v>474</v>
      </c>
      <c r="H107" s="6">
        <v>63</v>
      </c>
      <c r="I10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7" s="6" t="s">
        <v>93</v>
      </c>
      <c r="K107" s="8">
        <v>19947</v>
      </c>
      <c r="L107" s="8">
        <v>43259</v>
      </c>
      <c r="M107" s="8">
        <v>43265</v>
      </c>
      <c r="N107" s="6">
        <v>6</v>
      </c>
      <c r="O107" s="6" t="s">
        <v>95</v>
      </c>
      <c r="P107" s="6" t="str">
        <f>IF(O107="Hemato","",IF(Q107="CHC","Digestif",IF(Q107="colon","Digestif",IF(Q107="cholangiocarcinome","Digestif",IF(Q107="corticosurrenalome","Surrenale",IF(Q107="ependymome du cervelet","Cérébral",IF(Q107="gastrique","Digestif",IF(Q107="melanome","Cutané",IF(Q107="oesophage","Digestif",IF(Q107="ovaire","Gynécologique",IF(Q107="pancreas","Digestif",IF(Q107="prostate","Prostate",IF(Q107="renal","Urinaire",IF(Q107="sein","Gynécologique",IF(Q107="TNE","TNE",IF(Q107="uterus","Gynécologique",IF(Q107="vessie","Urinaire",IF(Q107="ORL","ORL",IF(Q107="indeterminé","Indéterminé","")))))))))))))))))))</f>
        <v>Gynécologique</v>
      </c>
      <c r="Q107" s="6" t="s">
        <v>96</v>
      </c>
      <c r="R107" s="6">
        <v>159</v>
      </c>
      <c r="S107" s="6" t="s">
        <v>98</v>
      </c>
      <c r="T107" s="6">
        <v>54</v>
      </c>
      <c r="U107" s="6" t="s">
        <v>98</v>
      </c>
      <c r="V107" s="6">
        <f>IF('[1]Référentiel recueil de données'!$Q107="NC","NC",IF('[1]Référentiel recueil de données'!$S107="NC","NC",ROUND('[1]Référentiel recueil de données'!$S107/('[1]Référentiel recueil de données'!$Q107*'[1]Référentiel recueil de données'!$Q107)*10000,0)))</f>
        <v>21</v>
      </c>
      <c r="W107" s="7" t="str">
        <f>IF(OR(Table_2[[#This Row],[interval imc]]="NC",Table_2[[#This Row],[interval imc]]=0),"non renseigné","renseigné")</f>
        <v>renseigné</v>
      </c>
      <c r="X107" s="7" t="str">
        <f>IF('[1]Référentiel recueil de données'!$U56="NC","NC",IF(V107&lt;18.5,"&lt;18,5",IF(AND(V107&gt;=18.5,V107&lt;25),"entre 18,5 et 25",IF(AND(V107&gt;=25,V107&lt;30),"entre 25 et 30",IF(V107&gt;=30,"supérieur à 30")))))</f>
        <v>entre 18,5 et 25</v>
      </c>
      <c r="Y107" s="6">
        <v>1</v>
      </c>
      <c r="Z107" s="7" t="str">
        <f>IF(Y107=0,0,IF(AND(Y107&gt;0,Y107&lt;5),"entre 1 et 5",IF(AND(Y107&gt;=5,Y107&lt;=10),"entre 5 et 10",IF(Y107&gt;10,"supérieur à 10","????"))))</f>
        <v>entre 1 et 5</v>
      </c>
      <c r="AA107" s="7" t="str">
        <f>IF(AND(ISNUMBER(Table_2[[#This Row],[poids_entree]]),ISNUMBER(Table_2[[#This Row],[poids_sortie]])),Table_2[[#This Row],[poids_sortie]]-Table_2[[#This Row],[poids_entree]],"NC")</f>
        <v>NC</v>
      </c>
      <c r="AB107" s="7" t="str">
        <f>IF(AND(ISNUMBER(Table_2[[#This Row],[poids_init]]),ISNUMBER(Table_2[[#This Row],[poids_entree]])),Table_2[[#This Row],[poids_entree]]-Table_2[[#This Row],[poids_init]],"NC")</f>
        <v>NC</v>
      </c>
      <c r="AC107" s="6" t="str">
        <f>IF(T107="NC","NC",IF(S107="NC","NC",ROUND(((S107-T107)/S107)*100,0)))</f>
        <v>NC</v>
      </c>
      <c r="AD107" s="6" t="str">
        <f>IF(AA107="NC","NC",IF(AA107&gt;=0,"perte","gain"))</f>
        <v>NC</v>
      </c>
      <c r="AE107" s="6" t="str">
        <f>IF(AB107="NC","NC",IF(AB107&gt;=0,"perte","gain"))</f>
        <v>NC</v>
      </c>
      <c r="AF107" s="6" t="str">
        <f>IF(U107="NC","NC",IF(T107="NC","NC",ROUND(((T107-U107)/T107)*100,0)))</f>
        <v>NC</v>
      </c>
      <c r="AG107" s="6" t="str">
        <f>IF(ISNUMBER(Table_2[[#This Row],[% perte de poids DH]]),AF107*(-1),"NC")</f>
        <v>NC</v>
      </c>
      <c r="AH107" s="6" t="str">
        <f>IF(AF107="NC","non renseigné","renseigné")</f>
        <v>non renseigné</v>
      </c>
      <c r="AI107" s="6" t="str">
        <f>IF(AC107="NC","non renseigné","renseigné")</f>
        <v>non renseigné</v>
      </c>
      <c r="AJ107" s="7" t="str">
        <f>IF(OR(Table_2[[#This Row],[albumine]]="NC",Table_2[[#This Row],[albumine]]=0),"non renseigné","renseigné")</f>
        <v>renseigné</v>
      </c>
      <c r="AK107" s="6">
        <v>23</v>
      </c>
      <c r="AL107" s="6" t="s">
        <v>115</v>
      </c>
      <c r="AM107" s="6" t="s">
        <v>98</v>
      </c>
      <c r="AN107" s="6">
        <v>7</v>
      </c>
      <c r="AO107" s="6" t="s">
        <v>98</v>
      </c>
      <c r="AP107" s="6" t="s">
        <v>98</v>
      </c>
      <c r="AQ107" s="8">
        <v>43357</v>
      </c>
      <c r="AR107" s="8">
        <v>43357</v>
      </c>
      <c r="AS107" s="6">
        <v>1</v>
      </c>
      <c r="AT107" s="6">
        <v>2</v>
      </c>
      <c r="AU107" s="6" t="s">
        <v>98</v>
      </c>
      <c r="AV107" s="6" t="s">
        <v>98</v>
      </c>
      <c r="AW107" s="6" t="s">
        <v>98</v>
      </c>
      <c r="AX107" s="6" t="s">
        <v>172</v>
      </c>
      <c r="AY107" s="6" t="s">
        <v>101</v>
      </c>
      <c r="AZ107" s="6" t="s">
        <v>100</v>
      </c>
      <c r="BA107" s="6" t="s">
        <v>100</v>
      </c>
      <c r="BB107" s="6" t="s">
        <v>100</v>
      </c>
      <c r="BC107" s="6" t="s">
        <v>98</v>
      </c>
      <c r="BD107" s="6" t="s">
        <v>100</v>
      </c>
      <c r="BE107" s="6" t="s">
        <v>102</v>
      </c>
      <c r="BF107" s="6" t="s">
        <v>98</v>
      </c>
      <c r="BG107" s="6" t="s">
        <v>98</v>
      </c>
      <c r="BH107" s="6" t="s">
        <v>98</v>
      </c>
      <c r="BI107" s="6" t="s">
        <v>98</v>
      </c>
      <c r="BJ107" s="6" t="s">
        <v>98</v>
      </c>
      <c r="BK107" s="6" t="s">
        <v>98</v>
      </c>
      <c r="BL107" s="6" t="s">
        <v>98</v>
      </c>
      <c r="BM107" s="6" t="s">
        <v>101</v>
      </c>
      <c r="BN107" s="6" t="s">
        <v>98</v>
      </c>
      <c r="BO107" s="6" t="s">
        <v>98</v>
      </c>
      <c r="BP107" s="8" t="s">
        <v>98</v>
      </c>
      <c r="BQ107" s="6" t="s">
        <v>98</v>
      </c>
      <c r="BR107" s="6" t="s">
        <v>101</v>
      </c>
      <c r="BS107" s="6" t="s">
        <v>100</v>
      </c>
      <c r="BT107" s="6" t="s">
        <v>111</v>
      </c>
      <c r="BU107" s="6" t="s">
        <v>101</v>
      </c>
      <c r="BV107" s="8" t="s">
        <v>98</v>
      </c>
      <c r="BW107" s="6" t="s">
        <v>98</v>
      </c>
      <c r="BX107" s="6" t="s">
        <v>98</v>
      </c>
      <c r="BY107" s="6"/>
      <c r="BZ107" s="6"/>
      <c r="CA107" s="6"/>
      <c r="CB107" s="6"/>
      <c r="CC107" s="6"/>
      <c r="CD107" s="6"/>
      <c r="CE107" s="6"/>
      <c r="CF107" s="6"/>
      <c r="CG107" s="6" t="s">
        <v>475</v>
      </c>
      <c r="CH107" s="6" t="s">
        <v>98</v>
      </c>
      <c r="CI107" s="6"/>
      <c r="CJ107" s="8"/>
      <c r="CK107" s="6"/>
      <c r="CL107" s="8"/>
      <c r="CM107" s="9" t="str">
        <f>IF( AND(ISNUMBER(CJ107),ISNUMBER(CL107)),DATEDIF(CJ107,CL107,"D"),"")</f>
        <v/>
      </c>
    </row>
    <row r="108" spans="1:91" ht="165">
      <c r="A108" s="6">
        <v>57</v>
      </c>
      <c r="B108" s="6" t="str">
        <f>IF(C108="201612","A",IF(C108="201706","B",IF(C108="201712","C",IF(C108="201806","D"))))</f>
        <v>A</v>
      </c>
      <c r="C108" s="7" t="str">
        <f>CONCATENATE(E108,IF(D108="décembre","12","06"))</f>
        <v>201612</v>
      </c>
      <c r="D108" s="6" t="s">
        <v>90</v>
      </c>
      <c r="E108" s="6">
        <v>2016</v>
      </c>
      <c r="F108" s="6" t="s">
        <v>476</v>
      </c>
      <c r="G108" s="6" t="s">
        <v>477</v>
      </c>
      <c r="H108" s="6">
        <v>75</v>
      </c>
      <c r="I108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08" s="6" t="s">
        <v>93</v>
      </c>
      <c r="K108" s="8">
        <v>15079</v>
      </c>
      <c r="L108" s="8">
        <v>42701</v>
      </c>
      <c r="M108" s="8">
        <v>42735</v>
      </c>
      <c r="N108" s="6">
        <v>34</v>
      </c>
      <c r="O108" s="6" t="s">
        <v>95</v>
      </c>
      <c r="P108" s="6" t="str">
        <f>IF(O108="Hemato","",IF(Q108="CHC","Digestif",IF(Q108="colon","Digestif",IF(Q108="cholangiocarcinome","Digestif",IF(Q108="corticosurrenalome","Surrenale",IF(Q108="ependymome du cervelet","Cérébral",IF(Q108="gastrique","Digestif",IF(Q108="melanome","Cutané",IF(Q108="oesophage","Digestif",IF(Q108="ovaire","Gynécologique",IF(Q108="pancreas","Digestif",IF(Q108="prostate","Prostate",IF(Q108="renal","Urinaire",IF(Q108="sein","Gynécologique",IF(Q108="TNE","TNE",IF(Q108="uterus","Gynécologique",IF(Q108="vessie","Urinaire",IF(Q108="ORL","ORL",IF(Q108="indeterminé","Indéterminé","")))))))))))))))))))</f>
        <v>Digestif</v>
      </c>
      <c r="Q108" s="6" t="s">
        <v>167</v>
      </c>
      <c r="R108" s="6">
        <v>151</v>
      </c>
      <c r="S108" s="6">
        <v>43</v>
      </c>
      <c r="T108" s="6">
        <v>42</v>
      </c>
      <c r="U108" s="6">
        <v>44</v>
      </c>
      <c r="V108" s="6">
        <f>IF('[1]Référentiel recueil de données'!$Q108="NC","NC",IF('[1]Référentiel recueil de données'!$S108="NC","NC",ROUND('[1]Référentiel recueil de données'!$S108/('[1]Référentiel recueil de données'!$Q108*'[1]Référentiel recueil de données'!$Q108)*10000,0)))</f>
        <v>18</v>
      </c>
      <c r="W108" s="7" t="str">
        <f>IF(OR(Table_2[[#This Row],[interval imc]]="NC",Table_2[[#This Row],[interval imc]]=0),"non renseigné","renseigné")</f>
        <v>renseigné</v>
      </c>
      <c r="X108" s="7" t="str">
        <f>IF('[1]Référentiel recueil de données'!$U120="NC","NC",IF(V108&lt;18.5,"&lt;18,5",IF(AND(V108&gt;=18.5,V108&lt;25),"entre 18,5 et 25",IF(AND(V108&gt;=25,V108&lt;30),"entre 25 et 30",IF(V108&gt;=30,"supérieur à 30")))))</f>
        <v>&lt;18,5</v>
      </c>
      <c r="Y108" s="6">
        <v>4</v>
      </c>
      <c r="Z108" s="7" t="str">
        <f>IF(Y108=0,0,IF(AND(Y108&gt;0,Y108&lt;5),"entre 1 et 5",IF(AND(Y108&gt;=5,Y108&lt;=10),"entre 5 et 10",IF(Y108&gt;10,"supérieur à 10","????"))))</f>
        <v>entre 1 et 5</v>
      </c>
      <c r="AA108" s="7">
        <f>IF(AND(ISNUMBER(Table_2[[#This Row],[poids_entree]]),ISNUMBER(Table_2[[#This Row],[poids_sortie]])),Table_2[[#This Row],[poids_sortie]]-Table_2[[#This Row],[poids_entree]],"NC")</f>
        <v>2</v>
      </c>
      <c r="AB108" s="7">
        <f>IF(AND(ISNUMBER(Table_2[[#This Row],[poids_init]]),ISNUMBER(Table_2[[#This Row],[poids_entree]])),Table_2[[#This Row],[poids_entree]]-Table_2[[#This Row],[poids_init]],"NC")</f>
        <v>-1</v>
      </c>
      <c r="AC108" s="6">
        <f>IF(T108="NC","NC",IF(S108="NC","NC",ROUND(((S108-T108)/S108)*100,0)))</f>
        <v>2</v>
      </c>
      <c r="AD108" s="6" t="str">
        <f>IF(AA108="NC","NC",IF(AA108&gt;=0,"perte","gain"))</f>
        <v>perte</v>
      </c>
      <c r="AE108" s="6" t="str">
        <f>IF(AB108="NC","NC",IF(AB108&gt;=0,"perte","gain"))</f>
        <v>gain</v>
      </c>
      <c r="AF108" s="6">
        <f>IF(U108="NC","NC",IF(T108="NC","NC",ROUND(((T108-U108)/T108)*100,0)))</f>
        <v>-5</v>
      </c>
      <c r="AG108" s="6">
        <f>IF(ISNUMBER(Table_2[[#This Row],[% perte de poids DH]]),AF108*(-1),"NC")</f>
        <v>5</v>
      </c>
      <c r="AH108" s="6" t="str">
        <f>IF(AF108="NC","non renseigné","renseigné")</f>
        <v>renseigné</v>
      </c>
      <c r="AI108" s="6" t="str">
        <f>IF(AC108="NC","non renseigné","renseigné")</f>
        <v>renseigné</v>
      </c>
      <c r="AJ108" s="7" t="str">
        <f>IF(OR(Table_2[[#This Row],[albumine]]="NC",Table_2[[#This Row],[albumine]]=0),"non renseigné","renseigné")</f>
        <v>non renseigné</v>
      </c>
      <c r="AK108" s="6" t="s">
        <v>98</v>
      </c>
      <c r="AL108" s="6" t="s">
        <v>115</v>
      </c>
      <c r="AM108" s="6" t="s">
        <v>98</v>
      </c>
      <c r="AN108" s="6">
        <v>0</v>
      </c>
      <c r="AO108" s="6" t="s">
        <v>101</v>
      </c>
      <c r="AP108" s="6">
        <v>0</v>
      </c>
      <c r="AQ108" s="8" t="s">
        <v>98</v>
      </c>
      <c r="AR108" s="8">
        <v>42721</v>
      </c>
      <c r="AS108" s="6">
        <v>0</v>
      </c>
      <c r="AT108" s="6">
        <v>0</v>
      </c>
      <c r="AU108" s="6" t="s">
        <v>138</v>
      </c>
      <c r="AV108" s="6" t="s">
        <v>98</v>
      </c>
      <c r="AW108" s="6" t="s">
        <v>98</v>
      </c>
      <c r="AX108" s="6" t="s">
        <v>98</v>
      </c>
      <c r="AY108" s="6" t="s">
        <v>100</v>
      </c>
      <c r="AZ108" s="6" t="s">
        <v>101</v>
      </c>
      <c r="BA108" s="6" t="s">
        <v>101</v>
      </c>
      <c r="BB108" s="6" t="s">
        <v>98</v>
      </c>
      <c r="BC108" s="6" t="s">
        <v>98</v>
      </c>
      <c r="BD108" s="6" t="s">
        <v>101</v>
      </c>
      <c r="BE108" s="6" t="s">
        <v>119</v>
      </c>
      <c r="BF108" s="6" t="s">
        <v>120</v>
      </c>
      <c r="BG108" s="6" t="s">
        <v>100</v>
      </c>
      <c r="BH108" s="6" t="s">
        <v>101</v>
      </c>
      <c r="BI108" s="6" t="s">
        <v>101</v>
      </c>
      <c r="BJ108" s="6" t="s">
        <v>101</v>
      </c>
      <c r="BK108" s="6" t="s">
        <v>101</v>
      </c>
      <c r="BL108" s="6" t="s">
        <v>101</v>
      </c>
      <c r="BM108" s="6" t="s">
        <v>101</v>
      </c>
      <c r="BN108" s="6" t="s">
        <v>98</v>
      </c>
      <c r="BO108" s="6" t="s">
        <v>98</v>
      </c>
      <c r="BP108" s="8">
        <v>42675</v>
      </c>
      <c r="BQ108" s="6">
        <v>0</v>
      </c>
      <c r="BR108" s="6" t="s">
        <v>101</v>
      </c>
      <c r="BS108" s="6" t="s">
        <v>100</v>
      </c>
      <c r="BT108" s="6" t="s">
        <v>111</v>
      </c>
      <c r="BU108" s="6" t="s">
        <v>100</v>
      </c>
      <c r="BV108" s="8">
        <v>42710</v>
      </c>
      <c r="BW108" s="6" t="s">
        <v>386</v>
      </c>
      <c r="BX108" s="6" t="s">
        <v>478</v>
      </c>
      <c r="BY108" s="6"/>
      <c r="BZ108" s="6"/>
      <c r="CA108" s="6" t="s">
        <v>100</v>
      </c>
      <c r="CB108" s="6"/>
      <c r="CC108" s="6"/>
      <c r="CD108" s="6"/>
      <c r="CE108" s="6"/>
      <c r="CF108" s="6"/>
      <c r="CG108" s="6" t="s">
        <v>479</v>
      </c>
      <c r="CH108" s="6" t="s">
        <v>480</v>
      </c>
      <c r="CI108" s="6" t="s">
        <v>101</v>
      </c>
      <c r="CJ108" s="8">
        <v>42710</v>
      </c>
      <c r="CK108" s="6" t="s">
        <v>100</v>
      </c>
      <c r="CL108" s="8">
        <v>42735</v>
      </c>
      <c r="CM108" s="9">
        <f>IF( AND(ISNUMBER(CJ108),ISNUMBER(CL108)),DATEDIF(CJ108,CL108,"D"),"")</f>
        <v>25</v>
      </c>
    </row>
    <row r="109" spans="1:91">
      <c r="A109" s="6">
        <v>149</v>
      </c>
      <c r="B109" s="6" t="str">
        <f>IF(C109="201612","A",IF(C109="201706","B",IF(C109="201712","C",IF(C109="201806","D"))))</f>
        <v>C</v>
      </c>
      <c r="C109" s="7" t="str">
        <f>CONCATENATE(E109,IF(D109="décembre","12","06"))</f>
        <v>201712</v>
      </c>
      <c r="D109" s="6" t="s">
        <v>90</v>
      </c>
      <c r="E109" s="6">
        <v>2017</v>
      </c>
      <c r="F109" s="6" t="s">
        <v>481</v>
      </c>
      <c r="G109" s="6" t="s">
        <v>267</v>
      </c>
      <c r="H109" s="6">
        <v>74</v>
      </c>
      <c r="I10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9" s="6" t="s">
        <v>93</v>
      </c>
      <c r="K109" s="8">
        <v>15730</v>
      </c>
      <c r="L109" s="8">
        <v>43076</v>
      </c>
      <c r="M109" s="8">
        <v>43078</v>
      </c>
      <c r="N109" s="6">
        <v>2</v>
      </c>
      <c r="O109" s="6" t="s">
        <v>95</v>
      </c>
      <c r="P109" s="6" t="str">
        <f>IF(O109="Hemato","",IF(Q109="CHC","Digestif",IF(Q109="colon","Digestif",IF(Q109="cholangiocarcinome","Digestif",IF(Q109="corticosurrenalome","Surrenale",IF(Q109="ependymome du cervelet","Cérébral",IF(Q109="gastrique","Digestif",IF(Q109="melanome","Cutané",IF(Q109="oesophage","Digestif",IF(Q109="ovaire","Gynécologique",IF(Q109="pancreas","Digestif",IF(Q109="prostate","Prostate",IF(Q109="renal","Urinaire",IF(Q109="sein","Gynécologique",IF(Q109="TNE","TNE",IF(Q109="uterus","Gynécologique",IF(Q109="vessie","Urinaire",IF(Q109="ORL","ORL",IF(Q109="indeterminé","Indéterminé","")))))))))))))))))))</f>
        <v>Gynécologique</v>
      </c>
      <c r="Q109" s="6" t="s">
        <v>96</v>
      </c>
      <c r="R109" s="6">
        <v>160</v>
      </c>
      <c r="S109" s="6">
        <v>84</v>
      </c>
      <c r="T109" s="6">
        <v>76</v>
      </c>
      <c r="U109" s="6" t="s">
        <v>98</v>
      </c>
      <c r="V109" s="6">
        <f>IF('[1]Référentiel recueil de données'!$Q109="NC","NC",IF('[1]Référentiel recueil de données'!$S109="NC","NC",ROUND('[1]Référentiel recueil de données'!$S109/('[1]Référentiel recueil de données'!$Q109*'[1]Référentiel recueil de données'!$Q109)*10000,0)))</f>
        <v>30</v>
      </c>
      <c r="W109" s="7" t="str">
        <f>IF(OR(Table_2[[#This Row],[interval imc]]="NC",Table_2[[#This Row],[interval imc]]=0),"non renseigné","renseigné")</f>
        <v>renseigné</v>
      </c>
      <c r="X109" s="7" t="str">
        <f>IF('[1]Référentiel recueil de données'!$U57="NC","NC",IF(V109&lt;18.5,"&lt;18,5",IF(AND(V109&gt;=18.5,V109&lt;25),"entre 18,5 et 25",IF(AND(V109&gt;=25,V109&lt;30),"entre 25 et 30",IF(V109&gt;=30,"supérieur à 30")))))</f>
        <v>supérieur à 30</v>
      </c>
      <c r="Y109" s="6">
        <v>1</v>
      </c>
      <c r="Z109" s="7" t="str">
        <f>IF(Y109=0,0,IF(AND(Y109&gt;0,Y109&lt;5),"entre 1 et 5",IF(AND(Y109&gt;=5,Y109&lt;=10),"entre 5 et 10",IF(Y109&gt;10,"supérieur à 10","????"))))</f>
        <v>entre 1 et 5</v>
      </c>
      <c r="AA109" s="7" t="str">
        <f>IF(AND(ISNUMBER(Table_2[[#This Row],[poids_entree]]),ISNUMBER(Table_2[[#This Row],[poids_sortie]])),Table_2[[#This Row],[poids_sortie]]-Table_2[[#This Row],[poids_entree]],"NC")</f>
        <v>NC</v>
      </c>
      <c r="AB109" s="7">
        <f>IF(AND(ISNUMBER(Table_2[[#This Row],[poids_init]]),ISNUMBER(Table_2[[#This Row],[poids_entree]])),Table_2[[#This Row],[poids_entree]]-Table_2[[#This Row],[poids_init]],"NC")</f>
        <v>-8</v>
      </c>
      <c r="AC109" s="6">
        <f>IF(T109="NC","NC",IF(S109="NC","NC",ROUND(((S109-T109)/S109)*100,0)))</f>
        <v>10</v>
      </c>
      <c r="AD109" s="6" t="str">
        <f>IF(AA109="NC","NC",IF(AA109&gt;=0,"perte","gain"))</f>
        <v>NC</v>
      </c>
      <c r="AE109" s="6" t="str">
        <f>IF(AB109="NC","NC",IF(AB109&gt;=0,"perte","gain"))</f>
        <v>gain</v>
      </c>
      <c r="AF109" s="6" t="str">
        <f>IF(U109="NC","NC",IF(T109="NC","NC",ROUND(((T109-U109)/T109)*100,0)))</f>
        <v>NC</v>
      </c>
      <c r="AG109" s="6" t="str">
        <f>IF(ISNUMBER(Table_2[[#This Row],[% perte de poids DH]]),AF109*(-1),"NC")</f>
        <v>NC</v>
      </c>
      <c r="AH109" s="6" t="str">
        <f>IF(AF109="NC","non renseigné","renseigné")</f>
        <v>non renseigné</v>
      </c>
      <c r="AI109" s="6" t="str">
        <f>IF(AC109="NC","non renseigné","renseigné")</f>
        <v>renseigné</v>
      </c>
      <c r="AJ109" s="7" t="str">
        <f>IF(OR(Table_2[[#This Row],[albumine]]="NC",Table_2[[#This Row],[albumine]]=0),"non renseigné","renseigné")</f>
        <v>non renseigné</v>
      </c>
      <c r="AK109" s="6" t="s">
        <v>98</v>
      </c>
      <c r="AL109" s="6" t="s">
        <v>128</v>
      </c>
      <c r="AM109" s="6" t="s">
        <v>98</v>
      </c>
      <c r="AN109" s="6" t="s">
        <v>98</v>
      </c>
      <c r="AO109" s="6" t="s">
        <v>98</v>
      </c>
      <c r="AP109" s="6" t="s">
        <v>98</v>
      </c>
      <c r="AQ109" s="8">
        <v>43377</v>
      </c>
      <c r="AR109" s="8">
        <v>43377</v>
      </c>
      <c r="AS109" s="6">
        <v>0</v>
      </c>
      <c r="AT109" s="6">
        <v>0</v>
      </c>
      <c r="AU109" s="6" t="s">
        <v>118</v>
      </c>
      <c r="AV109" s="6" t="s">
        <v>98</v>
      </c>
      <c r="AW109" s="6" t="s">
        <v>98</v>
      </c>
      <c r="AX109" s="6" t="s">
        <v>98</v>
      </c>
      <c r="AY109" s="6" t="s">
        <v>101</v>
      </c>
      <c r="AZ109" s="6" t="s">
        <v>100</v>
      </c>
      <c r="BA109" s="6" t="s">
        <v>101</v>
      </c>
      <c r="BB109" s="6" t="s">
        <v>98</v>
      </c>
      <c r="BC109" s="6" t="s">
        <v>98</v>
      </c>
      <c r="BD109" s="6" t="s">
        <v>101</v>
      </c>
      <c r="BE109" s="6" t="s">
        <v>102</v>
      </c>
      <c r="BF109" s="6" t="s">
        <v>98</v>
      </c>
      <c r="BG109" s="6" t="s">
        <v>98</v>
      </c>
      <c r="BH109" s="6" t="s">
        <v>98</v>
      </c>
      <c r="BI109" s="6" t="s">
        <v>98</v>
      </c>
      <c r="BJ109" s="6" t="s">
        <v>98</v>
      </c>
      <c r="BK109" s="6" t="s">
        <v>98</v>
      </c>
      <c r="BL109" s="6" t="s">
        <v>98</v>
      </c>
      <c r="BM109" s="6" t="s">
        <v>101</v>
      </c>
      <c r="BN109" s="6" t="s">
        <v>98</v>
      </c>
      <c r="BO109" s="6" t="s">
        <v>98</v>
      </c>
      <c r="BP109" s="8" t="s">
        <v>98</v>
      </c>
      <c r="BQ109" s="6" t="s">
        <v>98</v>
      </c>
      <c r="BR109" s="6" t="s">
        <v>101</v>
      </c>
      <c r="BS109" s="6" t="s">
        <v>100</v>
      </c>
      <c r="BT109" s="6" t="s">
        <v>111</v>
      </c>
      <c r="BU109" s="6" t="s">
        <v>101</v>
      </c>
      <c r="BV109" s="8" t="s">
        <v>98</v>
      </c>
      <c r="BW109" s="6" t="s">
        <v>98</v>
      </c>
      <c r="BX109" s="6" t="s">
        <v>98</v>
      </c>
      <c r="BY109" s="6"/>
      <c r="BZ109" s="6"/>
      <c r="CA109" s="6"/>
      <c r="CB109" s="6"/>
      <c r="CC109" s="6"/>
      <c r="CD109" s="6"/>
      <c r="CE109" s="6"/>
      <c r="CF109" s="6"/>
      <c r="CG109" s="6" t="s">
        <v>98</v>
      </c>
      <c r="CH109" s="6" t="s">
        <v>272</v>
      </c>
      <c r="CI109" s="6"/>
      <c r="CJ109" s="8"/>
      <c r="CK109" s="6"/>
      <c r="CL109" s="8"/>
      <c r="CM109" s="9" t="str">
        <f>IF( AND(ISNUMBER(CJ109),ISNUMBER(CL109)),DATEDIF(CJ109,CL109,"D"),"")</f>
        <v/>
      </c>
    </row>
    <row r="110" spans="1:91" ht="30">
      <c r="A110" s="6">
        <v>139</v>
      </c>
      <c r="B110" s="6" t="str">
        <f>IF(C110="201612","A",IF(C110="201706","B",IF(C110="201712","C",IF(C110="201806","D"))))</f>
        <v>C</v>
      </c>
      <c r="C110" s="7" t="str">
        <f>CONCATENATE(E110,IF(D110="décembre","12","06"))</f>
        <v>201712</v>
      </c>
      <c r="D110" s="6" t="s">
        <v>90</v>
      </c>
      <c r="E110" s="6">
        <v>2017</v>
      </c>
      <c r="F110" s="6" t="s">
        <v>482</v>
      </c>
      <c r="G110" s="6" t="s">
        <v>483</v>
      </c>
      <c r="H110" s="6">
        <v>72</v>
      </c>
      <c r="I11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0" s="6" t="s">
        <v>93</v>
      </c>
      <c r="K110" s="8">
        <v>16654</v>
      </c>
      <c r="L110" s="8">
        <v>43054</v>
      </c>
      <c r="M110" s="8">
        <v>43082</v>
      </c>
      <c r="N110" s="6">
        <v>28</v>
      </c>
      <c r="O110" s="6" t="s">
        <v>95</v>
      </c>
      <c r="P110" s="6" t="str">
        <f>IF(O110="Hemato","",IF(Q110="CHC","Digestif",IF(Q110="colon","Digestif",IF(Q110="cholangiocarcinome","Digestif",IF(Q110="corticosurrenalome","Surrenale",IF(Q110="ependymome du cervelet","Cérébral",IF(Q110="gastrique","Digestif",IF(Q110="melanome","Cutané",IF(Q110="oesophage","Digestif",IF(Q110="ovaire","Gynécologique",IF(Q110="pancreas","Digestif",IF(Q110="prostate","Prostate",IF(Q110="renal","Urinaire",IF(Q110="sein","Gynécologique",IF(Q110="TNE","TNE",IF(Q110="uterus","Gynécologique",IF(Q110="vessie","Urinaire",IF(Q110="ORL","ORL",IF(Q110="indeterminé","Indéterminé","")))))))))))))))))))</f>
        <v>Gynécologique</v>
      </c>
      <c r="Q110" s="6" t="s">
        <v>96</v>
      </c>
      <c r="R110" s="6">
        <v>167</v>
      </c>
      <c r="S110" s="6">
        <v>63</v>
      </c>
      <c r="T110" s="6">
        <v>58</v>
      </c>
      <c r="U110" s="6">
        <v>55</v>
      </c>
      <c r="V110" s="6">
        <f>IF('[1]Référentiel recueil de données'!$Q110="NC","NC",IF('[1]Référentiel recueil de données'!$S110="NC","NC",ROUND('[1]Référentiel recueil de données'!$S110/('[1]Référentiel recueil de données'!$Q110*'[1]Référentiel recueil de données'!$Q110)*10000,0)))</f>
        <v>21</v>
      </c>
      <c r="W110" s="7" t="str">
        <f>IF(OR(Table_2[[#This Row],[interval imc]]="NC",Table_2[[#This Row],[interval imc]]=0),"non renseigné","renseigné")</f>
        <v>renseigné</v>
      </c>
      <c r="X110" s="7" t="str">
        <f>IF('[1]Référentiel recueil de données'!$U82="NC","NC",IF(V110&lt;18.5,"&lt;18,5",IF(AND(V110&gt;=18.5,V110&lt;25),"entre 18,5 et 25",IF(AND(V110&gt;=25,V110&lt;30),"entre 25 et 30",IF(V110&gt;=30,"supérieur à 30")))))</f>
        <v>entre 18,5 et 25</v>
      </c>
      <c r="Y110" s="6">
        <v>3</v>
      </c>
      <c r="Z110" s="7" t="str">
        <f>IF(Y110=0,0,IF(AND(Y110&gt;0,Y110&lt;5),"entre 1 et 5",IF(AND(Y110&gt;=5,Y110&lt;=10),"entre 5 et 10",IF(Y110&gt;10,"supérieur à 10","????"))))</f>
        <v>entre 1 et 5</v>
      </c>
      <c r="AA110" s="7">
        <f>IF(AND(ISNUMBER(Table_2[[#This Row],[poids_entree]]),ISNUMBER(Table_2[[#This Row],[poids_sortie]])),Table_2[[#This Row],[poids_sortie]]-Table_2[[#This Row],[poids_entree]],"NC")</f>
        <v>-3</v>
      </c>
      <c r="AB110" s="7">
        <f>IF(AND(ISNUMBER(Table_2[[#This Row],[poids_init]]),ISNUMBER(Table_2[[#This Row],[poids_entree]])),Table_2[[#This Row],[poids_entree]]-Table_2[[#This Row],[poids_init]],"NC")</f>
        <v>-5</v>
      </c>
      <c r="AC110" s="6">
        <f>IF(T110="NC","NC",IF(S110="NC","NC",ROUND(((S110-T110)/S110)*100,0)))</f>
        <v>8</v>
      </c>
      <c r="AD110" s="6" t="str">
        <f>IF(AA110="NC","NC",IF(AA110&gt;=0,"perte","gain"))</f>
        <v>gain</v>
      </c>
      <c r="AE110" s="6" t="str">
        <f>IF(AB110="NC","NC",IF(AB110&gt;=0,"perte","gain"))</f>
        <v>gain</v>
      </c>
      <c r="AF110" s="6">
        <f>IF(U110="NC","NC",IF(T110="NC","NC",ROUND(((T110-U110)/T110)*100,0)))</f>
        <v>5</v>
      </c>
      <c r="AG110" s="6">
        <f>IF(ISNUMBER(Table_2[[#This Row],[% perte de poids DH]]),AF110*(-1),"NC")</f>
        <v>-5</v>
      </c>
      <c r="AH110" s="6" t="str">
        <f>IF(AF110="NC","non renseigné","renseigné")</f>
        <v>renseigné</v>
      </c>
      <c r="AI110" s="6" t="str">
        <f>IF(AC110="NC","non renseigné","renseigné")</f>
        <v>renseigné</v>
      </c>
      <c r="AJ110" s="7" t="str">
        <f>IF(OR(Table_2[[#This Row],[albumine]]="NC",Table_2[[#This Row],[albumine]]=0),"non renseigné","renseigné")</f>
        <v>renseigné</v>
      </c>
      <c r="AK110" s="6">
        <v>32</v>
      </c>
      <c r="AL110" s="6" t="s">
        <v>115</v>
      </c>
      <c r="AM110" s="6" t="s">
        <v>98</v>
      </c>
      <c r="AN110" s="6">
        <v>81</v>
      </c>
      <c r="AO110" s="6" t="s">
        <v>98</v>
      </c>
      <c r="AP110" s="6" t="s">
        <v>98</v>
      </c>
      <c r="AQ110" s="8">
        <v>43150</v>
      </c>
      <c r="AR110" s="8" t="s">
        <v>98</v>
      </c>
      <c r="AS110" s="6">
        <v>2</v>
      </c>
      <c r="AT110" s="6">
        <v>0</v>
      </c>
      <c r="AU110" s="6" t="s">
        <v>118</v>
      </c>
      <c r="AV110" s="6" t="s">
        <v>101</v>
      </c>
      <c r="AW110" s="6" t="s">
        <v>98</v>
      </c>
      <c r="AX110" s="6" t="s">
        <v>172</v>
      </c>
      <c r="AY110" s="6" t="s">
        <v>100</v>
      </c>
      <c r="AZ110" s="6" t="s">
        <v>100</v>
      </c>
      <c r="BA110" s="6" t="s">
        <v>100</v>
      </c>
      <c r="BB110" s="6" t="s">
        <v>100</v>
      </c>
      <c r="BC110" s="6" t="s">
        <v>100</v>
      </c>
      <c r="BD110" s="6" t="s">
        <v>101</v>
      </c>
      <c r="BE110" s="6" t="s">
        <v>102</v>
      </c>
      <c r="BF110" s="6" t="s">
        <v>98</v>
      </c>
      <c r="BG110" s="6" t="s">
        <v>98</v>
      </c>
      <c r="BH110" s="6" t="s">
        <v>98</v>
      </c>
      <c r="BI110" s="6" t="s">
        <v>98</v>
      </c>
      <c r="BJ110" s="6" t="s">
        <v>98</v>
      </c>
      <c r="BK110" s="6" t="s">
        <v>98</v>
      </c>
      <c r="BL110" s="6" t="s">
        <v>98</v>
      </c>
      <c r="BM110" s="6" t="s">
        <v>101</v>
      </c>
      <c r="BN110" s="6" t="s">
        <v>98</v>
      </c>
      <c r="BO110" s="6" t="s">
        <v>98</v>
      </c>
      <c r="BP110" s="8" t="s">
        <v>98</v>
      </c>
      <c r="BQ110" s="6" t="s">
        <v>98</v>
      </c>
      <c r="BR110" s="6" t="s">
        <v>101</v>
      </c>
      <c r="BS110" s="6" t="s">
        <v>100</v>
      </c>
      <c r="BT110" s="6" t="s">
        <v>111</v>
      </c>
      <c r="BU110" s="6" t="s">
        <v>101</v>
      </c>
      <c r="BV110" s="8" t="s">
        <v>98</v>
      </c>
      <c r="BW110" s="6" t="s">
        <v>98</v>
      </c>
      <c r="BX110" s="6" t="s">
        <v>98</v>
      </c>
      <c r="BY110" s="6"/>
      <c r="BZ110" s="6"/>
      <c r="CA110" s="6"/>
      <c r="CB110" s="6"/>
      <c r="CC110" s="6"/>
      <c r="CD110" s="6"/>
      <c r="CE110" s="6"/>
      <c r="CF110" s="6"/>
      <c r="CG110" s="6" t="s">
        <v>98</v>
      </c>
      <c r="CH110" s="6" t="s">
        <v>484</v>
      </c>
      <c r="CI110" s="6"/>
      <c r="CJ110" s="8"/>
      <c r="CK110" s="6"/>
      <c r="CL110" s="8"/>
      <c r="CM110" s="9" t="str">
        <f>IF( AND(ISNUMBER(CJ110),ISNUMBER(CL110)),DATEDIF(CJ110,CL110,"D"),"")</f>
        <v/>
      </c>
    </row>
    <row r="111" spans="1:91" ht="30">
      <c r="A111" s="6">
        <v>150</v>
      </c>
      <c r="B111" s="6" t="str">
        <f>IF(C111="201612","A",IF(C111="201706","B",IF(C111="201712","C",IF(C111="201806","D"))))</f>
        <v>A</v>
      </c>
      <c r="C111" s="7" t="str">
        <f>CONCATENATE(E111,IF(D111="décembre","12","06"))</f>
        <v>201612</v>
      </c>
      <c r="D111" s="6" t="s">
        <v>90</v>
      </c>
      <c r="E111" s="6">
        <v>2016</v>
      </c>
      <c r="F111" s="6" t="s">
        <v>485</v>
      </c>
      <c r="G111" s="6" t="s">
        <v>363</v>
      </c>
      <c r="H111" s="6">
        <v>77</v>
      </c>
      <c r="I11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11" s="6" t="s">
        <v>142</v>
      </c>
      <c r="K111" s="8">
        <v>14324</v>
      </c>
      <c r="L111" s="8">
        <v>42703</v>
      </c>
      <c r="M111" s="8">
        <v>42716</v>
      </c>
      <c r="N111" s="6">
        <v>13</v>
      </c>
      <c r="O111" s="6" t="s">
        <v>95</v>
      </c>
      <c r="P111" s="6" t="str">
        <f>IF(O111="Hemato","",IF(Q111="CHC","Digestif",IF(Q111="colon","Digestif",IF(Q111="cholangiocarcinome","Digestif",IF(Q111="corticosurrenalome","Surrenale",IF(Q111="ependymome du cervelet","Cérébral",IF(Q111="gastrique","Digestif",IF(Q111="melanome","Cutané",IF(Q111="oesophage","Digestif",IF(Q111="ovaire","Gynécologique",IF(Q111="pancreas","Digestif",IF(Q111="prostate","Prostate",IF(Q111="renal","Urinaire",IF(Q111="sein","Gynécologique",IF(Q111="TNE","TNE",IF(Q111="uterus","Gynécologique",IF(Q111="vessie","Urinaire",IF(Q111="ORL","ORL",IF(Q111="indeterminé","Indéterminé","")))))))))))))))))))</f>
        <v>Digestif</v>
      </c>
      <c r="Q111" s="6" t="s">
        <v>109</v>
      </c>
      <c r="R111" s="6">
        <v>157</v>
      </c>
      <c r="S111" s="6">
        <v>47</v>
      </c>
      <c r="T111" s="6">
        <v>49</v>
      </c>
      <c r="U111" s="6">
        <v>50</v>
      </c>
      <c r="V111" s="6">
        <f>IF('[1]Référentiel recueil de données'!$Q111="NC","NC",IF('[1]Référentiel recueil de données'!$S111="NC","NC",ROUND('[1]Référentiel recueil de données'!$S111/('[1]Référentiel recueil de données'!$Q111*'[1]Référentiel recueil de données'!$Q111)*10000,0)))</f>
        <v>20</v>
      </c>
      <c r="W111" s="7" t="str">
        <f>IF(OR(Table_2[[#This Row],[interval imc]]="NC",Table_2[[#This Row],[interval imc]]=0),"non renseigné","renseigné")</f>
        <v>renseigné</v>
      </c>
      <c r="X111" s="7" t="str">
        <f>IF('[1]Référentiel recueil de données'!$U110="NC","NC",IF(V111&lt;18.5,"&lt;18,5",IF(AND(V111&gt;=18.5,V111&lt;25),"entre 18,5 et 25",IF(AND(V111&gt;=25,V111&lt;30),"entre 25 et 30",IF(V111&gt;=30,"supérieur à 30")))))</f>
        <v>entre 18,5 et 25</v>
      </c>
      <c r="Y111" s="6">
        <v>3</v>
      </c>
      <c r="Z111" s="7" t="str">
        <f>IF(Y111=0,0,IF(AND(Y111&gt;0,Y111&lt;5),"entre 1 et 5",IF(AND(Y111&gt;=5,Y111&lt;=10),"entre 5 et 10",IF(Y111&gt;10,"supérieur à 10","????"))))</f>
        <v>entre 1 et 5</v>
      </c>
      <c r="AA111" s="7">
        <f>IF(AND(ISNUMBER(Table_2[[#This Row],[poids_entree]]),ISNUMBER(Table_2[[#This Row],[poids_sortie]])),Table_2[[#This Row],[poids_sortie]]-Table_2[[#This Row],[poids_entree]],"NC")</f>
        <v>1</v>
      </c>
      <c r="AB111" s="7">
        <f>IF(AND(ISNUMBER(Table_2[[#This Row],[poids_init]]),ISNUMBER(Table_2[[#This Row],[poids_entree]])),Table_2[[#This Row],[poids_entree]]-Table_2[[#This Row],[poids_init]],"NC")</f>
        <v>2</v>
      </c>
      <c r="AC111" s="6">
        <f>IF(T111="NC","NC",IF(S111="NC","NC",ROUND(((S111-T111)/S111)*100,0)))</f>
        <v>-4</v>
      </c>
      <c r="AD111" s="6" t="str">
        <f>IF(AA111="NC","NC",IF(AA111&gt;=0,"perte","gain"))</f>
        <v>perte</v>
      </c>
      <c r="AE111" s="6" t="str">
        <f>IF(AB111="NC","NC",IF(AB111&gt;=0,"perte","gain"))</f>
        <v>perte</v>
      </c>
      <c r="AF111" s="6">
        <f>IF(U111="NC","NC",IF(T111="NC","NC",ROUND(((T111-U111)/T111)*100,0)))</f>
        <v>-2</v>
      </c>
      <c r="AG111" s="6">
        <f>IF(ISNUMBER(Table_2[[#This Row],[% perte de poids DH]]),AF111*(-1),"NC")</f>
        <v>2</v>
      </c>
      <c r="AH111" s="6" t="str">
        <f>IF(AF111="NC","non renseigné","renseigné")</f>
        <v>renseigné</v>
      </c>
      <c r="AI111" s="6" t="str">
        <f>IF(AC111="NC","non renseigné","renseigné")</f>
        <v>renseigné</v>
      </c>
      <c r="AJ111" s="7" t="str">
        <f>IF(OR(Table_2[[#This Row],[albumine]]="NC",Table_2[[#This Row],[albumine]]=0),"non renseigné","renseigné")</f>
        <v>non renseigné</v>
      </c>
      <c r="AK111" s="6" t="s">
        <v>98</v>
      </c>
      <c r="AL111" s="6" t="s">
        <v>128</v>
      </c>
      <c r="AM111" s="6" t="s">
        <v>98</v>
      </c>
      <c r="AN111" s="6" t="s">
        <v>98</v>
      </c>
      <c r="AO111" s="6" t="s">
        <v>98</v>
      </c>
      <c r="AP111" s="6" t="s">
        <v>98</v>
      </c>
      <c r="AQ111" s="8" t="s">
        <v>98</v>
      </c>
      <c r="AR111" s="8" t="s">
        <v>98</v>
      </c>
      <c r="AS111" s="6">
        <v>0</v>
      </c>
      <c r="AT111" s="6">
        <v>0</v>
      </c>
      <c r="AU111" s="6" t="s">
        <v>98</v>
      </c>
      <c r="AV111" s="6" t="s">
        <v>101</v>
      </c>
      <c r="AW111" s="6" t="s">
        <v>98</v>
      </c>
      <c r="AX111" s="6" t="s">
        <v>98</v>
      </c>
      <c r="AY111" s="6" t="s">
        <v>100</v>
      </c>
      <c r="AZ111" s="6" t="s">
        <v>101</v>
      </c>
      <c r="BA111" s="6" t="s">
        <v>101</v>
      </c>
      <c r="BB111" s="6" t="s">
        <v>98</v>
      </c>
      <c r="BC111" s="6" t="s">
        <v>259</v>
      </c>
      <c r="BD111" s="6" t="s">
        <v>101</v>
      </c>
      <c r="BE111" s="6" t="s">
        <v>102</v>
      </c>
      <c r="BF111" s="6" t="s">
        <v>98</v>
      </c>
      <c r="BG111" s="6" t="s">
        <v>98</v>
      </c>
      <c r="BH111" s="6" t="s">
        <v>98</v>
      </c>
      <c r="BI111" s="6" t="s">
        <v>98</v>
      </c>
      <c r="BJ111" s="6" t="s">
        <v>98</v>
      </c>
      <c r="BK111" s="6" t="s">
        <v>98</v>
      </c>
      <c r="BL111" s="6" t="s">
        <v>98</v>
      </c>
      <c r="BM111" s="6" t="s">
        <v>100</v>
      </c>
      <c r="BN111" s="6" t="s">
        <v>98</v>
      </c>
      <c r="BO111" s="6" t="s">
        <v>98</v>
      </c>
      <c r="BP111" s="8" t="s">
        <v>98</v>
      </c>
      <c r="BQ111" s="6" t="s">
        <v>98</v>
      </c>
      <c r="BR111" s="6" t="s">
        <v>101</v>
      </c>
      <c r="BS111" s="6" t="s">
        <v>100</v>
      </c>
      <c r="BT111" s="6" t="s">
        <v>111</v>
      </c>
      <c r="BU111" s="6" t="s">
        <v>100</v>
      </c>
      <c r="BV111" s="8">
        <v>42720</v>
      </c>
      <c r="BW111" s="6" t="s">
        <v>386</v>
      </c>
      <c r="BX111" s="6" t="s">
        <v>486</v>
      </c>
      <c r="BY111" s="6"/>
      <c r="BZ111" s="6"/>
      <c r="CA111" s="6" t="s">
        <v>100</v>
      </c>
      <c r="CB111" s="6"/>
      <c r="CC111" s="6"/>
      <c r="CD111" s="6"/>
      <c r="CE111" s="6"/>
      <c r="CF111" s="6"/>
      <c r="CG111" s="6" t="s">
        <v>98</v>
      </c>
      <c r="CH111" s="6" t="s">
        <v>98</v>
      </c>
      <c r="CI111" s="6" t="s">
        <v>101</v>
      </c>
      <c r="CJ111" s="8"/>
      <c r="CK111" s="6" t="s">
        <v>223</v>
      </c>
      <c r="CL111" s="8"/>
      <c r="CM111" s="9" t="str">
        <f>IF( AND(ISNUMBER(CJ111),ISNUMBER(CL111)),DATEDIF(CJ111,CL111,"D"),"")</f>
        <v/>
      </c>
    </row>
    <row r="112" spans="1:91" ht="150">
      <c r="A112" s="6">
        <v>140</v>
      </c>
      <c r="B112" s="6" t="str">
        <f>IF(C112="201612","A",IF(C112="201706","B",IF(C112="201712","C",IF(C112="201806","D"))))</f>
        <v>C</v>
      </c>
      <c r="C112" s="7" t="str">
        <f>CONCATENATE(E112,IF(D112="décembre","12","06"))</f>
        <v>201712</v>
      </c>
      <c r="D112" s="6" t="s">
        <v>90</v>
      </c>
      <c r="E112" s="6">
        <v>2017</v>
      </c>
      <c r="F112" s="6" t="s">
        <v>487</v>
      </c>
      <c r="G112" s="6" t="s">
        <v>488</v>
      </c>
      <c r="H112" s="6">
        <v>67</v>
      </c>
      <c r="I11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2" s="6" t="s">
        <v>93</v>
      </c>
      <c r="K112" s="8">
        <v>18278</v>
      </c>
      <c r="L112" s="8">
        <v>43061</v>
      </c>
      <c r="M112" s="8">
        <v>43080</v>
      </c>
      <c r="N112" s="6">
        <v>19</v>
      </c>
      <c r="O112" s="6" t="s">
        <v>95</v>
      </c>
      <c r="P112" s="6" t="str">
        <f>IF(O112="Hemato","",IF(Q112="CHC","Digestif",IF(Q112="colon","Digestif",IF(Q112="cholangiocarcinome","Digestif",IF(Q112="corticosurrenalome","Surrenale",IF(Q112="ependymome du cervelet","Cérébral",IF(Q112="gastrique","Digestif",IF(Q112="melanome","Cutané",IF(Q112="oesophage","Digestif",IF(Q112="ovaire","Gynécologique",IF(Q112="pancreas","Digestif",IF(Q112="prostate","Prostate",IF(Q112="renal","Urinaire",IF(Q112="sein","Gynécologique",IF(Q112="TNE","TNE",IF(Q112="uterus","Gynécologique",IF(Q112="vessie","Urinaire",IF(Q112="ORL","ORL",IF(Q112="indeterminé","Indéterminé","")))))))))))))))))))</f>
        <v>ORL</v>
      </c>
      <c r="Q112" s="6" t="s">
        <v>461</v>
      </c>
      <c r="R112" s="6">
        <v>153</v>
      </c>
      <c r="S112" s="6">
        <v>56</v>
      </c>
      <c r="T112" s="6">
        <v>53</v>
      </c>
      <c r="U112" s="6">
        <v>55</v>
      </c>
      <c r="V112" s="6">
        <f>IF('[1]Référentiel recueil de données'!$Q112="NC","NC",IF('[1]Référentiel recueil de données'!$S112="NC","NC",ROUND('[1]Référentiel recueil de données'!$S112/('[1]Référentiel recueil de données'!$Q112*'[1]Référentiel recueil de données'!$Q112)*10000,0)))</f>
        <v>23</v>
      </c>
      <c r="W112" s="7" t="str">
        <f>IF(OR(Table_2[[#This Row],[interval imc]]="NC",Table_2[[#This Row],[interval imc]]=0),"non renseigné","renseigné")</f>
        <v>non renseigné</v>
      </c>
      <c r="X112" s="7" t="str">
        <f>IF('[1]Référentiel recueil de données'!$U117="NC","NC",IF(V112&lt;18.5,"&lt;18,5",IF(AND(V112&gt;=18.5,V112&lt;25),"entre 18,5 et 25",IF(AND(V112&gt;=25,V112&lt;30),"entre 25 et 30",IF(V112&gt;=30,"supérieur à 30")))))</f>
        <v>NC</v>
      </c>
      <c r="Y112" s="6">
        <v>2</v>
      </c>
      <c r="Z112" s="7" t="str">
        <f>IF(Y112=0,0,IF(AND(Y112&gt;0,Y112&lt;5),"entre 1 et 5",IF(AND(Y112&gt;=5,Y112&lt;=10),"entre 5 et 10",IF(Y112&gt;10,"supérieur à 10","????"))))</f>
        <v>entre 1 et 5</v>
      </c>
      <c r="AA112" s="7">
        <f>IF(AND(ISNUMBER(Table_2[[#This Row],[poids_entree]]),ISNUMBER(Table_2[[#This Row],[poids_sortie]])),Table_2[[#This Row],[poids_sortie]]-Table_2[[#This Row],[poids_entree]],"NC")</f>
        <v>2</v>
      </c>
      <c r="AB112" s="7">
        <f>IF(AND(ISNUMBER(Table_2[[#This Row],[poids_init]]),ISNUMBER(Table_2[[#This Row],[poids_entree]])),Table_2[[#This Row],[poids_entree]]-Table_2[[#This Row],[poids_init]],"NC")</f>
        <v>-3</v>
      </c>
      <c r="AC112" s="6">
        <f>IF(T112="NC","NC",IF(S112="NC","NC",ROUND(((S112-T112)/S112)*100,0)))</f>
        <v>5</v>
      </c>
      <c r="AD112" s="6" t="str">
        <f>IF(AA112="NC","NC",IF(AA112&gt;=0,"perte","gain"))</f>
        <v>perte</v>
      </c>
      <c r="AE112" s="6" t="str">
        <f>IF(AB112="NC","NC",IF(AB112&gt;=0,"perte","gain"))</f>
        <v>gain</v>
      </c>
      <c r="AF112" s="6">
        <f>IF(U112="NC","NC",IF(T112="NC","NC",ROUND(((T112-U112)/T112)*100,0)))</f>
        <v>-4</v>
      </c>
      <c r="AG112" s="6">
        <f>IF(ISNUMBER(Table_2[[#This Row],[% perte de poids DH]]),AF112*(-1),"NC")</f>
        <v>4</v>
      </c>
      <c r="AH112" s="6" t="str">
        <f>IF(AF112="NC","non renseigné","renseigné")</f>
        <v>renseigné</v>
      </c>
      <c r="AI112" s="6" t="str">
        <f>IF(AC112="NC","non renseigné","renseigné")</f>
        <v>renseigné</v>
      </c>
      <c r="AJ112" s="7" t="str">
        <f>IF(OR(Table_2[[#This Row],[albumine]]="NC",Table_2[[#This Row],[albumine]]=0),"non renseigné","renseigné")</f>
        <v>renseigné</v>
      </c>
      <c r="AK112" s="6">
        <v>24</v>
      </c>
      <c r="AL112" s="6" t="s">
        <v>115</v>
      </c>
      <c r="AM112" s="6" t="s">
        <v>98</v>
      </c>
      <c r="AN112" s="6">
        <v>105</v>
      </c>
      <c r="AO112" s="6" t="s">
        <v>98</v>
      </c>
      <c r="AP112" s="6" t="s">
        <v>98</v>
      </c>
      <c r="AQ112" s="8" t="s">
        <v>98</v>
      </c>
      <c r="AR112" s="8" t="s">
        <v>98</v>
      </c>
      <c r="AS112" s="6">
        <v>3</v>
      </c>
      <c r="AT112" s="6">
        <v>0</v>
      </c>
      <c r="AU112" s="6" t="s">
        <v>138</v>
      </c>
      <c r="AV112" s="6" t="s">
        <v>101</v>
      </c>
      <c r="AW112" s="6" t="s">
        <v>98</v>
      </c>
      <c r="AX112" s="6" t="s">
        <v>98</v>
      </c>
      <c r="AY112" s="6" t="s">
        <v>98</v>
      </c>
      <c r="AZ112" s="6" t="s">
        <v>101</v>
      </c>
      <c r="BA112" s="6" t="s">
        <v>100</v>
      </c>
      <c r="BB112" s="6" t="s">
        <v>100</v>
      </c>
      <c r="BC112" s="6" t="s">
        <v>100</v>
      </c>
      <c r="BD112" s="6" t="s">
        <v>101</v>
      </c>
      <c r="BE112" s="6" t="s">
        <v>119</v>
      </c>
      <c r="BF112" s="6" t="s">
        <v>120</v>
      </c>
      <c r="BG112" s="6" t="s">
        <v>100</v>
      </c>
      <c r="BH112" s="6" t="s">
        <v>98</v>
      </c>
      <c r="BI112" s="6" t="s">
        <v>98</v>
      </c>
      <c r="BJ112" s="6" t="s">
        <v>101</v>
      </c>
      <c r="BK112" s="6" t="s">
        <v>101</v>
      </c>
      <c r="BL112" s="6" t="s">
        <v>98</v>
      </c>
      <c r="BM112" s="6" t="s">
        <v>101</v>
      </c>
      <c r="BN112" s="6" t="s">
        <v>98</v>
      </c>
      <c r="BO112" s="6" t="s">
        <v>121</v>
      </c>
      <c r="BP112" s="8" t="s">
        <v>98</v>
      </c>
      <c r="BQ112" s="6" t="s">
        <v>98</v>
      </c>
      <c r="BR112" s="6" t="s">
        <v>101</v>
      </c>
      <c r="BS112" s="6" t="s">
        <v>100</v>
      </c>
      <c r="BT112" s="6" t="s">
        <v>111</v>
      </c>
      <c r="BU112" s="6" t="s">
        <v>100</v>
      </c>
      <c r="BV112" s="8">
        <v>43061</v>
      </c>
      <c r="BW112" s="6" t="s">
        <v>386</v>
      </c>
      <c r="BX112" s="6" t="s">
        <v>489</v>
      </c>
      <c r="BY112" s="6"/>
      <c r="BZ112" s="6"/>
      <c r="CA112" s="6" t="s">
        <v>100</v>
      </c>
      <c r="CB112" s="6"/>
      <c r="CC112" s="6"/>
      <c r="CD112" s="6"/>
      <c r="CE112" s="6"/>
      <c r="CF112" s="6"/>
      <c r="CG112" s="6" t="s">
        <v>98</v>
      </c>
      <c r="CH112" s="6" t="s">
        <v>490</v>
      </c>
      <c r="CI112" s="6" t="s">
        <v>101</v>
      </c>
      <c r="CJ112" s="8"/>
      <c r="CK112" s="6" t="s">
        <v>101</v>
      </c>
      <c r="CL112" s="8"/>
      <c r="CM112" s="9" t="str">
        <f>IF( AND(ISNUMBER(CJ112),ISNUMBER(CL112)),DATEDIF(CJ112,CL112,"D"),"")</f>
        <v/>
      </c>
    </row>
    <row r="113" spans="1:91" ht="60">
      <c r="A113" s="6">
        <v>141</v>
      </c>
      <c r="B113" s="6" t="str">
        <f>IF(C113="201612","A",IF(C113="201706","B",IF(C113="201712","C",IF(C113="201806","D"))))</f>
        <v>C</v>
      </c>
      <c r="C113" s="7" t="str">
        <f>CONCATENATE(E113,IF(D113="décembre","12","06"))</f>
        <v>201712</v>
      </c>
      <c r="D113" s="6" t="s">
        <v>90</v>
      </c>
      <c r="E113" s="6">
        <v>2017</v>
      </c>
      <c r="F113" s="6" t="s">
        <v>491</v>
      </c>
      <c r="G113" s="6" t="s">
        <v>492</v>
      </c>
      <c r="H113" s="6">
        <v>61</v>
      </c>
      <c r="I11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3" s="6" t="s">
        <v>93</v>
      </c>
      <c r="K113" s="8">
        <v>20585</v>
      </c>
      <c r="L113" s="8">
        <v>43069</v>
      </c>
      <c r="M113" s="8">
        <v>43077</v>
      </c>
      <c r="N113" s="6">
        <v>8</v>
      </c>
      <c r="O113" s="6" t="s">
        <v>95</v>
      </c>
      <c r="P113" s="6" t="str">
        <f>IF(O113="Hemato","",IF(Q113="CHC","Digestif",IF(Q113="colon","Digestif",IF(Q113="cholangiocarcinome","Digestif",IF(Q113="corticosurrenalome","Surrenale",IF(Q113="ependymome du cervelet","Cérébral",IF(Q113="gastrique","Digestif",IF(Q113="melanome","Cutané",IF(Q113="oesophage","Digestif",IF(Q113="ovaire","Gynécologique",IF(Q113="pancreas","Digestif",IF(Q113="prostate","Prostate",IF(Q113="renal","Urinaire",IF(Q113="sein","Gynécologique",IF(Q113="TNE","TNE",IF(Q113="uterus","Gynécologique",IF(Q113="vessie","Urinaire",IF(Q113="ORL","ORL",IF(Q113="indeterminé","Indéterminé","")))))))))))))))))))</f>
        <v>Gynécologique</v>
      </c>
      <c r="Q113" s="6" t="s">
        <v>186</v>
      </c>
      <c r="R113" s="6">
        <v>158</v>
      </c>
      <c r="S113" s="6">
        <v>88</v>
      </c>
      <c r="T113" s="6">
        <v>83</v>
      </c>
      <c r="U113" s="6">
        <v>69</v>
      </c>
      <c r="V113" s="6">
        <f>IF('[1]Référentiel recueil de données'!$Q113="NC","NC",IF('[1]Référentiel recueil de données'!$S113="NC","NC",ROUND('[1]Référentiel recueil de données'!$S113/('[1]Référentiel recueil de données'!$Q113*'[1]Référentiel recueil de données'!$Q113)*10000,0)))</f>
        <v>33</v>
      </c>
      <c r="W113" s="7" t="str">
        <f>IF(OR(Table_2[[#This Row],[interval imc]]="NC",Table_2[[#This Row],[interval imc]]=0),"non renseigné","renseigné")</f>
        <v>renseigné</v>
      </c>
      <c r="X113" s="7" t="str">
        <f>IF('[1]Référentiel recueil de données'!$U65="NC","NC",IF(V113&lt;18.5,"&lt;18,5",IF(AND(V113&gt;=18.5,V113&lt;25),"entre 18,5 et 25",IF(AND(V113&gt;=25,V113&lt;30),"entre 25 et 30",IF(V113&gt;=30,"supérieur à 30")))))</f>
        <v>supérieur à 30</v>
      </c>
      <c r="Y113" s="6">
        <v>3</v>
      </c>
      <c r="Z113" s="7" t="str">
        <f>IF(Y113=0,0,IF(AND(Y113&gt;0,Y113&lt;5),"entre 1 et 5",IF(AND(Y113&gt;=5,Y113&lt;=10),"entre 5 et 10",IF(Y113&gt;10,"supérieur à 10","????"))))</f>
        <v>entre 1 et 5</v>
      </c>
      <c r="AA113" s="7">
        <f>IF(AND(ISNUMBER(Table_2[[#This Row],[poids_entree]]),ISNUMBER(Table_2[[#This Row],[poids_sortie]])),Table_2[[#This Row],[poids_sortie]]-Table_2[[#This Row],[poids_entree]],"NC")</f>
        <v>-14</v>
      </c>
      <c r="AB113" s="7">
        <f>IF(AND(ISNUMBER(Table_2[[#This Row],[poids_init]]),ISNUMBER(Table_2[[#This Row],[poids_entree]])),Table_2[[#This Row],[poids_entree]]-Table_2[[#This Row],[poids_init]],"NC")</f>
        <v>-5</v>
      </c>
      <c r="AC113" s="6">
        <f>IF(T113="NC","NC",IF(S113="NC","NC",ROUND(((S113-T113)/S113)*100,0)))</f>
        <v>6</v>
      </c>
      <c r="AD113" s="6" t="str">
        <f>IF(AA113="NC","NC",IF(AA113&gt;=0,"perte","gain"))</f>
        <v>gain</v>
      </c>
      <c r="AE113" s="6" t="str">
        <f>IF(AB113="NC","NC",IF(AB113&gt;=0,"perte","gain"))</f>
        <v>gain</v>
      </c>
      <c r="AF113" s="6">
        <f>IF(U113="NC","NC",IF(T113="NC","NC",ROUND(((T113-U113)/T113)*100,0)))</f>
        <v>17</v>
      </c>
      <c r="AG113" s="6">
        <f>IF(ISNUMBER(Table_2[[#This Row],[% perte de poids DH]]),AF113*(-1),"NC")</f>
        <v>-17</v>
      </c>
      <c r="AH113" s="6" t="str">
        <f>IF(AF113="NC","non renseigné","renseigné")</f>
        <v>renseigné</v>
      </c>
      <c r="AI113" s="6" t="str">
        <f>IF(AC113="NC","non renseigné","renseigné")</f>
        <v>renseigné</v>
      </c>
      <c r="AJ113" s="7" t="str">
        <f>IF(OR(Table_2[[#This Row],[albumine]]="NC",Table_2[[#This Row],[albumine]]=0),"non renseigné","renseigné")</f>
        <v>renseigné</v>
      </c>
      <c r="AK113" s="6">
        <v>27</v>
      </c>
      <c r="AL113" s="6" t="s">
        <v>115</v>
      </c>
      <c r="AM113" s="6" t="s">
        <v>98</v>
      </c>
      <c r="AN113" s="6" t="s">
        <v>98</v>
      </c>
      <c r="AO113" s="6" t="s">
        <v>100</v>
      </c>
      <c r="AP113" s="6">
        <v>0.56000000000000005</v>
      </c>
      <c r="AQ113" s="8">
        <v>43370</v>
      </c>
      <c r="AR113" s="8" t="s">
        <v>98</v>
      </c>
      <c r="AS113" s="6">
        <v>2</v>
      </c>
      <c r="AT113" s="6">
        <v>2</v>
      </c>
      <c r="AU113" s="6" t="s">
        <v>138</v>
      </c>
      <c r="AV113" s="6" t="s">
        <v>100</v>
      </c>
      <c r="AW113" s="6" t="s">
        <v>100</v>
      </c>
      <c r="AX113" s="6" t="s">
        <v>172</v>
      </c>
      <c r="AY113" s="6" t="s">
        <v>101</v>
      </c>
      <c r="AZ113" s="6" t="s">
        <v>100</v>
      </c>
      <c r="BA113" s="6" t="s">
        <v>100</v>
      </c>
      <c r="BB113" s="6" t="s">
        <v>100</v>
      </c>
      <c r="BC113" s="6" t="s">
        <v>101</v>
      </c>
      <c r="BD113" s="6" t="s">
        <v>100</v>
      </c>
      <c r="BE113" s="6" t="s">
        <v>102</v>
      </c>
      <c r="BF113" s="6" t="s">
        <v>98</v>
      </c>
      <c r="BG113" s="6" t="s">
        <v>98</v>
      </c>
      <c r="BH113" s="6" t="s">
        <v>98</v>
      </c>
      <c r="BI113" s="6" t="s">
        <v>100</v>
      </c>
      <c r="BJ113" s="6" t="s">
        <v>100</v>
      </c>
      <c r="BK113" s="6" t="s">
        <v>100</v>
      </c>
      <c r="BL113" s="6" t="s">
        <v>100</v>
      </c>
      <c r="BM113" s="6" t="s">
        <v>101</v>
      </c>
      <c r="BN113" s="6" t="s">
        <v>98</v>
      </c>
      <c r="BO113" s="6" t="s">
        <v>98</v>
      </c>
      <c r="BP113" s="8" t="s">
        <v>98</v>
      </c>
      <c r="BQ113" s="6" t="s">
        <v>98</v>
      </c>
      <c r="BR113" s="6" t="s">
        <v>101</v>
      </c>
      <c r="BS113" s="6" t="s">
        <v>100</v>
      </c>
      <c r="BT113" s="6" t="s">
        <v>111</v>
      </c>
      <c r="BU113" s="6" t="s">
        <v>101</v>
      </c>
      <c r="BV113" s="8" t="s">
        <v>98</v>
      </c>
      <c r="BW113" s="6" t="s">
        <v>98</v>
      </c>
      <c r="BX113" s="6" t="s">
        <v>98</v>
      </c>
      <c r="BY113" s="6"/>
      <c r="BZ113" s="6"/>
      <c r="CA113" s="6"/>
      <c r="CB113" s="6"/>
      <c r="CC113" s="6"/>
      <c r="CD113" s="6"/>
      <c r="CE113" s="6"/>
      <c r="CF113" s="6"/>
      <c r="CG113" s="6" t="s">
        <v>493</v>
      </c>
      <c r="CH113" s="6" t="s">
        <v>98</v>
      </c>
      <c r="CI113" s="6"/>
      <c r="CJ113" s="8"/>
      <c r="CK113" s="6"/>
      <c r="CL113" s="8"/>
      <c r="CM113" s="9" t="str">
        <f>IF( AND(ISNUMBER(CJ113),ISNUMBER(CL113)),DATEDIF(CJ113,CL113,"D"),"")</f>
        <v/>
      </c>
    </row>
    <row r="114" spans="1:91" ht="120">
      <c r="A114" s="6">
        <v>151</v>
      </c>
      <c r="B114" s="6" t="str">
        <f>IF(C114="201612","A",IF(C114="201706","B",IF(C114="201712","C",IF(C114="201806","D"))))</f>
        <v>B</v>
      </c>
      <c r="C114" s="7" t="str">
        <f>CONCATENATE(E114,IF(D114="décembre","12","06"))</f>
        <v>201706</v>
      </c>
      <c r="D114" s="6" t="s">
        <v>106</v>
      </c>
      <c r="E114" s="6">
        <v>2017</v>
      </c>
      <c r="F114" s="6" t="s">
        <v>494</v>
      </c>
      <c r="G114" s="6" t="s">
        <v>495</v>
      </c>
      <c r="H114" s="6">
        <v>74</v>
      </c>
      <c r="I11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4" s="6" t="s">
        <v>93</v>
      </c>
      <c r="K114" s="8">
        <v>15847</v>
      </c>
      <c r="L114" s="8">
        <v>42859</v>
      </c>
      <c r="M114" s="8">
        <v>42914</v>
      </c>
      <c r="N114" s="6">
        <v>55</v>
      </c>
      <c r="O114" s="6" t="s">
        <v>95</v>
      </c>
      <c r="P114" s="6" t="str">
        <f>IF(O114="Hemato","",IF(Q114="CHC","Digestif",IF(Q114="colon","Digestif",IF(Q114="cholangiocarcinome","Digestif",IF(Q114="corticosurrenalome","Surrenale",IF(Q114="ependymome du cervelet","Cérébral",IF(Q114="gastrique","Digestif",IF(Q114="melanome","Cutané",IF(Q114="oesophage","Digestif",IF(Q114="ovaire","Gynécologique",IF(Q114="pancreas","Digestif",IF(Q114="prostate","Prostate",IF(Q114="renal","Urinaire",IF(Q114="sein","Gynécologique",IF(Q114="TNE","TNE",IF(Q114="uterus","Gynécologique",IF(Q114="vessie","Urinaire",IF(Q114="ORL","ORL",IF(Q114="indeterminé","Indéterminé","")))))))))))))))))))</f>
        <v>Gynécologique</v>
      </c>
      <c r="Q114" s="6" t="s">
        <v>96</v>
      </c>
      <c r="R114" s="6">
        <v>160</v>
      </c>
      <c r="S114" s="6" t="s">
        <v>98</v>
      </c>
      <c r="T114" s="6">
        <v>49</v>
      </c>
      <c r="U114" s="6">
        <v>47</v>
      </c>
      <c r="V114" s="6">
        <f>IF('[1]Référentiel recueil de données'!$Q114="NC","NC",IF('[1]Référentiel recueil de données'!$S114="NC","NC",ROUND('[1]Référentiel recueil de données'!$S114/('[1]Référentiel recueil de données'!$Q114*'[1]Référentiel recueil de données'!$Q114)*10000,0)))</f>
        <v>19</v>
      </c>
      <c r="W114" s="7" t="str">
        <f>IF(OR(Table_2[[#This Row],[interval imc]]="NC",Table_2[[#This Row],[interval imc]]=0),"non renseigné","renseigné")</f>
        <v>renseigné</v>
      </c>
      <c r="X114" s="7" t="str">
        <f>IF('[1]Référentiel recueil de données'!$U125="NC","NC",IF(V114&lt;18.5,"&lt;18,5",IF(AND(V114&gt;=18.5,V114&lt;25),"entre 18,5 et 25",IF(AND(V114&gt;=25,V114&lt;30),"entre 25 et 30",IF(V114&gt;=30,"supérieur à 30")))))</f>
        <v>entre 18,5 et 25</v>
      </c>
      <c r="Y114" s="6">
        <v>8</v>
      </c>
      <c r="Z114" s="7" t="str">
        <f>IF(Y114=0,0,IF(AND(Y114&gt;0,Y114&lt;5),"entre 1 et 5",IF(AND(Y114&gt;=5,Y114&lt;=10),"entre 5 et 10",IF(Y114&gt;10,"supérieur à 10","????"))))</f>
        <v>entre 5 et 10</v>
      </c>
      <c r="AA114" s="7">
        <f>IF(AND(ISNUMBER(Table_2[[#This Row],[poids_entree]]),ISNUMBER(Table_2[[#This Row],[poids_sortie]])),Table_2[[#This Row],[poids_sortie]]-Table_2[[#This Row],[poids_entree]],"NC")</f>
        <v>-2</v>
      </c>
      <c r="AB114" s="7" t="str">
        <f>IF(AND(ISNUMBER(Table_2[[#This Row],[poids_init]]),ISNUMBER(Table_2[[#This Row],[poids_entree]])),Table_2[[#This Row],[poids_entree]]-Table_2[[#This Row],[poids_init]],"NC")</f>
        <v>NC</v>
      </c>
      <c r="AC114" s="6" t="str">
        <f>IF(T114="NC","NC",IF(S114="NC","NC",ROUND(((S114-T114)/S114)*100,0)))</f>
        <v>NC</v>
      </c>
      <c r="AD114" s="6" t="str">
        <f>IF(AA114="NC","NC",IF(AA114&gt;=0,"perte","gain"))</f>
        <v>gain</v>
      </c>
      <c r="AE114" s="6" t="str">
        <f>IF(AB114="NC","NC",IF(AB114&gt;=0,"perte","gain"))</f>
        <v>NC</v>
      </c>
      <c r="AF114" s="6">
        <f>IF(U114="NC","NC",IF(T114="NC","NC",ROUND(((T114-U114)/T114)*100,0)))</f>
        <v>4</v>
      </c>
      <c r="AG114" s="6">
        <f>IF(ISNUMBER(Table_2[[#This Row],[% perte de poids DH]]),AF114*(-1),"NC")</f>
        <v>-4</v>
      </c>
      <c r="AH114" s="6" t="str">
        <f>IF(AF114="NC","non renseigné","renseigné")</f>
        <v>renseigné</v>
      </c>
      <c r="AI114" s="6" t="str">
        <f>IF(AC114="NC","non renseigné","renseigné")</f>
        <v>non renseigné</v>
      </c>
      <c r="AJ114" s="7" t="str">
        <f>IF(OR(Table_2[[#This Row],[albumine]]="NC",Table_2[[#This Row],[albumine]]=0),"non renseigné","renseigné")</f>
        <v>renseigné</v>
      </c>
      <c r="AK114" s="6">
        <v>26</v>
      </c>
      <c r="AL114" s="6" t="s">
        <v>110</v>
      </c>
      <c r="AM114" s="6" t="s">
        <v>98</v>
      </c>
      <c r="AN114" s="6" t="s">
        <v>98</v>
      </c>
      <c r="AO114" s="6" t="s">
        <v>98</v>
      </c>
      <c r="AP114" s="6" t="s">
        <v>98</v>
      </c>
      <c r="AQ114" s="8">
        <v>43383</v>
      </c>
      <c r="AR114" s="8">
        <v>42900</v>
      </c>
      <c r="AS114" s="6">
        <v>2</v>
      </c>
      <c r="AT114" s="6">
        <v>2</v>
      </c>
      <c r="AU114" s="6" t="s">
        <v>98</v>
      </c>
      <c r="AV114" s="6" t="s">
        <v>101</v>
      </c>
      <c r="AW114" s="6" t="s">
        <v>98</v>
      </c>
      <c r="AX114" s="6" t="s">
        <v>157</v>
      </c>
      <c r="AY114" s="6" t="s">
        <v>101</v>
      </c>
      <c r="AZ114" s="6" t="s">
        <v>100</v>
      </c>
      <c r="BA114" s="6" t="s">
        <v>100</v>
      </c>
      <c r="BB114" s="6" t="s">
        <v>98</v>
      </c>
      <c r="BC114" s="6" t="s">
        <v>101</v>
      </c>
      <c r="BD114" s="6" t="s">
        <v>100</v>
      </c>
      <c r="BE114" s="6" t="s">
        <v>119</v>
      </c>
      <c r="BF114" s="6" t="s">
        <v>120</v>
      </c>
      <c r="BG114" s="6" t="s">
        <v>98</v>
      </c>
      <c r="BH114" s="6" t="s">
        <v>101</v>
      </c>
      <c r="BI114" s="6" t="s">
        <v>101</v>
      </c>
      <c r="BJ114" s="6" t="s">
        <v>98</v>
      </c>
      <c r="BK114" s="6" t="s">
        <v>98</v>
      </c>
      <c r="BL114" s="6" t="s">
        <v>98</v>
      </c>
      <c r="BM114" s="6" t="s">
        <v>101</v>
      </c>
      <c r="BN114" s="6" t="s">
        <v>98</v>
      </c>
      <c r="BO114" s="6" t="s">
        <v>121</v>
      </c>
      <c r="BP114" s="8" t="s">
        <v>98</v>
      </c>
      <c r="BQ114" s="6" t="s">
        <v>98</v>
      </c>
      <c r="BR114" s="6" t="s">
        <v>101</v>
      </c>
      <c r="BS114" s="6" t="s">
        <v>100</v>
      </c>
      <c r="BT114" s="6" t="s">
        <v>111</v>
      </c>
      <c r="BU114" s="6" t="s">
        <v>100</v>
      </c>
      <c r="BV114" s="8">
        <v>42895</v>
      </c>
      <c r="BW114" s="6" t="s">
        <v>451</v>
      </c>
      <c r="BX114" s="6" t="s">
        <v>496</v>
      </c>
      <c r="BY114" s="6"/>
      <c r="BZ114" s="6"/>
      <c r="CA114" s="6" t="s">
        <v>100</v>
      </c>
      <c r="CB114" s="6"/>
      <c r="CC114" s="6"/>
      <c r="CD114" s="6"/>
      <c r="CE114" s="6"/>
      <c r="CF114" s="6"/>
      <c r="CG114" s="6" t="s">
        <v>497</v>
      </c>
      <c r="CH114" s="6" t="s">
        <v>498</v>
      </c>
      <c r="CI114" s="6" t="s">
        <v>101</v>
      </c>
      <c r="CJ114" s="8"/>
      <c r="CK114" s="6" t="s">
        <v>101</v>
      </c>
      <c r="CL114" s="8"/>
      <c r="CM114" s="9" t="str">
        <f>IF( AND(ISNUMBER(CJ114),ISNUMBER(CL114)),DATEDIF(CJ114,CL114,"D"),"")</f>
        <v/>
      </c>
    </row>
    <row r="115" spans="1:91" ht="150">
      <c r="A115" s="6">
        <v>19</v>
      </c>
      <c r="B115" s="6" t="str">
        <f>IF(C115="201612","A",IF(C115="201706","B",IF(C115="201712","C",IF(C115="201806","D"))))</f>
        <v>B</v>
      </c>
      <c r="C115" s="7" t="str">
        <f>CONCATENATE(E115,IF(D115="décembre","12","06"))</f>
        <v>201706</v>
      </c>
      <c r="D115" s="6" t="s">
        <v>106</v>
      </c>
      <c r="E115" s="6">
        <v>2017</v>
      </c>
      <c r="F115" s="6" t="s">
        <v>499</v>
      </c>
      <c r="G115" s="6" t="s">
        <v>374</v>
      </c>
      <c r="H115" s="6">
        <v>61</v>
      </c>
      <c r="I11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5" s="6" t="s">
        <v>142</v>
      </c>
      <c r="K115" s="8">
        <v>19986</v>
      </c>
      <c r="L115" s="8">
        <v>42886</v>
      </c>
      <c r="M115" s="8">
        <v>42908</v>
      </c>
      <c r="N115" s="6">
        <v>22</v>
      </c>
      <c r="O115" s="6" t="s">
        <v>95</v>
      </c>
      <c r="P115" s="6" t="str">
        <f>IF(O115="Hemato","",IF(Q115="CHC","Digestif",IF(Q115="colon","Digestif",IF(Q115="cholangiocarcinome","Digestif",IF(Q115="corticosurrenalome","Surrenale",IF(Q115="ependymome du cervelet","Cérébral",IF(Q115="gastrique","Digestif",IF(Q115="melanome","Cutané",IF(Q115="oesophage","Digestif",IF(Q115="ovaire","Gynécologique",IF(Q115="pancreas","Digestif",IF(Q115="prostate","Prostate",IF(Q115="renal","Urinaire",IF(Q115="sein","Gynécologique",IF(Q115="TNE","TNE",IF(Q115="uterus","Gynécologique",IF(Q115="vessie","Urinaire",IF(Q115="ORL","ORL",IF(Q115="indeterminé","Indéterminé","")))))))))))))))))))</f>
        <v>ORL</v>
      </c>
      <c r="Q115" s="6" t="s">
        <v>461</v>
      </c>
      <c r="R115" s="6">
        <v>180</v>
      </c>
      <c r="S115" s="6">
        <v>70</v>
      </c>
      <c r="T115" s="6">
        <v>70</v>
      </c>
      <c r="U115" s="6">
        <v>72</v>
      </c>
      <c r="V115" s="6">
        <f>IF('[1]Référentiel recueil de données'!$Q115="NC","NC",IF('[1]Référentiel recueil de données'!$S115="NC","NC",ROUND('[1]Référentiel recueil de données'!$S115/('[1]Référentiel recueil de données'!$Q115*'[1]Référentiel recueil de données'!$Q115)*10000,0)))</f>
        <v>22</v>
      </c>
      <c r="W115" s="7" t="str">
        <f>IF(OR(Table_2[[#This Row],[interval imc]]="NC",Table_2[[#This Row],[interval imc]]=0),"non renseigné","renseigné")</f>
        <v>renseigné</v>
      </c>
      <c r="X115" s="7" t="str">
        <f>IF('[1]Référentiel recueil de données'!$U114="NC","NC",IF(V115&lt;18.5,"&lt;18,5",IF(AND(V115&gt;=18.5,V115&lt;25),"entre 18,5 et 25",IF(AND(V115&gt;=25,V115&lt;30),"entre 25 et 30",IF(V115&gt;=30,"supérieur à 30")))))</f>
        <v>entre 18,5 et 25</v>
      </c>
      <c r="Y115" s="6">
        <v>5</v>
      </c>
      <c r="Z115" s="7" t="str">
        <f>IF(Y115=0,0,IF(AND(Y115&gt;0,Y115&lt;5),"entre 1 et 5",IF(AND(Y115&gt;=5,Y115&lt;=10),"entre 5 et 10",IF(Y115&gt;10,"supérieur à 10","????"))))</f>
        <v>entre 5 et 10</v>
      </c>
      <c r="AA115" s="7">
        <f>IF(AND(ISNUMBER(Table_2[[#This Row],[poids_entree]]),ISNUMBER(Table_2[[#This Row],[poids_sortie]])),Table_2[[#This Row],[poids_sortie]]-Table_2[[#This Row],[poids_entree]],"NC")</f>
        <v>2</v>
      </c>
      <c r="AB115" s="7">
        <f>IF(AND(ISNUMBER(Table_2[[#This Row],[poids_init]]),ISNUMBER(Table_2[[#This Row],[poids_entree]])),Table_2[[#This Row],[poids_entree]]-Table_2[[#This Row],[poids_init]],"NC")</f>
        <v>0</v>
      </c>
      <c r="AC115" s="6">
        <f>IF(T115="NC","NC",IF(S115="NC","NC",ROUND(((S115-T115)/S115)*100,0)))</f>
        <v>0</v>
      </c>
      <c r="AD115" s="6" t="str">
        <f>IF(AA115="NC","NC",IF(AA115&gt;=0,"perte","gain"))</f>
        <v>perte</v>
      </c>
      <c r="AE115" s="6" t="str">
        <f>IF(AB115="NC","NC",IF(AB115&gt;=0,"perte","gain"))</f>
        <v>perte</v>
      </c>
      <c r="AF115" s="6">
        <f>IF(U115="NC","NC",IF(T115="NC","NC",ROUND(((T115-U115)/T115)*100,0)))</f>
        <v>-3</v>
      </c>
      <c r="AG115" s="6">
        <f>IF(ISNUMBER(Table_2[[#This Row],[% perte de poids DH]]),AF115*(-1),"NC")</f>
        <v>3</v>
      </c>
      <c r="AH115" s="6" t="str">
        <f>IF(AF115="NC","non renseigné","renseigné")</f>
        <v>renseigné</v>
      </c>
      <c r="AI115" s="6" t="str">
        <f>IF(AC115="NC","non renseigné","renseigné")</f>
        <v>renseigné</v>
      </c>
      <c r="AJ115" s="7" t="str">
        <f>IF(OR(Table_2[[#This Row],[albumine]]="NC",Table_2[[#This Row],[albumine]]=0),"non renseigné","renseigné")</f>
        <v>non renseigné</v>
      </c>
      <c r="AK115" s="6" t="s">
        <v>98</v>
      </c>
      <c r="AL115" s="6" t="s">
        <v>128</v>
      </c>
      <c r="AM115" s="6" t="s">
        <v>98</v>
      </c>
      <c r="AN115" s="6">
        <v>21</v>
      </c>
      <c r="AO115" s="6">
        <v>0</v>
      </c>
      <c r="AP115" s="6" t="s">
        <v>500</v>
      </c>
      <c r="AQ115" s="8">
        <v>42960</v>
      </c>
      <c r="AR115" s="8">
        <v>42926</v>
      </c>
      <c r="AS115" s="6">
        <v>0</v>
      </c>
      <c r="AT115" s="6">
        <v>0</v>
      </c>
      <c r="AU115" s="6" t="s">
        <v>98</v>
      </c>
      <c r="AV115" s="6" t="s">
        <v>98</v>
      </c>
      <c r="AW115" s="6" t="s">
        <v>98</v>
      </c>
      <c r="AX115" s="6" t="s">
        <v>98</v>
      </c>
      <c r="AY115" s="6" t="s">
        <v>101</v>
      </c>
      <c r="AZ115" s="6" t="s">
        <v>101</v>
      </c>
      <c r="BA115" s="6" t="s">
        <v>101</v>
      </c>
      <c r="BB115" s="6" t="s">
        <v>98</v>
      </c>
      <c r="BC115" s="6" t="s">
        <v>98</v>
      </c>
      <c r="BD115" s="6" t="s">
        <v>101</v>
      </c>
      <c r="BE115" s="6" t="s">
        <v>181</v>
      </c>
      <c r="BF115" s="6" t="s">
        <v>182</v>
      </c>
      <c r="BG115" s="6" t="s">
        <v>98</v>
      </c>
      <c r="BH115" s="6" t="s">
        <v>101</v>
      </c>
      <c r="BI115" s="6" t="s">
        <v>98</v>
      </c>
      <c r="BJ115" s="6" t="s">
        <v>98</v>
      </c>
      <c r="BK115" s="6" t="s">
        <v>98</v>
      </c>
      <c r="BL115" s="6" t="s">
        <v>98</v>
      </c>
      <c r="BM115" s="6" t="s">
        <v>101</v>
      </c>
      <c r="BN115" s="6" t="s">
        <v>98</v>
      </c>
      <c r="BO115" s="6" t="s">
        <v>98</v>
      </c>
      <c r="BP115" s="8" t="s">
        <v>98</v>
      </c>
      <c r="BQ115" s="6" t="s">
        <v>98</v>
      </c>
      <c r="BR115" s="6" t="s">
        <v>101</v>
      </c>
      <c r="BS115" s="6" t="s">
        <v>100</v>
      </c>
      <c r="BT115" s="6" t="s">
        <v>111</v>
      </c>
      <c r="BU115" s="6" t="s">
        <v>100</v>
      </c>
      <c r="BV115" s="8">
        <v>42896</v>
      </c>
      <c r="BW115" s="6" t="s">
        <v>451</v>
      </c>
      <c r="BX115" s="6" t="s">
        <v>486</v>
      </c>
      <c r="BY115" s="6"/>
      <c r="BZ115" s="6"/>
      <c r="CA115" s="6" t="s">
        <v>100</v>
      </c>
      <c r="CB115" s="6"/>
      <c r="CC115" s="6"/>
      <c r="CD115" s="6"/>
      <c r="CE115" s="6"/>
      <c r="CF115" s="6"/>
      <c r="CG115" s="6" t="s">
        <v>501</v>
      </c>
      <c r="CH115" s="6" t="s">
        <v>502</v>
      </c>
      <c r="CI115" s="6" t="s">
        <v>101</v>
      </c>
      <c r="CJ115" s="8"/>
      <c r="CK115" s="6" t="s">
        <v>101</v>
      </c>
      <c r="CL115" s="8"/>
      <c r="CM115" s="9" t="str">
        <f>IF( AND(ISNUMBER(CJ115),ISNUMBER(CL115)),DATEDIF(CJ115,CL115,"D"),"")</f>
        <v/>
      </c>
    </row>
    <row r="116" spans="1:91" ht="105">
      <c r="A116" s="6">
        <v>58</v>
      </c>
      <c r="B116" s="6" t="str">
        <f>IF(C116="201612","A",IF(C116="201706","B",IF(C116="201712","C",IF(C116="201806","D"))))</f>
        <v>A</v>
      </c>
      <c r="C116" s="7" t="str">
        <f>CONCATENATE(E116,IF(D116="décembre","12","06"))</f>
        <v>201612</v>
      </c>
      <c r="D116" s="6" t="s">
        <v>90</v>
      </c>
      <c r="E116" s="6">
        <v>2016</v>
      </c>
      <c r="F116" s="6" t="s">
        <v>503</v>
      </c>
      <c r="G116" s="6" t="s">
        <v>504</v>
      </c>
      <c r="H116" s="6">
        <v>77</v>
      </c>
      <c r="I116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16" s="6" t="s">
        <v>93</v>
      </c>
      <c r="K116" s="8">
        <v>11731</v>
      </c>
      <c r="L116" s="8">
        <v>42699</v>
      </c>
      <c r="M116" s="8">
        <v>42712</v>
      </c>
      <c r="N116" s="6">
        <v>13</v>
      </c>
      <c r="O116" s="6" t="s">
        <v>136</v>
      </c>
      <c r="P116" s="6" t="str">
        <f>IF(O116="Hemato","",IF(Q116="CHC","Digestif",IF(Q116="colon","Digestif",IF(Q116="cholangiocarcinome","Digestif",IF(Q116="corticosurrenalome","Surrenale",IF(Q116="ependymome du cervelet","Cérébral",IF(Q116="gastrique","Digestif",IF(Q116="melanome","Cutané",IF(Q116="oesophage","Digestif",IF(Q116="ovaire","Gynécologique",IF(Q116="pancreas","Digestif",IF(Q116="prostate","Prostate",IF(Q116="renal","Urinaire",IF(Q116="sein","Gynécologique",IF(Q116="TNE","TNE",IF(Q116="uterus","Gynécologique",IF(Q116="vessie","Urinaire",IF(Q116="ORL","ORL",IF(Q116="indeterminé","Indéterminé","")))))))))))))))))))</f>
        <v/>
      </c>
      <c r="Q116" s="6" t="s">
        <v>202</v>
      </c>
      <c r="R116" s="6">
        <v>160</v>
      </c>
      <c r="S116" s="6">
        <v>59</v>
      </c>
      <c r="T116" s="6">
        <v>52</v>
      </c>
      <c r="U116" s="6" t="s">
        <v>98</v>
      </c>
      <c r="V116" s="6">
        <f>IF('[1]Référentiel recueil de données'!$Q116="NC","NC",IF('[1]Référentiel recueil de données'!$S116="NC","NC",ROUND('[1]Référentiel recueil de données'!$S116/('[1]Référentiel recueil de données'!$Q116*'[1]Référentiel recueil de données'!$Q116)*10000,0)))</f>
        <v>20</v>
      </c>
      <c r="W116" s="7" t="str">
        <f>IF(OR(Table_2[[#This Row],[interval imc]]="NC",Table_2[[#This Row],[interval imc]]=0),"non renseigné","renseigné")</f>
        <v>renseigné</v>
      </c>
      <c r="X116" s="7" t="str">
        <f>IF('[1]Référentiel recueil de données'!$U58="NC","NC",IF(V116&lt;18.5,"&lt;18,5",IF(AND(V116&gt;=18.5,V116&lt;25),"entre 18,5 et 25",IF(AND(V116&gt;=25,V116&lt;30),"entre 25 et 30",IF(V116&gt;=30,"supérieur à 30")))))</f>
        <v>entre 18,5 et 25</v>
      </c>
      <c r="Y116" s="6">
        <v>1</v>
      </c>
      <c r="Z116" s="7" t="str">
        <f>IF(Y116=0,0,IF(AND(Y116&gt;0,Y116&lt;5),"entre 1 et 5",IF(AND(Y116&gt;=5,Y116&lt;=10),"entre 5 et 10",IF(Y116&gt;10,"supérieur à 10","????"))))</f>
        <v>entre 1 et 5</v>
      </c>
      <c r="AA116" s="7" t="str">
        <f>IF(AND(ISNUMBER(Table_2[[#This Row],[poids_entree]]),ISNUMBER(Table_2[[#This Row],[poids_sortie]])),Table_2[[#This Row],[poids_sortie]]-Table_2[[#This Row],[poids_entree]],"NC")</f>
        <v>NC</v>
      </c>
      <c r="AB116" s="7">
        <f>IF(AND(ISNUMBER(Table_2[[#This Row],[poids_init]]),ISNUMBER(Table_2[[#This Row],[poids_entree]])),Table_2[[#This Row],[poids_entree]]-Table_2[[#This Row],[poids_init]],"NC")</f>
        <v>-7</v>
      </c>
      <c r="AC116" s="6">
        <f>IF(T116="NC","NC",IF(S116="NC","NC",ROUND(((S116-T116)/S116)*100,0)))</f>
        <v>12</v>
      </c>
      <c r="AD116" s="6" t="str">
        <f>IF(AA116="NC","NC",IF(AA116&gt;=0,"perte","gain"))</f>
        <v>NC</v>
      </c>
      <c r="AE116" s="6" t="str">
        <f>IF(AB116="NC","NC",IF(AB116&gt;=0,"perte","gain"))</f>
        <v>gain</v>
      </c>
      <c r="AF116" s="6" t="str">
        <f>IF(U116="NC","NC",IF(T116="NC","NC",ROUND(((T116-U116)/T116)*100,0)))</f>
        <v>NC</v>
      </c>
      <c r="AG116" s="6" t="str">
        <f>IF(ISNUMBER(Table_2[[#This Row],[% perte de poids DH]]),AF116*(-1),"NC")</f>
        <v>NC</v>
      </c>
      <c r="AH116" s="6" t="str">
        <f>IF(AF116="NC","non renseigné","renseigné")</f>
        <v>non renseigné</v>
      </c>
      <c r="AI116" s="6" t="str">
        <f>IF(AC116="NC","non renseigné","renseigné")</f>
        <v>renseigné</v>
      </c>
      <c r="AJ116" s="7" t="str">
        <f>IF(OR(Table_2[[#This Row],[albumine]]="NC",Table_2[[#This Row],[albumine]]=0),"non renseigné","renseigné")</f>
        <v>renseigné</v>
      </c>
      <c r="AK116" s="6">
        <v>26</v>
      </c>
      <c r="AL116" s="6" t="s">
        <v>110</v>
      </c>
      <c r="AM116" s="6" t="s">
        <v>98</v>
      </c>
      <c r="AN116" s="6">
        <v>284</v>
      </c>
      <c r="AO116" s="6" t="s">
        <v>101</v>
      </c>
      <c r="AP116" s="6">
        <v>0</v>
      </c>
      <c r="AQ116" s="8">
        <v>43355</v>
      </c>
      <c r="AR116" s="8" t="s">
        <v>98</v>
      </c>
      <c r="AS116" s="6">
        <v>0</v>
      </c>
      <c r="AT116" s="6">
        <v>0</v>
      </c>
      <c r="AU116" s="6" t="s">
        <v>118</v>
      </c>
      <c r="AV116" s="6" t="s">
        <v>98</v>
      </c>
      <c r="AW116" s="6" t="s">
        <v>98</v>
      </c>
      <c r="AX116" s="6" t="s">
        <v>98</v>
      </c>
      <c r="AY116" s="6" t="s">
        <v>101</v>
      </c>
      <c r="AZ116" s="6" t="s">
        <v>101</v>
      </c>
      <c r="BA116" s="6" t="s">
        <v>101</v>
      </c>
      <c r="BB116" s="6" t="s">
        <v>98</v>
      </c>
      <c r="BC116" s="6" t="s">
        <v>98</v>
      </c>
      <c r="BD116" s="6" t="s">
        <v>101</v>
      </c>
      <c r="BE116" s="6" t="s">
        <v>119</v>
      </c>
      <c r="BF116" s="6" t="s">
        <v>120</v>
      </c>
      <c r="BG116" s="6" t="s">
        <v>100</v>
      </c>
      <c r="BH116" s="6" t="s">
        <v>100</v>
      </c>
      <c r="BI116" s="6" t="s">
        <v>101</v>
      </c>
      <c r="BJ116" s="6" t="s">
        <v>100</v>
      </c>
      <c r="BK116" s="6" t="s">
        <v>100</v>
      </c>
      <c r="BL116" s="6" t="s">
        <v>101</v>
      </c>
      <c r="BM116" s="6" t="s">
        <v>101</v>
      </c>
      <c r="BN116" s="6" t="s">
        <v>98</v>
      </c>
      <c r="BO116" s="6" t="s">
        <v>121</v>
      </c>
      <c r="BP116" s="8">
        <v>43709</v>
      </c>
      <c r="BQ116" s="6">
        <v>0</v>
      </c>
      <c r="BR116" s="6" t="s">
        <v>101</v>
      </c>
      <c r="BS116" s="6" t="s">
        <v>100</v>
      </c>
      <c r="BT116" s="6" t="s">
        <v>111</v>
      </c>
      <c r="BU116" s="6" t="s">
        <v>100</v>
      </c>
      <c r="BV116" s="8">
        <v>42705</v>
      </c>
      <c r="BW116" s="6" t="s">
        <v>505</v>
      </c>
      <c r="BX116" s="6" t="s">
        <v>506</v>
      </c>
      <c r="BY116" s="6"/>
      <c r="BZ116" s="6"/>
      <c r="CA116" s="6"/>
      <c r="CB116" s="6"/>
      <c r="CC116" s="6" t="s">
        <v>100</v>
      </c>
      <c r="CD116" s="6"/>
      <c r="CE116" s="6"/>
      <c r="CF116" s="6"/>
      <c r="CG116" s="6" t="s">
        <v>98</v>
      </c>
      <c r="CH116" s="6" t="s">
        <v>507</v>
      </c>
      <c r="CI116" s="6" t="s">
        <v>101</v>
      </c>
      <c r="CJ116" s="8"/>
      <c r="CK116" s="6" t="s">
        <v>101</v>
      </c>
      <c r="CL116" s="8"/>
      <c r="CM116" s="9" t="str">
        <f>IF( AND(ISNUMBER(CJ116),ISNUMBER(CL116)),DATEDIF(CJ116,CL116,"D"),"")</f>
        <v/>
      </c>
    </row>
    <row r="117" spans="1:91">
      <c r="A117" s="6">
        <v>60</v>
      </c>
      <c r="B117" s="6" t="str">
        <f>IF(C117="201612","A",IF(C117="201706","B",IF(C117="201712","C",IF(C117="201806","D"))))</f>
        <v>A</v>
      </c>
      <c r="C117" s="7" t="str">
        <f>CONCATENATE(E117,IF(D117="décembre","12","06"))</f>
        <v>201612</v>
      </c>
      <c r="D117" s="6" t="s">
        <v>90</v>
      </c>
      <c r="E117" s="6">
        <v>2016</v>
      </c>
      <c r="F117" s="6" t="s">
        <v>508</v>
      </c>
      <c r="G117" s="6" t="s">
        <v>509</v>
      </c>
      <c r="H117" s="6">
        <v>85</v>
      </c>
      <c r="I117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17" s="6" t="s">
        <v>93</v>
      </c>
      <c r="K117" s="8">
        <v>11633</v>
      </c>
      <c r="L117" s="8">
        <v>42705</v>
      </c>
      <c r="M117" s="8">
        <v>42716</v>
      </c>
      <c r="N117" s="6">
        <v>11</v>
      </c>
      <c r="O117" s="6" t="s">
        <v>95</v>
      </c>
      <c r="P117" s="6" t="str">
        <f>IF(O117="Hemato","",IF(Q117="CHC","Digestif",IF(Q117="colon","Digestif",IF(Q117="cholangiocarcinome","Digestif",IF(Q117="corticosurrenalome","Surrenale",IF(Q117="ependymome du cervelet","Cérébral",IF(Q117="gastrique","Digestif",IF(Q117="melanome","Cutané",IF(Q117="oesophage","Digestif",IF(Q117="ovaire","Gynécologique",IF(Q117="pancreas","Digestif",IF(Q117="prostate","Prostate",IF(Q117="renal","Urinaire",IF(Q117="sein","Gynécologique",IF(Q117="TNE","TNE",IF(Q117="uterus","Gynécologique",IF(Q117="vessie","Urinaire",IF(Q117="ORL","ORL",IF(Q117="indeterminé","Indéterminé","")))))))))))))))))))</f>
        <v>Gynécologique</v>
      </c>
      <c r="Q117" s="6" t="s">
        <v>186</v>
      </c>
      <c r="R117" s="6" t="s">
        <v>98</v>
      </c>
      <c r="S117" s="6" t="s">
        <v>98</v>
      </c>
      <c r="T117" s="6">
        <v>56</v>
      </c>
      <c r="U117" s="6">
        <v>55</v>
      </c>
      <c r="V117" s="6" t="str">
        <f>IF('[1]Référentiel recueil de données'!$Q117="NC","NC",IF('[1]Référentiel recueil de données'!$S117="NC","NC",ROUND('[1]Référentiel recueil de données'!$S117/('[1]Référentiel recueil de données'!$Q117*'[1]Référentiel recueil de données'!$Q117)*10000,0)))</f>
        <v>NC</v>
      </c>
      <c r="W117" s="7" t="str">
        <f>IF(OR(Table_2[[#This Row],[interval imc]]="NC",Table_2[[#This Row],[interval imc]]=0),"non renseigné","renseigné")</f>
        <v>renseigné</v>
      </c>
      <c r="X117" s="7" t="str">
        <f>IF('[1]Référentiel recueil de données'!$U94="NC","NC",IF(V117&lt;18.5,"&lt;18,5",IF(AND(V117&gt;=18.5,V117&lt;25),"entre 18,5 et 25",IF(AND(V117&gt;=25,V117&lt;30),"entre 25 et 30",IF(V117&gt;=30,"supérieur à 30")))))</f>
        <v>supérieur à 30</v>
      </c>
      <c r="Y117" s="6">
        <v>2</v>
      </c>
      <c r="Z117" s="7" t="str">
        <f>IF(Y117=0,0,IF(AND(Y117&gt;0,Y117&lt;5),"entre 1 et 5",IF(AND(Y117&gt;=5,Y117&lt;=10),"entre 5 et 10",IF(Y117&gt;10,"supérieur à 10","????"))))</f>
        <v>entre 1 et 5</v>
      </c>
      <c r="AA117" s="7">
        <f>IF(AND(ISNUMBER(Table_2[[#This Row],[poids_entree]]),ISNUMBER(Table_2[[#This Row],[poids_sortie]])),Table_2[[#This Row],[poids_sortie]]-Table_2[[#This Row],[poids_entree]],"NC")</f>
        <v>-1</v>
      </c>
      <c r="AB117" s="7" t="str">
        <f>IF(AND(ISNUMBER(Table_2[[#This Row],[poids_init]]),ISNUMBER(Table_2[[#This Row],[poids_entree]])),Table_2[[#This Row],[poids_entree]]-Table_2[[#This Row],[poids_init]],"NC")</f>
        <v>NC</v>
      </c>
      <c r="AC117" s="6" t="str">
        <f>IF(T117="NC","NC",IF(S117="NC","NC",ROUND(((S117-T117)/S117)*100,0)))</f>
        <v>NC</v>
      </c>
      <c r="AD117" s="6" t="str">
        <f>IF(AA117="NC","NC",IF(AA117&gt;=0,"perte","gain"))</f>
        <v>gain</v>
      </c>
      <c r="AE117" s="6" t="str">
        <f>IF(AB117="NC","NC",IF(AB117&gt;=0,"perte","gain"))</f>
        <v>NC</v>
      </c>
      <c r="AF117" s="6">
        <f>IF(U117="NC","NC",IF(T117="NC","NC",ROUND(((T117-U117)/T117)*100,0)))</f>
        <v>2</v>
      </c>
      <c r="AG117" s="6">
        <f>IF(ISNUMBER(Table_2[[#This Row],[% perte de poids DH]]),AF117*(-1),"NC")</f>
        <v>-2</v>
      </c>
      <c r="AH117" s="6" t="str">
        <f>IF(AF117="NC","non renseigné","renseigné")</f>
        <v>renseigné</v>
      </c>
      <c r="AI117" s="6" t="str">
        <f>IF(AC117="NC","non renseigné","renseigné")</f>
        <v>non renseigné</v>
      </c>
      <c r="AJ117" s="7" t="str">
        <f>IF(OR(Table_2[[#This Row],[albumine]]="NC",Table_2[[#This Row],[albumine]]=0),"non renseigné","renseigné")</f>
        <v>renseigné</v>
      </c>
      <c r="AK117" s="6">
        <v>26</v>
      </c>
      <c r="AL117" s="6" t="s">
        <v>110</v>
      </c>
      <c r="AM117" s="6" t="s">
        <v>98</v>
      </c>
      <c r="AN117" s="6">
        <v>0</v>
      </c>
      <c r="AO117" s="6" t="s">
        <v>101</v>
      </c>
      <c r="AP117" s="6">
        <v>0</v>
      </c>
      <c r="AQ117" s="8">
        <v>42796</v>
      </c>
      <c r="AR117" s="8">
        <v>42502</v>
      </c>
      <c r="AS117" s="6">
        <v>0</v>
      </c>
      <c r="AT117" s="6">
        <v>2</v>
      </c>
      <c r="AU117" s="6" t="s">
        <v>98</v>
      </c>
      <c r="AV117" s="6" t="s">
        <v>98</v>
      </c>
      <c r="AW117" s="6" t="s">
        <v>98</v>
      </c>
      <c r="AX117" s="6" t="s">
        <v>98</v>
      </c>
      <c r="AY117" s="6" t="s">
        <v>100</v>
      </c>
      <c r="AZ117" s="6" t="s">
        <v>101</v>
      </c>
      <c r="BA117" s="6" t="s">
        <v>101</v>
      </c>
      <c r="BB117" s="6" t="s">
        <v>98</v>
      </c>
      <c r="BC117" s="6" t="s">
        <v>98</v>
      </c>
      <c r="BD117" s="6" t="s">
        <v>100</v>
      </c>
      <c r="BE117" s="6" t="s">
        <v>102</v>
      </c>
      <c r="BF117" s="6" t="s">
        <v>98</v>
      </c>
      <c r="BG117" s="6" t="s">
        <v>98</v>
      </c>
      <c r="BH117" s="6" t="s">
        <v>98</v>
      </c>
      <c r="BI117" s="6" t="s">
        <v>101</v>
      </c>
      <c r="BJ117" s="6" t="s">
        <v>101</v>
      </c>
      <c r="BK117" s="6" t="s">
        <v>101</v>
      </c>
      <c r="BL117" s="6" t="s">
        <v>101</v>
      </c>
      <c r="BM117" s="6" t="s">
        <v>101</v>
      </c>
      <c r="BN117" s="6" t="s">
        <v>98</v>
      </c>
      <c r="BO117" s="6" t="s">
        <v>98</v>
      </c>
      <c r="BP117" s="8" t="s">
        <v>98</v>
      </c>
      <c r="BQ117" s="6">
        <v>0</v>
      </c>
      <c r="BR117" s="6" t="s">
        <v>101</v>
      </c>
      <c r="BS117" s="6" t="s">
        <v>100</v>
      </c>
      <c r="BT117" s="6" t="s">
        <v>111</v>
      </c>
      <c r="BU117" s="6" t="s">
        <v>101</v>
      </c>
      <c r="BV117" s="8" t="s">
        <v>98</v>
      </c>
      <c r="BW117" s="6" t="s">
        <v>98</v>
      </c>
      <c r="BX117" s="6" t="s">
        <v>98</v>
      </c>
      <c r="BY117" s="6"/>
      <c r="BZ117" s="6"/>
      <c r="CA117" s="6"/>
      <c r="CB117" s="6"/>
      <c r="CC117" s="6"/>
      <c r="CD117" s="6"/>
      <c r="CE117" s="6"/>
      <c r="CF117" s="6"/>
      <c r="CG117" s="6" t="s">
        <v>98</v>
      </c>
      <c r="CH117" s="6" t="s">
        <v>98</v>
      </c>
      <c r="CI117" s="6"/>
      <c r="CJ117" s="8"/>
      <c r="CK117" s="6"/>
      <c r="CL117" s="8"/>
      <c r="CM117" s="9" t="str">
        <f>IF( AND(ISNUMBER(CJ117),ISNUMBER(CL117)),DATEDIF(CJ117,CL117,"D"),"")</f>
        <v/>
      </c>
    </row>
    <row r="118" spans="1:91" ht="75">
      <c r="A118" s="6">
        <v>33</v>
      </c>
      <c r="B118" s="6" t="str">
        <f>IF(C118="201612","A",IF(C118="201706","B",IF(C118="201712","C",IF(C118="201806","D"))))</f>
        <v>B</v>
      </c>
      <c r="C118" s="7" t="str">
        <f>CONCATENATE(E118,IF(D118="décembre","12","06"))</f>
        <v>201706</v>
      </c>
      <c r="D118" s="6" t="s">
        <v>106</v>
      </c>
      <c r="E118" s="6">
        <v>2017</v>
      </c>
      <c r="F118" s="6" t="s">
        <v>510</v>
      </c>
      <c r="G118" s="6" t="s">
        <v>108</v>
      </c>
      <c r="H118" s="6">
        <v>47</v>
      </c>
      <c r="I118" s="7" t="str">
        <f>IF(Table_2[[#This Row],[age]]&lt;50,"&lt;50",IF(AND(Table_2[[#This Row],[age]]&gt;=50,Table_2[[#This Row],[age]]&lt;75),"entre 50 et 75",IF(Table_2[[#This Row],[age]]&gt;=75,"supérieur à 75")))</f>
        <v>&lt;50</v>
      </c>
      <c r="J118" s="6" t="s">
        <v>93</v>
      </c>
      <c r="K118" s="8">
        <v>25010</v>
      </c>
      <c r="L118" s="8">
        <v>43259</v>
      </c>
      <c r="M118" s="8">
        <v>43263</v>
      </c>
      <c r="N118" s="6">
        <v>4</v>
      </c>
      <c r="O118" s="6" t="s">
        <v>95</v>
      </c>
      <c r="P118" s="6" t="str">
        <f>IF(O118="Hemato","",IF(Q118="CHC","Digestif",IF(Q118="colon","Digestif",IF(Q118="cholangiocarcinome","Digestif",IF(Q118="corticosurrenalome","Surrenale",IF(Q118="ependymome du cervelet","Cérébral",IF(Q118="gastrique","Digestif",IF(Q118="melanome","Cutané",IF(Q118="oesophage","Digestif",IF(Q118="ovaire","Gynécologique",IF(Q118="pancreas","Digestif",IF(Q118="prostate","Prostate",IF(Q118="renal","Urinaire",IF(Q118="sein","Gynécologique",IF(Q118="TNE","TNE",IF(Q118="uterus","Gynécologique",IF(Q118="vessie","Urinaire",IF(Q118="ORL","ORL",IF(Q118="indeterminé","Indéterminé","")))))))))))))))))))</f>
        <v>Cutané</v>
      </c>
      <c r="Q118" s="6" t="s">
        <v>456</v>
      </c>
      <c r="R118" s="6">
        <v>165</v>
      </c>
      <c r="S118" s="6" t="s">
        <v>98</v>
      </c>
      <c r="T118" s="6">
        <v>65</v>
      </c>
      <c r="U118" s="6" t="s">
        <v>98</v>
      </c>
      <c r="V118" s="6">
        <f>IF('[1]Référentiel recueil de données'!$Q118="NC","NC",IF('[1]Référentiel recueil de données'!$S118="NC","NC",ROUND('[1]Référentiel recueil de données'!$S118/('[1]Référentiel recueil de données'!$Q118*'[1]Référentiel recueil de données'!$Q118)*10000,0)))</f>
        <v>24</v>
      </c>
      <c r="W118" s="7" t="str">
        <f>IF(OR(Table_2[[#This Row],[interval imc]]="NC",Table_2[[#This Row],[interval imc]]=0),"non renseigné","renseigné")</f>
        <v>renseigné</v>
      </c>
      <c r="X118" s="7" t="str">
        <f>IF('[1]Référentiel recueil de données'!$U59="NC","NC",IF(V118&lt;18.5,"&lt;18,5",IF(AND(V118&gt;=18.5,V118&lt;25),"entre 18,5 et 25",IF(AND(V118&gt;=25,V118&lt;30),"entre 25 et 30",IF(V118&gt;=30,"supérieur à 30")))))</f>
        <v>entre 18,5 et 25</v>
      </c>
      <c r="Y118" s="6">
        <v>1</v>
      </c>
      <c r="Z118" s="7" t="str">
        <f>IF(Y118=0,0,IF(AND(Y118&gt;0,Y118&lt;5),"entre 1 et 5",IF(AND(Y118&gt;=5,Y118&lt;=10),"entre 5 et 10",IF(Y118&gt;10,"supérieur à 10","????"))))</f>
        <v>entre 1 et 5</v>
      </c>
      <c r="AA118" s="7" t="str">
        <f>IF(AND(ISNUMBER(Table_2[[#This Row],[poids_entree]]),ISNUMBER(Table_2[[#This Row],[poids_sortie]])),Table_2[[#This Row],[poids_sortie]]-Table_2[[#This Row],[poids_entree]],"NC")</f>
        <v>NC</v>
      </c>
      <c r="AB118" s="7" t="str">
        <f>IF(AND(ISNUMBER(Table_2[[#This Row],[poids_init]]),ISNUMBER(Table_2[[#This Row],[poids_entree]])),Table_2[[#This Row],[poids_entree]]-Table_2[[#This Row],[poids_init]],"NC")</f>
        <v>NC</v>
      </c>
      <c r="AC118" s="6" t="str">
        <f>IF(T118="NC","NC",IF(S118="NC","NC",ROUND(((S118-T118)/S118)*100,0)))</f>
        <v>NC</v>
      </c>
      <c r="AD118" s="6" t="str">
        <f>IF(AA118="NC","NC",IF(AA118&gt;=0,"perte","gain"))</f>
        <v>NC</v>
      </c>
      <c r="AE118" s="6" t="str">
        <f>IF(AB118="NC","NC",IF(AB118&gt;=0,"perte","gain"))</f>
        <v>NC</v>
      </c>
      <c r="AF118" s="6" t="str">
        <f>IF(U118="NC","NC",IF(T118="NC","NC",ROUND(((T118-U118)/T118)*100,0)))</f>
        <v>NC</v>
      </c>
      <c r="AG118" s="6" t="str">
        <f>IF(ISNUMBER(Table_2[[#This Row],[% perte de poids DH]]),AF118*(-1),"NC")</f>
        <v>NC</v>
      </c>
      <c r="AH118" s="6" t="str">
        <f>IF(AF118="NC","non renseigné","renseigné")</f>
        <v>non renseigné</v>
      </c>
      <c r="AI118" s="6" t="str">
        <f>IF(AC118="NC","non renseigné","renseigné")</f>
        <v>non renseigné</v>
      </c>
      <c r="AJ118" s="7" t="str">
        <f>IF(OR(Table_2[[#This Row],[albumine]]="NC",Table_2[[#This Row],[albumine]]=0),"non renseigné","renseigné")</f>
        <v>non renseigné</v>
      </c>
      <c r="AK118" s="6" t="s">
        <v>98</v>
      </c>
      <c r="AL118" s="6" t="s">
        <v>97</v>
      </c>
      <c r="AM118" s="6" t="s">
        <v>98</v>
      </c>
      <c r="AN118" s="6">
        <v>0</v>
      </c>
      <c r="AO118" s="6">
        <v>0</v>
      </c>
      <c r="AP118" s="6">
        <v>0</v>
      </c>
      <c r="AQ118" s="8">
        <v>42954</v>
      </c>
      <c r="AR118" s="8">
        <v>42954</v>
      </c>
      <c r="AS118" s="6">
        <v>0</v>
      </c>
      <c r="AT118" s="6">
        <v>0</v>
      </c>
      <c r="AU118" s="6" t="s">
        <v>98</v>
      </c>
      <c r="AV118" s="6" t="s">
        <v>98</v>
      </c>
      <c r="AW118" s="6" t="s">
        <v>98</v>
      </c>
      <c r="AX118" s="6" t="s">
        <v>98</v>
      </c>
      <c r="AY118" s="6" t="s">
        <v>101</v>
      </c>
      <c r="AZ118" s="6" t="s">
        <v>101</v>
      </c>
      <c r="BA118" s="6" t="s">
        <v>101</v>
      </c>
      <c r="BB118" s="6" t="s">
        <v>98</v>
      </c>
      <c r="BC118" s="6" t="s">
        <v>98</v>
      </c>
      <c r="BD118" s="6" t="s">
        <v>101</v>
      </c>
      <c r="BE118" s="6" t="s">
        <v>102</v>
      </c>
      <c r="BF118" s="6" t="s">
        <v>98</v>
      </c>
      <c r="BG118" s="6" t="s">
        <v>98</v>
      </c>
      <c r="BH118" s="6" t="s">
        <v>98</v>
      </c>
      <c r="BI118" s="6" t="s">
        <v>98</v>
      </c>
      <c r="BJ118" s="6" t="s">
        <v>98</v>
      </c>
      <c r="BK118" s="6" t="s">
        <v>98</v>
      </c>
      <c r="BL118" s="6" t="s">
        <v>98</v>
      </c>
      <c r="BM118" s="6" t="s">
        <v>101</v>
      </c>
      <c r="BN118" s="6" t="s">
        <v>98</v>
      </c>
      <c r="BO118" s="6" t="s">
        <v>98</v>
      </c>
      <c r="BP118" s="8" t="s">
        <v>98</v>
      </c>
      <c r="BQ118" s="6" t="s">
        <v>98</v>
      </c>
      <c r="BR118" s="6" t="s">
        <v>101</v>
      </c>
      <c r="BS118" s="6" t="s">
        <v>100</v>
      </c>
      <c r="BT118" s="6" t="s">
        <v>111</v>
      </c>
      <c r="BU118" s="6" t="s">
        <v>101</v>
      </c>
      <c r="BV118" s="8" t="s">
        <v>98</v>
      </c>
      <c r="BW118" s="6" t="s">
        <v>98</v>
      </c>
      <c r="BX118" s="6" t="s">
        <v>511</v>
      </c>
      <c r="BY118" s="6"/>
      <c r="BZ118" s="6"/>
      <c r="CA118" s="6"/>
      <c r="CB118" s="6"/>
      <c r="CC118" s="6"/>
      <c r="CD118" s="6"/>
      <c r="CE118" s="6"/>
      <c r="CF118" s="6"/>
      <c r="CG118" s="6" t="s">
        <v>512</v>
      </c>
      <c r="CH118" s="6" t="s">
        <v>98</v>
      </c>
      <c r="CI118" s="6"/>
      <c r="CJ118" s="8"/>
      <c r="CK118" s="6"/>
      <c r="CL118" s="8"/>
      <c r="CM118" s="9" t="str">
        <f>IF( AND(ISNUMBER(CJ118),ISNUMBER(CL118)),DATEDIF(CJ118,CL118,"D"),"")</f>
        <v/>
      </c>
    </row>
    <row r="119" spans="1:91" ht="60">
      <c r="A119" s="6">
        <v>61</v>
      </c>
      <c r="B119" s="6" t="str">
        <f>IF(C119="201612","A",IF(C119="201706","B",IF(C119="201712","C",IF(C119="201806","D"))))</f>
        <v>A</v>
      </c>
      <c r="C119" s="7" t="str">
        <f>CONCATENATE(E119,IF(D119="décembre","12","06"))</f>
        <v>201612</v>
      </c>
      <c r="D119" s="6" t="s">
        <v>90</v>
      </c>
      <c r="E119" s="6">
        <v>2016</v>
      </c>
      <c r="F119" s="6" t="s">
        <v>513</v>
      </c>
      <c r="G119" s="6" t="s">
        <v>514</v>
      </c>
      <c r="H119" s="6">
        <v>83</v>
      </c>
      <c r="I119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19" s="6" t="s">
        <v>142</v>
      </c>
      <c r="K119" s="8">
        <v>12320</v>
      </c>
      <c r="L119" s="8">
        <v>42706</v>
      </c>
      <c r="M119" s="8">
        <v>42713</v>
      </c>
      <c r="N119" s="6">
        <v>7</v>
      </c>
      <c r="O119" s="6" t="s">
        <v>95</v>
      </c>
      <c r="P119" s="6" t="str">
        <f>IF(O119="Hemato","",IF(Q119="CHC","Digestif",IF(Q119="colon","Digestif",IF(Q119="cholangiocarcinome","Digestif",IF(Q119="corticosurrenalome","Surrenale",IF(Q119="ependymome du cervelet","Cérébral",IF(Q119="gastrique","Digestif",IF(Q119="melanome","Cutané",IF(Q119="oesophage","Digestif",IF(Q119="ovaire","Gynécologique",IF(Q119="pancreas","Digestif",IF(Q119="prostate","Prostate",IF(Q119="renal","Urinaire",IF(Q119="sein","Gynécologique",IF(Q119="TNE","TNE",IF(Q119="uterus","Gynécologique",IF(Q119="vessie","Urinaire",IF(Q119="ORL","ORL",IF(Q119="indeterminé","Indéterminé","")))))))))))))))))))</f>
        <v>ORL</v>
      </c>
      <c r="Q119" s="6" t="s">
        <v>461</v>
      </c>
      <c r="R119" s="6">
        <v>169</v>
      </c>
      <c r="S119" s="6" t="s">
        <v>98</v>
      </c>
      <c r="T119" s="6">
        <v>63</v>
      </c>
      <c r="U119" s="6" t="s">
        <v>98</v>
      </c>
      <c r="V119" s="6">
        <f>IF('[1]Référentiel recueil de données'!$Q119="NC","NC",IF('[1]Référentiel recueil de données'!$S119="NC","NC",ROUND('[1]Référentiel recueil de données'!$S119/('[1]Référentiel recueil de données'!$Q119*'[1]Référentiel recueil de données'!$Q119)*10000,0)))</f>
        <v>22</v>
      </c>
      <c r="W119" s="7" t="str">
        <f>IF(OR(Table_2[[#This Row],[interval imc]]="NC",Table_2[[#This Row],[interval imc]]=0),"non renseigné","renseigné")</f>
        <v>non renseigné</v>
      </c>
      <c r="X119" s="7" t="str">
        <f>IF('[1]Référentiel recueil de données'!$U60="NC","NC",IF(V119&lt;18.5,"&lt;18,5",IF(AND(V119&gt;=18.5,V119&lt;25),"entre 18,5 et 25",IF(AND(V119&gt;=25,V119&lt;30),"entre 25 et 30",IF(V119&gt;=30,"supérieur à 30")))))</f>
        <v>NC</v>
      </c>
      <c r="Y119" s="6">
        <v>1</v>
      </c>
      <c r="Z119" s="7" t="str">
        <f>IF(Y119=0,0,IF(AND(Y119&gt;0,Y119&lt;5),"entre 1 et 5",IF(AND(Y119&gt;=5,Y119&lt;=10),"entre 5 et 10",IF(Y119&gt;10,"supérieur à 10","????"))))</f>
        <v>entre 1 et 5</v>
      </c>
      <c r="AA119" s="7" t="str">
        <f>IF(AND(ISNUMBER(Table_2[[#This Row],[poids_entree]]),ISNUMBER(Table_2[[#This Row],[poids_sortie]])),Table_2[[#This Row],[poids_sortie]]-Table_2[[#This Row],[poids_entree]],"NC")</f>
        <v>NC</v>
      </c>
      <c r="AB119" s="7" t="str">
        <f>IF(AND(ISNUMBER(Table_2[[#This Row],[poids_init]]),ISNUMBER(Table_2[[#This Row],[poids_entree]])),Table_2[[#This Row],[poids_entree]]-Table_2[[#This Row],[poids_init]],"NC")</f>
        <v>NC</v>
      </c>
      <c r="AC119" s="6" t="str">
        <f>IF(T119="NC","NC",IF(S119="NC","NC",ROUND(((S119-T119)/S119)*100,0)))</f>
        <v>NC</v>
      </c>
      <c r="AD119" s="6" t="str">
        <f>IF(AA119="NC","NC",IF(AA119&gt;=0,"perte","gain"))</f>
        <v>NC</v>
      </c>
      <c r="AE119" s="6" t="str">
        <f>IF(AB119="NC","NC",IF(AB119&gt;=0,"perte","gain"))</f>
        <v>NC</v>
      </c>
      <c r="AF119" s="6" t="str">
        <f>IF(U119="NC","NC",IF(T119="NC","NC",ROUND(((T119-U119)/T119)*100,0)))</f>
        <v>NC</v>
      </c>
      <c r="AG119" s="6" t="str">
        <f>IF(ISNUMBER(Table_2[[#This Row],[% perte de poids DH]]),AF119*(-1),"NC")</f>
        <v>NC</v>
      </c>
      <c r="AH119" s="6" t="str">
        <f>IF(AF119="NC","non renseigné","renseigné")</f>
        <v>non renseigné</v>
      </c>
      <c r="AI119" s="6" t="str">
        <f>IF(AC119="NC","non renseigné","renseigné")</f>
        <v>non renseigné</v>
      </c>
      <c r="AJ119" s="7" t="str">
        <f>IF(OR(Table_2[[#This Row],[albumine]]="NC",Table_2[[#This Row],[albumine]]=0),"non renseigné","renseigné")</f>
        <v>renseigné</v>
      </c>
      <c r="AK119" s="6">
        <v>24</v>
      </c>
      <c r="AL119" s="6" t="s">
        <v>110</v>
      </c>
      <c r="AM119" s="6" t="s">
        <v>98</v>
      </c>
      <c r="AN119" s="6">
        <v>0</v>
      </c>
      <c r="AO119" s="6" t="s">
        <v>101</v>
      </c>
      <c r="AP119" s="6">
        <v>0</v>
      </c>
      <c r="AQ119" s="8">
        <v>42766</v>
      </c>
      <c r="AR119" s="8">
        <v>42718</v>
      </c>
      <c r="AS119" s="6">
        <v>0</v>
      </c>
      <c r="AT119" s="6">
        <v>0</v>
      </c>
      <c r="AU119" s="6" t="s">
        <v>98</v>
      </c>
      <c r="AV119" s="6" t="s">
        <v>98</v>
      </c>
      <c r="AW119" s="6" t="s">
        <v>98</v>
      </c>
      <c r="AX119" s="6" t="s">
        <v>98</v>
      </c>
      <c r="AY119" s="6" t="s">
        <v>100</v>
      </c>
      <c r="AZ119" s="6" t="s">
        <v>100</v>
      </c>
      <c r="BA119" s="6" t="s">
        <v>101</v>
      </c>
      <c r="BB119" s="6" t="s">
        <v>98</v>
      </c>
      <c r="BC119" s="6" t="s">
        <v>98</v>
      </c>
      <c r="BD119" s="6" t="s">
        <v>101</v>
      </c>
      <c r="BE119" s="6" t="s">
        <v>102</v>
      </c>
      <c r="BF119" s="6" t="s">
        <v>98</v>
      </c>
      <c r="BG119" s="6" t="s">
        <v>98</v>
      </c>
      <c r="BH119" s="6" t="s">
        <v>98</v>
      </c>
      <c r="BI119" s="6" t="s">
        <v>101</v>
      </c>
      <c r="BJ119" s="6" t="s">
        <v>101</v>
      </c>
      <c r="BK119" s="6" t="s">
        <v>101</v>
      </c>
      <c r="BL119" s="6" t="s">
        <v>101</v>
      </c>
      <c r="BM119" s="6" t="s">
        <v>101</v>
      </c>
      <c r="BN119" s="6" t="s">
        <v>98</v>
      </c>
      <c r="BO119" s="6" t="s">
        <v>98</v>
      </c>
      <c r="BP119" s="8" t="s">
        <v>98</v>
      </c>
      <c r="BQ119" s="6">
        <v>0</v>
      </c>
      <c r="BR119" s="6" t="s">
        <v>101</v>
      </c>
      <c r="BS119" s="6" t="s">
        <v>100</v>
      </c>
      <c r="BT119" s="6" t="s">
        <v>111</v>
      </c>
      <c r="BU119" s="6" t="s">
        <v>101</v>
      </c>
      <c r="BV119" s="8" t="s">
        <v>98</v>
      </c>
      <c r="BW119" s="6" t="s">
        <v>98</v>
      </c>
      <c r="BX119" s="6" t="s">
        <v>98</v>
      </c>
      <c r="BY119" s="6"/>
      <c r="BZ119" s="6"/>
      <c r="CA119" s="6"/>
      <c r="CB119" s="6"/>
      <c r="CC119" s="6"/>
      <c r="CD119" s="6"/>
      <c r="CE119" s="6"/>
      <c r="CF119" s="6"/>
      <c r="CG119" s="6" t="s">
        <v>515</v>
      </c>
      <c r="CH119" s="6" t="s">
        <v>98</v>
      </c>
      <c r="CI119" s="6"/>
      <c r="CJ119" s="8"/>
      <c r="CK119" s="6"/>
      <c r="CL119" s="8"/>
      <c r="CM119" s="9" t="str">
        <f>IF( AND(ISNUMBER(CJ119),ISNUMBER(CL119)),DATEDIF(CJ119,CL119,"D"),"")</f>
        <v/>
      </c>
    </row>
    <row r="120" spans="1:91" ht="105">
      <c r="A120" s="6">
        <v>62</v>
      </c>
      <c r="B120" s="6" t="str">
        <f>IF(C120="201612","A",IF(C120="201706","B",IF(C120="201712","C",IF(C120="201806","D"))))</f>
        <v>A</v>
      </c>
      <c r="C120" s="7" t="str">
        <f>CONCATENATE(E120,IF(D120="décembre","12","06"))</f>
        <v>201612</v>
      </c>
      <c r="D120" s="6" t="s">
        <v>90</v>
      </c>
      <c r="E120" s="6">
        <v>2016</v>
      </c>
      <c r="F120" s="6" t="s">
        <v>516</v>
      </c>
      <c r="G120" s="6" t="s">
        <v>517</v>
      </c>
      <c r="H120" s="6">
        <v>83</v>
      </c>
      <c r="I120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20" s="6" t="s">
        <v>93</v>
      </c>
      <c r="K120" s="8">
        <v>12094</v>
      </c>
      <c r="L120" s="8">
        <v>42678</v>
      </c>
      <c r="M120" s="8">
        <v>42718</v>
      </c>
      <c r="N120" s="6">
        <v>40</v>
      </c>
      <c r="O120" s="6" t="s">
        <v>95</v>
      </c>
      <c r="P120" s="6" t="str">
        <f>IF(O120="Hemato","",IF(Q120="CHC","Digestif",IF(Q120="colon","Digestif",IF(Q120="cholangiocarcinome","Digestif",IF(Q120="corticosurrenalome","Surrenale",IF(Q120="ependymome du cervelet","Cérébral",IF(Q120="gastrique","Digestif",IF(Q120="melanome","Cutané",IF(Q120="oesophage","Digestif",IF(Q120="ovaire","Gynécologique",IF(Q120="pancreas","Digestif",IF(Q120="prostate","Prostate",IF(Q120="renal","Urinaire",IF(Q120="sein","Gynécologique",IF(Q120="TNE","TNE",IF(Q120="uterus","Gynécologique",IF(Q120="vessie","Urinaire",IF(Q120="ORL","ORL",IF(Q120="indeterminé","Indéterminé","")))))))))))))))))))</f>
        <v>Digestif</v>
      </c>
      <c r="Q120" s="6" t="s">
        <v>109</v>
      </c>
      <c r="R120" s="6">
        <v>165</v>
      </c>
      <c r="S120" s="6" t="s">
        <v>98</v>
      </c>
      <c r="T120" s="6">
        <v>62</v>
      </c>
      <c r="U120" s="6">
        <v>66</v>
      </c>
      <c r="V120" s="6">
        <f>IF('[1]Référentiel recueil de données'!$Q120="NC","NC",IF('[1]Référentiel recueil de données'!$S120="NC","NC",ROUND('[1]Référentiel recueil de données'!$S120/('[1]Référentiel recueil de données'!$Q120*'[1]Référentiel recueil de données'!$Q120)*10000,0)))</f>
        <v>23</v>
      </c>
      <c r="W120" s="7" t="str">
        <f>IF(OR(Table_2[[#This Row],[interval imc]]="NC",Table_2[[#This Row],[interval imc]]=0),"non renseigné","renseigné")</f>
        <v>renseigné</v>
      </c>
      <c r="X120" s="7" t="str">
        <f>IF('[1]Référentiel recueil de données'!$U126="NC","NC",IF(V120&lt;18.5,"&lt;18,5",IF(AND(V120&gt;=18.5,V120&lt;25),"entre 18,5 et 25",IF(AND(V120&gt;=25,V120&lt;30),"entre 25 et 30",IF(V120&gt;=30,"supérieur à 30")))))</f>
        <v>entre 18,5 et 25</v>
      </c>
      <c r="Y120" s="6">
        <v>2</v>
      </c>
      <c r="Z120" s="7" t="str">
        <f>IF(Y120=0,0,IF(AND(Y120&gt;0,Y120&lt;5),"entre 1 et 5",IF(AND(Y120&gt;=5,Y120&lt;=10),"entre 5 et 10",IF(Y120&gt;10,"supérieur à 10","????"))))</f>
        <v>entre 1 et 5</v>
      </c>
      <c r="AA120" s="7">
        <f>IF(AND(ISNUMBER(Table_2[[#This Row],[poids_entree]]),ISNUMBER(Table_2[[#This Row],[poids_sortie]])),Table_2[[#This Row],[poids_sortie]]-Table_2[[#This Row],[poids_entree]],"NC")</f>
        <v>4</v>
      </c>
      <c r="AB120" s="7" t="str">
        <f>IF(AND(ISNUMBER(Table_2[[#This Row],[poids_init]]),ISNUMBER(Table_2[[#This Row],[poids_entree]])),Table_2[[#This Row],[poids_entree]]-Table_2[[#This Row],[poids_init]],"NC")</f>
        <v>NC</v>
      </c>
      <c r="AC120" s="6" t="str">
        <f>IF(T120="NC","NC",IF(S120="NC","NC",ROUND(((S120-T120)/S120)*100,0)))</f>
        <v>NC</v>
      </c>
      <c r="AD120" s="6" t="str">
        <f>IF(AA120="NC","NC",IF(AA120&gt;=0,"perte","gain"))</f>
        <v>perte</v>
      </c>
      <c r="AE120" s="6" t="str">
        <f>IF(AB120="NC","NC",IF(AB120&gt;=0,"perte","gain"))</f>
        <v>NC</v>
      </c>
      <c r="AF120" s="6">
        <f>IF(U120="NC","NC",IF(T120="NC","NC",ROUND(((T120-U120)/T120)*100,0)))</f>
        <v>-6</v>
      </c>
      <c r="AG120" s="6">
        <f>IF(ISNUMBER(Table_2[[#This Row],[% perte de poids DH]]),AF120*(-1),"NC")</f>
        <v>6</v>
      </c>
      <c r="AH120" s="6" t="str">
        <f>IF(AF120="NC","non renseigné","renseigné")</f>
        <v>renseigné</v>
      </c>
      <c r="AI120" s="6" t="str">
        <f>IF(AC120="NC","non renseigné","renseigné")</f>
        <v>non renseigné</v>
      </c>
      <c r="AJ120" s="7" t="str">
        <f>IF(OR(Table_2[[#This Row],[albumine]]="NC",Table_2[[#This Row],[albumine]]=0),"non renseigné","renseigné")</f>
        <v>non renseigné</v>
      </c>
      <c r="AK120" s="6" t="s">
        <v>98</v>
      </c>
      <c r="AL120" s="6" t="s">
        <v>97</v>
      </c>
      <c r="AM120" s="6" t="s">
        <v>98</v>
      </c>
      <c r="AN120" s="6">
        <v>108</v>
      </c>
      <c r="AO120" s="6" t="s">
        <v>101</v>
      </c>
      <c r="AP120" s="6">
        <v>0</v>
      </c>
      <c r="AQ120" s="8">
        <v>42718</v>
      </c>
      <c r="AR120" s="8">
        <v>42705</v>
      </c>
      <c r="AS120" s="6">
        <v>0</v>
      </c>
      <c r="AT120" s="6">
        <v>0</v>
      </c>
      <c r="AU120" s="6" t="s">
        <v>98</v>
      </c>
      <c r="AV120" s="6" t="s">
        <v>98</v>
      </c>
      <c r="AW120" s="6" t="s">
        <v>98</v>
      </c>
      <c r="AX120" s="6" t="s">
        <v>98</v>
      </c>
      <c r="AY120" s="6" t="s">
        <v>100</v>
      </c>
      <c r="AZ120" s="6" t="s">
        <v>100</v>
      </c>
      <c r="BA120" s="6" t="s">
        <v>100</v>
      </c>
      <c r="BB120" s="6" t="s">
        <v>98</v>
      </c>
      <c r="BC120" s="6" t="s">
        <v>98</v>
      </c>
      <c r="BD120" s="6" t="s">
        <v>101</v>
      </c>
      <c r="BE120" s="6" t="s">
        <v>119</v>
      </c>
      <c r="BF120" s="6" t="s">
        <v>120</v>
      </c>
      <c r="BG120" s="6" t="s">
        <v>98</v>
      </c>
      <c r="BH120" s="6" t="s">
        <v>98</v>
      </c>
      <c r="BI120" s="6" t="s">
        <v>101</v>
      </c>
      <c r="BJ120" s="6" t="s">
        <v>101</v>
      </c>
      <c r="BK120" s="6" t="s">
        <v>101</v>
      </c>
      <c r="BL120" s="6" t="s">
        <v>101</v>
      </c>
      <c r="BM120" s="6" t="s">
        <v>101</v>
      </c>
      <c r="BN120" s="6" t="s">
        <v>98</v>
      </c>
      <c r="BO120" s="6" t="s">
        <v>98</v>
      </c>
      <c r="BP120" s="8" t="s">
        <v>98</v>
      </c>
      <c r="BQ120" s="6">
        <v>0</v>
      </c>
      <c r="BR120" s="6" t="s">
        <v>101</v>
      </c>
      <c r="BS120" s="6" t="s">
        <v>100</v>
      </c>
      <c r="BT120" s="6" t="s">
        <v>111</v>
      </c>
      <c r="BU120" s="6" t="s">
        <v>100</v>
      </c>
      <c r="BV120" s="8">
        <v>42691</v>
      </c>
      <c r="BW120" s="6" t="s">
        <v>397</v>
      </c>
      <c r="BX120" s="6" t="s">
        <v>468</v>
      </c>
      <c r="BY120" s="6" t="s">
        <v>100</v>
      </c>
      <c r="BZ120" s="6"/>
      <c r="CA120" s="6"/>
      <c r="CB120" s="6"/>
      <c r="CC120" s="6"/>
      <c r="CD120" s="6"/>
      <c r="CE120" s="6"/>
      <c r="CF120" s="6"/>
      <c r="CG120" s="6" t="s">
        <v>98</v>
      </c>
      <c r="CH120" s="6" t="s">
        <v>518</v>
      </c>
      <c r="CI120" s="6" t="s">
        <v>101</v>
      </c>
      <c r="CJ120" s="8">
        <v>42691</v>
      </c>
      <c r="CK120" s="6" t="s">
        <v>100</v>
      </c>
      <c r="CL120" s="8">
        <v>42720</v>
      </c>
      <c r="CM120" s="9">
        <f>IF( AND(ISNUMBER(CJ120),ISNUMBER(CL120)),DATEDIF(CJ120,CL120,"D"),"")</f>
        <v>29</v>
      </c>
    </row>
    <row r="121" spans="1:91" ht="90">
      <c r="A121" s="6">
        <v>20</v>
      </c>
      <c r="B121" s="6" t="str">
        <f>IF(C121="201612","A",IF(C121="201706","B",IF(C121="201712","C",IF(C121="201806","D"))))</f>
        <v>B</v>
      </c>
      <c r="C121" s="7" t="str">
        <f>CONCATENATE(E121,IF(D121="décembre","12","06"))</f>
        <v>201706</v>
      </c>
      <c r="D121" s="6" t="s">
        <v>106</v>
      </c>
      <c r="E121" s="6">
        <v>2017</v>
      </c>
      <c r="F121" s="6" t="s">
        <v>519</v>
      </c>
      <c r="G121" s="6" t="s">
        <v>517</v>
      </c>
      <c r="H121" s="6">
        <v>81</v>
      </c>
      <c r="I12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21" s="6" t="s">
        <v>93</v>
      </c>
      <c r="K121" s="8">
        <v>12822</v>
      </c>
      <c r="L121" s="8">
        <v>42884</v>
      </c>
      <c r="M121" s="8">
        <v>42893</v>
      </c>
      <c r="N121" s="6">
        <v>9</v>
      </c>
      <c r="O121" s="6" t="s">
        <v>95</v>
      </c>
      <c r="P121" s="6" t="str">
        <f>IF(O121="Hemato","",IF(Q121="CHC","Digestif",IF(Q121="colon","Digestif",IF(Q121="cholangiocarcinome","Digestif",IF(Q121="corticosurrenalome","Surrenale",IF(Q121="ependymome du cervelet","Cérébral",IF(Q121="gastrique","Digestif",IF(Q121="melanome","Cutané",IF(Q121="oesophage","Digestif",IF(Q121="ovaire","Gynécologique",IF(Q121="pancreas","Digestif",IF(Q121="prostate","Prostate",IF(Q121="renal","Urinaire",IF(Q121="sein","Gynécologique",IF(Q121="TNE","TNE",IF(Q121="uterus","Gynécologique",IF(Q121="vessie","Urinaire",IF(Q121="ORL","ORL",IF(Q121="indeterminé","Indéterminé","")))))))))))))))))))</f>
        <v>Gynécologique</v>
      </c>
      <c r="Q121" s="6" t="s">
        <v>96</v>
      </c>
      <c r="R121" s="6">
        <v>170</v>
      </c>
      <c r="S121" s="6" t="s">
        <v>98</v>
      </c>
      <c r="T121" s="6" t="s">
        <v>98</v>
      </c>
      <c r="U121" s="6" t="s">
        <v>98</v>
      </c>
      <c r="V121" s="6" t="str">
        <f>IF('[1]Référentiel recueil de données'!$Q121="NC","NC",IF('[1]Référentiel recueil de données'!$S121="NC","NC",ROUND('[1]Référentiel recueil de données'!$S121/('[1]Référentiel recueil de données'!$Q121*'[1]Référentiel recueil de données'!$Q121)*10000,0)))</f>
        <v>NC</v>
      </c>
      <c r="W121" s="7" t="str">
        <f>IF(OR(Table_2[[#This Row],[interval imc]]="NC",Table_2[[#This Row],[interval imc]]=0),"non renseigné","renseigné")</f>
        <v>renseigné</v>
      </c>
      <c r="X121" s="7" t="str">
        <f>IF('[1]Référentiel recueil de données'!$U61="NC","NC",IF(V121&lt;18.5,"&lt;18,5",IF(AND(V121&gt;=18.5,V121&lt;25),"entre 18,5 et 25",IF(AND(V121&gt;=25,V121&lt;30),"entre 25 et 30",IF(V121&gt;=30,"supérieur à 30")))))</f>
        <v>supérieur à 30</v>
      </c>
      <c r="Y121" s="6">
        <v>0</v>
      </c>
      <c r="Z121" s="7">
        <f>IF(Y121=0,0,IF(AND(Y121&gt;0,Y121&lt;5),"entre 1 et 5",IF(AND(Y121&gt;=5,Y121&lt;=10),"entre 5 et 10",IF(Y121&gt;10,"supérieur à 10","????"))))</f>
        <v>0</v>
      </c>
      <c r="AA121" s="7" t="str">
        <f>IF(AND(ISNUMBER(Table_2[[#This Row],[poids_entree]]),ISNUMBER(Table_2[[#This Row],[poids_sortie]])),Table_2[[#This Row],[poids_sortie]]-Table_2[[#This Row],[poids_entree]],"NC")</f>
        <v>NC</v>
      </c>
      <c r="AB121" s="7" t="str">
        <f>IF(AND(ISNUMBER(Table_2[[#This Row],[poids_init]]),ISNUMBER(Table_2[[#This Row],[poids_entree]])),Table_2[[#This Row],[poids_entree]]-Table_2[[#This Row],[poids_init]],"NC")</f>
        <v>NC</v>
      </c>
      <c r="AC121" s="6" t="str">
        <f>IF(T121="NC","NC",IF(S121="NC","NC",ROUND(((S121-T121)/S121)*100,0)))</f>
        <v>NC</v>
      </c>
      <c r="AD121" s="6" t="str">
        <f>IF(AA121="NC","NC",IF(AA121&gt;=0,"perte","gain"))</f>
        <v>NC</v>
      </c>
      <c r="AE121" s="6" t="str">
        <f>IF(AB121="NC","NC",IF(AB121&gt;=0,"perte","gain"))</f>
        <v>NC</v>
      </c>
      <c r="AF121" s="6" t="str">
        <f>IF(U121="NC","NC",IF(T121="NC","NC",ROUND(((T121-U121)/T121)*100,0)))</f>
        <v>NC</v>
      </c>
      <c r="AG121" s="6" t="str">
        <f>IF(ISNUMBER(Table_2[[#This Row],[% perte de poids DH]]),AF121*(-1),"NC")</f>
        <v>NC</v>
      </c>
      <c r="AH121" s="6" t="str">
        <f>IF(AF121="NC","non renseigné","renseigné")</f>
        <v>non renseigné</v>
      </c>
      <c r="AI121" s="6" t="str">
        <f>IF(AC121="NC","non renseigné","renseigné")</f>
        <v>non renseigné</v>
      </c>
      <c r="AJ121" s="7" t="str">
        <f>IF(OR(Table_2[[#This Row],[albumine]]="NC",Table_2[[#This Row],[albumine]]=0),"non renseigné","renseigné")</f>
        <v>renseigné</v>
      </c>
      <c r="AK121" s="6">
        <v>25</v>
      </c>
      <c r="AL121" s="6" t="s">
        <v>110</v>
      </c>
      <c r="AM121" s="6" t="s">
        <v>98</v>
      </c>
      <c r="AN121" s="6">
        <v>0</v>
      </c>
      <c r="AO121" s="6">
        <v>0</v>
      </c>
      <c r="AP121" s="6">
        <v>0</v>
      </c>
      <c r="AQ121" s="8">
        <v>42950</v>
      </c>
      <c r="AR121" s="8">
        <v>42870</v>
      </c>
      <c r="AS121" s="6">
        <v>0</v>
      </c>
      <c r="AT121" s="6">
        <v>3</v>
      </c>
      <c r="AU121" s="6" t="s">
        <v>98</v>
      </c>
      <c r="AV121" s="6" t="s">
        <v>98</v>
      </c>
      <c r="AW121" s="6" t="s">
        <v>98</v>
      </c>
      <c r="AX121" s="6" t="s">
        <v>98</v>
      </c>
      <c r="AY121" s="6" t="s">
        <v>100</v>
      </c>
      <c r="AZ121" s="6" t="s">
        <v>101</v>
      </c>
      <c r="BA121" s="6" t="s">
        <v>101</v>
      </c>
      <c r="BB121" s="6" t="s">
        <v>98</v>
      </c>
      <c r="BC121" s="6" t="s">
        <v>98</v>
      </c>
      <c r="BD121" s="6" t="s">
        <v>100</v>
      </c>
      <c r="BE121" s="6" t="s">
        <v>102</v>
      </c>
      <c r="BF121" s="6" t="s">
        <v>98</v>
      </c>
      <c r="BG121" s="6" t="s">
        <v>98</v>
      </c>
      <c r="BH121" s="6" t="s">
        <v>98</v>
      </c>
      <c r="BI121" s="6" t="s">
        <v>98</v>
      </c>
      <c r="BJ121" s="6" t="s">
        <v>98</v>
      </c>
      <c r="BK121" s="6" t="s">
        <v>98</v>
      </c>
      <c r="BL121" s="6" t="s">
        <v>98</v>
      </c>
      <c r="BM121" s="6" t="s">
        <v>101</v>
      </c>
      <c r="BN121" s="6" t="s">
        <v>98</v>
      </c>
      <c r="BO121" s="6" t="s">
        <v>98</v>
      </c>
      <c r="BP121" s="8" t="s">
        <v>98</v>
      </c>
      <c r="BQ121" s="6" t="s">
        <v>98</v>
      </c>
      <c r="BR121" s="6" t="s">
        <v>100</v>
      </c>
      <c r="BS121" s="6" t="s">
        <v>101</v>
      </c>
      <c r="BT121" s="6" t="s">
        <v>103</v>
      </c>
      <c r="BU121" s="6" t="s">
        <v>101</v>
      </c>
      <c r="BV121" s="8" t="s">
        <v>98</v>
      </c>
      <c r="BW121" s="6" t="s">
        <v>98</v>
      </c>
      <c r="BX121" s="6" t="s">
        <v>98</v>
      </c>
      <c r="BY121" s="6"/>
      <c r="BZ121" s="6"/>
      <c r="CA121" s="6"/>
      <c r="CB121" s="6"/>
      <c r="CC121" s="6"/>
      <c r="CD121" s="6"/>
      <c r="CE121" s="6"/>
      <c r="CF121" s="6"/>
      <c r="CG121" s="6" t="s">
        <v>520</v>
      </c>
      <c r="CH121" s="6" t="s">
        <v>98</v>
      </c>
      <c r="CI121" s="6"/>
      <c r="CJ121" s="8"/>
      <c r="CK121" s="6"/>
      <c r="CL121" s="8"/>
      <c r="CM121" s="9" t="str">
        <f>IF( AND(ISNUMBER(CJ121),ISNUMBER(CL121)),DATEDIF(CJ121,CL121,"D"),"")</f>
        <v/>
      </c>
    </row>
    <row r="122" spans="1:91" ht="45">
      <c r="A122" s="6">
        <v>63</v>
      </c>
      <c r="B122" s="6" t="str">
        <f>IF(C122="201612","A",IF(C122="201706","B",IF(C122="201712","C",IF(C122="201806","D"))))</f>
        <v>A</v>
      </c>
      <c r="C122" s="7" t="str">
        <f>CONCATENATE(E122,IF(D122="décembre","12","06"))</f>
        <v>201612</v>
      </c>
      <c r="D122" s="6" t="s">
        <v>90</v>
      </c>
      <c r="E122" s="6">
        <v>2016</v>
      </c>
      <c r="F122" s="6" t="s">
        <v>521</v>
      </c>
      <c r="G122" s="6" t="s">
        <v>160</v>
      </c>
      <c r="H122" s="6">
        <v>63</v>
      </c>
      <c r="I12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2" s="6" t="s">
        <v>142</v>
      </c>
      <c r="K122" s="8">
        <v>19308</v>
      </c>
      <c r="L122" s="8">
        <v>42707</v>
      </c>
      <c r="M122" s="8">
        <v>42716</v>
      </c>
      <c r="N122" s="6">
        <v>9</v>
      </c>
      <c r="O122" s="6" t="s">
        <v>95</v>
      </c>
      <c r="P122" s="6" t="str">
        <f>IF(O122="Hemato","",IF(Q122="CHC","Digestif",IF(Q122="colon","Digestif",IF(Q122="cholangiocarcinome","Digestif",IF(Q122="corticosurrenalome","Surrenale",IF(Q122="ependymome du cervelet","Cérébral",IF(Q122="gastrique","Digestif",IF(Q122="melanome","Cutané",IF(Q122="oesophage","Digestif",IF(Q122="ovaire","Gynécologique",IF(Q122="pancreas","Digestif",IF(Q122="prostate","Prostate",IF(Q122="renal","Urinaire",IF(Q122="sein","Gynécologique",IF(Q122="TNE","TNE",IF(Q122="uterus","Gynécologique",IF(Q122="vessie","Urinaire",IF(Q122="ORL","ORL",IF(Q122="indeterminé","Indéterminé","")))))))))))))))))))</f>
        <v>ORL</v>
      </c>
      <c r="Q122" s="6" t="s">
        <v>461</v>
      </c>
      <c r="R122" s="6">
        <v>170</v>
      </c>
      <c r="S122" s="6">
        <v>63</v>
      </c>
      <c r="T122" s="6">
        <v>63</v>
      </c>
      <c r="U122" s="6" t="s">
        <v>98</v>
      </c>
      <c r="V122" s="6">
        <f>IF('[1]Référentiel recueil de données'!$Q122="NC","NC",IF('[1]Référentiel recueil de données'!$S122="NC","NC",ROUND('[1]Référentiel recueil de données'!$S122/('[1]Référentiel recueil de données'!$Q122*'[1]Référentiel recueil de données'!$Q122)*10000,0)))</f>
        <v>22</v>
      </c>
      <c r="W122" s="7" t="str">
        <f>IF(OR(Table_2[[#This Row],[interval imc]]="NC",Table_2[[#This Row],[interval imc]]=0),"non renseigné","renseigné")</f>
        <v>renseigné</v>
      </c>
      <c r="X122" s="7" t="str">
        <f>IF('[1]Référentiel recueil de données'!$U62="NC","NC",IF(V122&lt;18.5,"&lt;18,5",IF(AND(V122&gt;=18.5,V122&lt;25),"entre 18,5 et 25",IF(AND(V122&gt;=25,V122&lt;30),"entre 25 et 30",IF(V122&gt;=30,"supérieur à 30")))))</f>
        <v>entre 18,5 et 25</v>
      </c>
      <c r="Y122" s="6">
        <v>1</v>
      </c>
      <c r="Z122" s="7" t="str">
        <f>IF(Y122=0,0,IF(AND(Y122&gt;0,Y122&lt;5),"entre 1 et 5",IF(AND(Y122&gt;=5,Y122&lt;=10),"entre 5 et 10",IF(Y122&gt;10,"supérieur à 10","????"))))</f>
        <v>entre 1 et 5</v>
      </c>
      <c r="AA122" s="7" t="str">
        <f>IF(AND(ISNUMBER(Table_2[[#This Row],[poids_entree]]),ISNUMBER(Table_2[[#This Row],[poids_sortie]])),Table_2[[#This Row],[poids_sortie]]-Table_2[[#This Row],[poids_entree]],"NC")</f>
        <v>NC</v>
      </c>
      <c r="AB122" s="7">
        <f>IF(AND(ISNUMBER(Table_2[[#This Row],[poids_init]]),ISNUMBER(Table_2[[#This Row],[poids_entree]])),Table_2[[#This Row],[poids_entree]]-Table_2[[#This Row],[poids_init]],"NC")</f>
        <v>0</v>
      </c>
      <c r="AC122" s="6">
        <f>IF(T122="NC","NC",IF(S122="NC","NC",ROUND(((S122-T122)/S122)*100,0)))</f>
        <v>0</v>
      </c>
      <c r="AD122" s="6" t="str">
        <f>IF(AA122="NC","NC",IF(AA122&gt;=0,"perte","gain"))</f>
        <v>NC</v>
      </c>
      <c r="AE122" s="6" t="str">
        <f>IF(AB122="NC","NC",IF(AB122&gt;=0,"perte","gain"))</f>
        <v>perte</v>
      </c>
      <c r="AF122" s="6" t="str">
        <f>IF(U122="NC","NC",IF(T122="NC","NC",ROUND(((T122-U122)/T122)*100,0)))</f>
        <v>NC</v>
      </c>
      <c r="AG122" s="6" t="str">
        <f>IF(ISNUMBER(Table_2[[#This Row],[% perte de poids DH]]),AF122*(-1),"NC")</f>
        <v>NC</v>
      </c>
      <c r="AH122" s="6" t="str">
        <f>IF(AF122="NC","non renseigné","renseigné")</f>
        <v>non renseigné</v>
      </c>
      <c r="AI122" s="6" t="str">
        <f>IF(AC122="NC","non renseigné","renseigné")</f>
        <v>renseigné</v>
      </c>
      <c r="AJ122" s="7" t="str">
        <f>IF(OR(Table_2[[#This Row],[albumine]]="NC",Table_2[[#This Row],[albumine]]=0),"non renseigné","renseigné")</f>
        <v>non renseigné</v>
      </c>
      <c r="AK122" s="6" t="s">
        <v>98</v>
      </c>
      <c r="AL122" s="6" t="s">
        <v>128</v>
      </c>
      <c r="AM122" s="6" t="s">
        <v>98</v>
      </c>
      <c r="AN122" s="6">
        <v>260</v>
      </c>
      <c r="AO122" s="6" t="s">
        <v>101</v>
      </c>
      <c r="AP122" s="6">
        <v>0</v>
      </c>
      <c r="AQ122" s="8">
        <v>43047</v>
      </c>
      <c r="AR122" s="8">
        <v>43041</v>
      </c>
      <c r="AS122" s="6">
        <v>0</v>
      </c>
      <c r="AT122" s="6">
        <v>0</v>
      </c>
      <c r="AU122" s="6" t="s">
        <v>98</v>
      </c>
      <c r="AV122" s="6" t="s">
        <v>98</v>
      </c>
      <c r="AW122" s="6" t="s">
        <v>98</v>
      </c>
      <c r="AX122" s="6" t="s">
        <v>98</v>
      </c>
      <c r="AY122" s="6" t="s">
        <v>100</v>
      </c>
      <c r="AZ122" s="6" t="s">
        <v>101</v>
      </c>
      <c r="BA122" s="6" t="s">
        <v>101</v>
      </c>
      <c r="BB122" s="6" t="s">
        <v>101</v>
      </c>
      <c r="BC122" s="6" t="s">
        <v>98</v>
      </c>
      <c r="BD122" s="6" t="s">
        <v>101</v>
      </c>
      <c r="BE122" s="6" t="s">
        <v>181</v>
      </c>
      <c r="BF122" s="6" t="s">
        <v>182</v>
      </c>
      <c r="BG122" s="6" t="s">
        <v>98</v>
      </c>
      <c r="BH122" s="6" t="s">
        <v>98</v>
      </c>
      <c r="BI122" s="6" t="s">
        <v>101</v>
      </c>
      <c r="BJ122" s="6" t="s">
        <v>101</v>
      </c>
      <c r="BK122" s="6" t="s">
        <v>101</v>
      </c>
      <c r="BL122" s="6" t="s">
        <v>101</v>
      </c>
      <c r="BM122" s="6" t="s">
        <v>101</v>
      </c>
      <c r="BN122" s="6" t="s">
        <v>98</v>
      </c>
      <c r="BO122" s="6" t="s">
        <v>98</v>
      </c>
      <c r="BP122" s="8">
        <v>42675</v>
      </c>
      <c r="BQ122" s="6">
        <v>0</v>
      </c>
      <c r="BR122" s="6" t="s">
        <v>101</v>
      </c>
      <c r="BS122" s="6" t="s">
        <v>100</v>
      </c>
      <c r="BT122" s="6" t="s">
        <v>111</v>
      </c>
      <c r="BU122" s="6" t="s">
        <v>100</v>
      </c>
      <c r="BV122" s="8">
        <v>42704</v>
      </c>
      <c r="BW122" s="6" t="s">
        <v>397</v>
      </c>
      <c r="BX122" s="6" t="s">
        <v>182</v>
      </c>
      <c r="BY122" s="6" t="s">
        <v>100</v>
      </c>
      <c r="BZ122" s="6"/>
      <c r="CA122" s="6"/>
      <c r="CB122" s="6"/>
      <c r="CC122" s="6"/>
      <c r="CD122" s="6"/>
      <c r="CE122" s="6"/>
      <c r="CF122" s="6"/>
      <c r="CG122" s="6" t="s">
        <v>98</v>
      </c>
      <c r="CH122" s="6" t="s">
        <v>522</v>
      </c>
      <c r="CI122" s="6" t="s">
        <v>101</v>
      </c>
      <c r="CJ122" s="8">
        <v>43045</v>
      </c>
      <c r="CK122" s="6" t="s">
        <v>100</v>
      </c>
      <c r="CL122" s="8">
        <v>43047</v>
      </c>
      <c r="CM122" s="9">
        <f>IF( AND(ISNUMBER(CJ122),ISNUMBER(CL122)),DATEDIF(CJ122,CL122,"D"),"")</f>
        <v>2</v>
      </c>
    </row>
    <row r="123" spans="1:91" ht="120">
      <c r="A123" s="6">
        <v>21</v>
      </c>
      <c r="B123" s="6" t="str">
        <f>IF(C123="201612","A",IF(C123="201706","B",IF(C123="201712","C",IF(C123="201806","D"))))</f>
        <v>B</v>
      </c>
      <c r="C123" s="7" t="str">
        <f>CONCATENATE(E123,IF(D123="décembre","12","06"))</f>
        <v>201706</v>
      </c>
      <c r="D123" s="6" t="s">
        <v>106</v>
      </c>
      <c r="E123" s="6">
        <v>2017</v>
      </c>
      <c r="F123" s="6" t="s">
        <v>523</v>
      </c>
      <c r="G123" s="6" t="s">
        <v>524</v>
      </c>
      <c r="H123" s="6">
        <v>56</v>
      </c>
      <c r="I12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3" s="6" t="s">
        <v>142</v>
      </c>
      <c r="K123" s="8">
        <v>21890</v>
      </c>
      <c r="L123" s="8">
        <v>42888</v>
      </c>
      <c r="M123" s="8">
        <v>42897</v>
      </c>
      <c r="N123" s="6">
        <v>9</v>
      </c>
      <c r="O123" s="6" t="s">
        <v>95</v>
      </c>
      <c r="P123" s="6" t="str">
        <f>IF(O123="Hemato","",IF(Q123="CHC","Digestif",IF(Q123="colon","Digestif",IF(Q123="cholangiocarcinome","Digestif",IF(Q123="corticosurrenalome","Surrenale",IF(Q123="ependymome du cervelet","Cérébral",IF(Q123="gastrique","Digestif",IF(Q123="melanome","Cutané",IF(Q123="oesophage","Digestif",IF(Q123="ovaire","Gynécologique",IF(Q123="pancreas","Digestif",IF(Q123="prostate","Prostate",IF(Q123="renal","Urinaire",IF(Q123="sein","Gynécologique",IF(Q123="TNE","TNE",IF(Q123="uterus","Gynécologique",IF(Q123="vessie","Urinaire",IF(Q123="ORL","ORL",IF(Q123="indeterminé","Indéterminé","")))))))))))))))))))</f>
        <v>ORL</v>
      </c>
      <c r="Q123" s="6" t="s">
        <v>461</v>
      </c>
      <c r="R123" s="6">
        <v>182</v>
      </c>
      <c r="S123" s="6">
        <v>69</v>
      </c>
      <c r="T123" s="6">
        <v>61</v>
      </c>
      <c r="U123" s="6">
        <v>66</v>
      </c>
      <c r="V123" s="6">
        <f>IF('[1]Référentiel recueil de données'!$Q123="NC","NC",IF('[1]Référentiel recueil de données'!$S123="NC","NC",ROUND('[1]Référentiel recueil de données'!$S123/('[1]Référentiel recueil de données'!$Q123*'[1]Référentiel recueil de données'!$Q123)*10000,0)))</f>
        <v>18</v>
      </c>
      <c r="W123" s="7" t="str">
        <f>IF(OR(Table_2[[#This Row],[interval imc]]="NC",Table_2[[#This Row],[interval imc]]=0),"non renseigné","renseigné")</f>
        <v>non renseigné</v>
      </c>
      <c r="X123" s="7" t="str">
        <f>IF('[1]Référentiel recueil de données'!$U74="NC","NC",IF(V123&lt;18.5,"&lt;18,5",IF(AND(V123&gt;=18.5,V123&lt;25),"entre 18,5 et 25",IF(AND(V123&gt;=25,V123&lt;30),"entre 25 et 30",IF(V123&gt;=30,"supérieur à 30")))))</f>
        <v>NC</v>
      </c>
      <c r="Y123" s="6">
        <v>2</v>
      </c>
      <c r="Z123" s="7" t="str">
        <f>IF(Y123=0,0,IF(AND(Y123&gt;0,Y123&lt;5),"entre 1 et 5",IF(AND(Y123&gt;=5,Y123&lt;=10),"entre 5 et 10",IF(Y123&gt;10,"supérieur à 10","????"))))</f>
        <v>entre 1 et 5</v>
      </c>
      <c r="AA123" s="7">
        <f>IF(AND(ISNUMBER(Table_2[[#This Row],[poids_entree]]),ISNUMBER(Table_2[[#This Row],[poids_sortie]])),Table_2[[#This Row],[poids_sortie]]-Table_2[[#This Row],[poids_entree]],"NC")</f>
        <v>5</v>
      </c>
      <c r="AB123" s="7">
        <f>IF(AND(ISNUMBER(Table_2[[#This Row],[poids_init]]),ISNUMBER(Table_2[[#This Row],[poids_entree]])),Table_2[[#This Row],[poids_entree]]-Table_2[[#This Row],[poids_init]],"NC")</f>
        <v>-8</v>
      </c>
      <c r="AC123" s="6">
        <f>IF(T123="NC","NC",IF(S123="NC","NC",ROUND(((S123-T123)/S123)*100,0)))</f>
        <v>12</v>
      </c>
      <c r="AD123" s="6" t="str">
        <f>IF(AA123="NC","NC",IF(AA123&gt;=0,"perte","gain"))</f>
        <v>perte</v>
      </c>
      <c r="AE123" s="6" t="str">
        <f>IF(AB123="NC","NC",IF(AB123&gt;=0,"perte","gain"))</f>
        <v>gain</v>
      </c>
      <c r="AF123" s="6">
        <f>IF(U123="NC","NC",IF(T123="NC","NC",ROUND(((T123-U123)/T123)*100,0)))</f>
        <v>-8</v>
      </c>
      <c r="AG123" s="6">
        <f>IF(ISNUMBER(Table_2[[#This Row],[% perte de poids DH]]),AF123*(-1),"NC")</f>
        <v>8</v>
      </c>
      <c r="AH123" s="6" t="str">
        <f>IF(AF123="NC","non renseigné","renseigné")</f>
        <v>renseigné</v>
      </c>
      <c r="AI123" s="6" t="str">
        <f>IF(AC123="NC","non renseigné","renseigné")</f>
        <v>renseigné</v>
      </c>
      <c r="AJ123" s="7" t="str">
        <f>IF(OR(Table_2[[#This Row],[albumine]]="NC",Table_2[[#This Row],[albumine]]=0),"non renseigné","renseigné")</f>
        <v>non renseigné</v>
      </c>
      <c r="AK123" s="6" t="s">
        <v>98</v>
      </c>
      <c r="AL123" s="6" t="s">
        <v>115</v>
      </c>
      <c r="AM123" s="6" t="s">
        <v>98</v>
      </c>
      <c r="AN123" s="6">
        <v>0</v>
      </c>
      <c r="AO123" s="6">
        <v>0</v>
      </c>
      <c r="AP123" s="6">
        <v>0</v>
      </c>
      <c r="AQ123" s="8">
        <v>42897</v>
      </c>
      <c r="AR123" s="8">
        <v>42863</v>
      </c>
      <c r="AS123" s="6">
        <v>0</v>
      </c>
      <c r="AT123" s="6">
        <v>2</v>
      </c>
      <c r="AU123" s="6" t="s">
        <v>98</v>
      </c>
      <c r="AV123" s="6" t="s">
        <v>98</v>
      </c>
      <c r="AW123" s="6" t="s">
        <v>98</v>
      </c>
      <c r="AX123" s="6" t="s">
        <v>98</v>
      </c>
      <c r="AY123" s="6" t="s">
        <v>100</v>
      </c>
      <c r="AZ123" s="6" t="s">
        <v>101</v>
      </c>
      <c r="BA123" s="6" t="s">
        <v>101</v>
      </c>
      <c r="BB123" s="6" t="s">
        <v>98</v>
      </c>
      <c r="BC123" s="6" t="s">
        <v>100</v>
      </c>
      <c r="BD123" s="6" t="s">
        <v>100</v>
      </c>
      <c r="BE123" s="6" t="s">
        <v>119</v>
      </c>
      <c r="BF123" s="6" t="s">
        <v>120</v>
      </c>
      <c r="BG123" s="6" t="s">
        <v>98</v>
      </c>
      <c r="BH123" s="6" t="s">
        <v>101</v>
      </c>
      <c r="BI123" s="6" t="s">
        <v>98</v>
      </c>
      <c r="BJ123" s="6" t="s">
        <v>98</v>
      </c>
      <c r="BK123" s="6" t="s">
        <v>98</v>
      </c>
      <c r="BL123" s="6" t="s">
        <v>98</v>
      </c>
      <c r="BM123" s="6" t="s">
        <v>100</v>
      </c>
      <c r="BN123" s="6" t="s">
        <v>98</v>
      </c>
      <c r="BO123" s="6" t="s">
        <v>121</v>
      </c>
      <c r="BP123" s="8" t="s">
        <v>98</v>
      </c>
      <c r="BQ123" s="6" t="s">
        <v>98</v>
      </c>
      <c r="BR123" s="6" t="s">
        <v>101</v>
      </c>
      <c r="BS123" s="6" t="s">
        <v>100</v>
      </c>
      <c r="BT123" s="6" t="s">
        <v>111</v>
      </c>
      <c r="BU123" s="6" t="s">
        <v>101</v>
      </c>
      <c r="BV123" s="8" t="s">
        <v>98</v>
      </c>
      <c r="BW123" s="6" t="s">
        <v>98</v>
      </c>
      <c r="BX123" s="6" t="s">
        <v>98</v>
      </c>
      <c r="BY123" s="6"/>
      <c r="BZ123" s="6"/>
      <c r="CA123" s="6"/>
      <c r="CB123" s="6"/>
      <c r="CC123" s="6"/>
      <c r="CD123" s="6"/>
      <c r="CE123" s="6"/>
      <c r="CF123" s="6"/>
      <c r="CG123" s="6" t="s">
        <v>525</v>
      </c>
      <c r="CH123" s="6" t="s">
        <v>526</v>
      </c>
      <c r="CI123" s="6"/>
      <c r="CJ123" s="8"/>
      <c r="CK123" s="6"/>
      <c r="CL123" s="8"/>
      <c r="CM123" s="9" t="str">
        <f>IF( AND(ISNUMBER(CJ123),ISNUMBER(CL123)),DATEDIF(CJ123,CL123,"D"),"")</f>
        <v/>
      </c>
    </row>
    <row r="124" spans="1:91" ht="75">
      <c r="A124" s="6">
        <v>22</v>
      </c>
      <c r="B124" s="6" t="str">
        <f>IF(C124="201612","A",IF(C124="201706","B",IF(C124="201712","C",IF(C124="201806","D"))))</f>
        <v>B</v>
      </c>
      <c r="C124" s="7" t="str">
        <f>CONCATENATE(E124,IF(D124="décembre","12","06"))</f>
        <v>201706</v>
      </c>
      <c r="D124" s="6" t="s">
        <v>106</v>
      </c>
      <c r="E124" s="6">
        <v>2017</v>
      </c>
      <c r="F124" s="6" t="s">
        <v>527</v>
      </c>
      <c r="G124" s="6" t="s">
        <v>528</v>
      </c>
      <c r="H124" s="6">
        <v>65</v>
      </c>
      <c r="I12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4" s="6" t="s">
        <v>93</v>
      </c>
      <c r="K124" s="8">
        <v>18455</v>
      </c>
      <c r="L124" s="8">
        <v>42887</v>
      </c>
      <c r="M124" s="8">
        <v>42898</v>
      </c>
      <c r="N124" s="6">
        <v>11</v>
      </c>
      <c r="O124" s="6" t="s">
        <v>95</v>
      </c>
      <c r="P124" s="6" t="str">
        <f>IF(O124="Hemato","",IF(Q124="CHC","Digestif",IF(Q124="colon","Digestif",IF(Q124="cholangiocarcinome","Digestif",IF(Q124="corticosurrenalome","Surrenale",IF(Q124="ependymome du cervelet","Cérébral",IF(Q124="gastrique","Digestif",IF(Q124="melanome","Cutané",IF(Q124="oesophage","Digestif",IF(Q124="ovaire","Gynécologique",IF(Q124="pancreas","Digestif",IF(Q124="prostate","Prostate",IF(Q124="renal","Urinaire",IF(Q124="sein","Gynécologique",IF(Q124="TNE","TNE",IF(Q124="uterus","Gynécologique",IF(Q124="vessie","Urinaire",IF(Q124="ORL","ORL",IF(Q124="indeterminé","Indéterminé","")))))))))))))))))))</f>
        <v>Digestif</v>
      </c>
      <c r="Q124" s="6" t="s">
        <v>167</v>
      </c>
      <c r="R124" s="6">
        <v>160</v>
      </c>
      <c r="S124" s="6">
        <v>82</v>
      </c>
      <c r="T124" s="6">
        <v>80</v>
      </c>
      <c r="U124" s="6">
        <v>85</v>
      </c>
      <c r="V124" s="6">
        <f>IF('[1]Référentiel recueil de données'!$Q124="NC","NC",IF('[1]Référentiel recueil de données'!$S124="NC","NC",ROUND('[1]Référentiel recueil de données'!$S124/('[1]Référentiel recueil de données'!$Q124*'[1]Référentiel recueil de données'!$Q124)*10000,0)))</f>
        <v>31</v>
      </c>
      <c r="W124" s="7" t="str">
        <f>IF(OR(Table_2[[#This Row],[interval imc]]="NC",Table_2[[#This Row],[interval imc]]=0),"non renseigné","renseigné")</f>
        <v>non renseigné</v>
      </c>
      <c r="X124" s="7" t="str">
        <f>IF('[1]Référentiel recueil de données'!$U86="NC","NC",IF(V124&lt;18.5,"&lt;18,5",IF(AND(V124&gt;=18.5,V124&lt;25),"entre 18,5 et 25",IF(AND(V124&gt;=25,V124&lt;30),"entre 25 et 30",IF(V124&gt;=30,"supérieur à 30")))))</f>
        <v>NC</v>
      </c>
      <c r="Y124" s="6">
        <v>3</v>
      </c>
      <c r="Z124" s="7" t="str">
        <f>IF(Y124=0,0,IF(AND(Y124&gt;0,Y124&lt;5),"entre 1 et 5",IF(AND(Y124&gt;=5,Y124&lt;=10),"entre 5 et 10",IF(Y124&gt;10,"supérieur à 10","????"))))</f>
        <v>entre 1 et 5</v>
      </c>
      <c r="AA124" s="7">
        <f>IF(AND(ISNUMBER(Table_2[[#This Row],[poids_entree]]),ISNUMBER(Table_2[[#This Row],[poids_sortie]])),Table_2[[#This Row],[poids_sortie]]-Table_2[[#This Row],[poids_entree]],"NC")</f>
        <v>5</v>
      </c>
      <c r="AB124" s="7">
        <f>IF(AND(ISNUMBER(Table_2[[#This Row],[poids_init]]),ISNUMBER(Table_2[[#This Row],[poids_entree]])),Table_2[[#This Row],[poids_entree]]-Table_2[[#This Row],[poids_init]],"NC")</f>
        <v>-2</v>
      </c>
      <c r="AC124" s="6">
        <f>IF(T124="NC","NC",IF(S124="NC","NC",ROUND(((S124-T124)/S124)*100,0)))</f>
        <v>2</v>
      </c>
      <c r="AD124" s="6" t="str">
        <f>IF(AA124="NC","NC",IF(AA124&gt;=0,"perte","gain"))</f>
        <v>perte</v>
      </c>
      <c r="AE124" s="6" t="str">
        <f>IF(AB124="NC","NC",IF(AB124&gt;=0,"perte","gain"))</f>
        <v>gain</v>
      </c>
      <c r="AF124" s="6">
        <f>IF(U124="NC","NC",IF(T124="NC","NC",ROUND(((T124-U124)/T124)*100,0)))</f>
        <v>-6</v>
      </c>
      <c r="AG124" s="6">
        <f>IF(ISNUMBER(Table_2[[#This Row],[% perte de poids DH]]),AF124*(-1),"NC")</f>
        <v>6</v>
      </c>
      <c r="AH124" s="6" t="str">
        <f>IF(AF124="NC","non renseigné","renseigné")</f>
        <v>renseigné</v>
      </c>
      <c r="AI124" s="6" t="str">
        <f>IF(AC124="NC","non renseigné","renseigné")</f>
        <v>renseigné</v>
      </c>
      <c r="AJ124" s="7" t="str">
        <f>IF(OR(Table_2[[#This Row],[albumine]]="NC",Table_2[[#This Row],[albumine]]=0),"non renseigné","renseigné")</f>
        <v>non renseigné</v>
      </c>
      <c r="AK124" s="6" t="s">
        <v>98</v>
      </c>
      <c r="AL124" s="6" t="s">
        <v>115</v>
      </c>
      <c r="AM124" s="6" t="s">
        <v>98</v>
      </c>
      <c r="AN124" s="6">
        <v>0</v>
      </c>
      <c r="AO124" s="6">
        <v>0</v>
      </c>
      <c r="AP124" s="6">
        <v>0</v>
      </c>
      <c r="AQ124" s="8">
        <v>43322</v>
      </c>
      <c r="AR124" s="8">
        <v>43322</v>
      </c>
      <c r="AS124" s="6">
        <v>0</v>
      </c>
      <c r="AT124" s="6">
        <v>0</v>
      </c>
      <c r="AU124" s="6" t="s">
        <v>98</v>
      </c>
      <c r="AV124" s="6" t="s">
        <v>98</v>
      </c>
      <c r="AW124" s="6" t="s">
        <v>98</v>
      </c>
      <c r="AX124" s="6" t="s">
        <v>98</v>
      </c>
      <c r="AY124" s="6" t="s">
        <v>101</v>
      </c>
      <c r="AZ124" s="6" t="s">
        <v>101</v>
      </c>
      <c r="BA124" s="6" t="s">
        <v>98</v>
      </c>
      <c r="BB124" s="6" t="s">
        <v>98</v>
      </c>
      <c r="BC124" s="6" t="s">
        <v>98</v>
      </c>
      <c r="BD124" s="6" t="s">
        <v>101</v>
      </c>
      <c r="BE124" s="6" t="s">
        <v>102</v>
      </c>
      <c r="BF124" s="6" t="s">
        <v>98</v>
      </c>
      <c r="BG124" s="6" t="s">
        <v>98</v>
      </c>
      <c r="BH124" s="6" t="s">
        <v>98</v>
      </c>
      <c r="BI124" s="6" t="s">
        <v>98</v>
      </c>
      <c r="BJ124" s="6" t="s">
        <v>98</v>
      </c>
      <c r="BK124" s="6" t="s">
        <v>98</v>
      </c>
      <c r="BL124" s="6" t="s">
        <v>98</v>
      </c>
      <c r="BM124" s="6" t="s">
        <v>101</v>
      </c>
      <c r="BN124" s="6" t="s">
        <v>98</v>
      </c>
      <c r="BO124" s="6" t="s">
        <v>98</v>
      </c>
      <c r="BP124" s="8" t="s">
        <v>98</v>
      </c>
      <c r="BQ124" s="6" t="s">
        <v>98</v>
      </c>
      <c r="BR124" s="6" t="s">
        <v>101</v>
      </c>
      <c r="BS124" s="6" t="s">
        <v>100</v>
      </c>
      <c r="BT124" s="6" t="s">
        <v>111</v>
      </c>
      <c r="BU124" s="6" t="s">
        <v>101</v>
      </c>
      <c r="BV124" s="8" t="s">
        <v>98</v>
      </c>
      <c r="BW124" s="6" t="s">
        <v>98</v>
      </c>
      <c r="BX124" s="6" t="s">
        <v>98</v>
      </c>
      <c r="BY124" s="6"/>
      <c r="BZ124" s="6"/>
      <c r="CA124" s="6"/>
      <c r="CB124" s="6"/>
      <c r="CC124" s="6"/>
      <c r="CD124" s="6"/>
      <c r="CE124" s="6"/>
      <c r="CF124" s="6"/>
      <c r="CG124" s="6" t="s">
        <v>529</v>
      </c>
      <c r="CH124" s="6" t="s">
        <v>98</v>
      </c>
      <c r="CI124" s="6"/>
      <c r="CJ124" s="8"/>
      <c r="CK124" s="6"/>
      <c r="CL124" s="8"/>
      <c r="CM124" s="9" t="str">
        <f>IF( AND(ISNUMBER(CJ124),ISNUMBER(CL124)),DATEDIF(CJ124,CL124,"D"),"")</f>
        <v/>
      </c>
    </row>
    <row r="125" spans="1:91" ht="90">
      <c r="A125" s="6">
        <v>142</v>
      </c>
      <c r="B125" s="6" t="str">
        <f>IF(C125="201612","A",IF(C125="201706","B",IF(C125="201712","C",IF(C125="201806","D"))))</f>
        <v>C</v>
      </c>
      <c r="C125" s="7" t="str">
        <f>CONCATENATE(E125,IF(D125="décembre","12","06"))</f>
        <v>201712</v>
      </c>
      <c r="D125" s="6" t="s">
        <v>90</v>
      </c>
      <c r="E125" s="6">
        <v>2017</v>
      </c>
      <c r="F125" s="6" t="s">
        <v>530</v>
      </c>
      <c r="G125" s="6" t="s">
        <v>531</v>
      </c>
      <c r="H125" s="6">
        <v>60</v>
      </c>
      <c r="I12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5" s="6" t="s">
        <v>93</v>
      </c>
      <c r="K125" s="8">
        <v>20887</v>
      </c>
      <c r="L125" s="8">
        <v>43041</v>
      </c>
      <c r="M125" s="8">
        <v>43074</v>
      </c>
      <c r="N125" s="6">
        <v>33</v>
      </c>
      <c r="O125" s="6" t="s">
        <v>95</v>
      </c>
      <c r="P125" s="6" t="str">
        <f>IF(O125="Hemato","",IF(Q125="CHC","Digestif",IF(Q125="colon","Digestif",IF(Q125="cholangiocarcinome","Digestif",IF(Q125="corticosurrenalome","Surrenale",IF(Q125="ependymome du cervelet","Cérébral",IF(Q125="gastrique","Digestif",IF(Q125="melanome","Cutané",IF(Q125="oesophage","Digestif",IF(Q125="ovaire","Gynécologique",IF(Q125="pancreas","Digestif",IF(Q125="prostate","Prostate",IF(Q125="renal","Urinaire",IF(Q125="sein","Gynécologique",IF(Q125="TNE","TNE",IF(Q125="uterus","Gynécologique",IF(Q125="vessie","Urinaire",IF(Q125="ORL","ORL",IF(Q125="indeterminé","Indéterminé","")))))))))))))))))))</f>
        <v>ORL</v>
      </c>
      <c r="Q125" s="6" t="s">
        <v>461</v>
      </c>
      <c r="R125" s="6">
        <v>154</v>
      </c>
      <c r="S125" s="6">
        <v>50</v>
      </c>
      <c r="T125" s="6">
        <v>38</v>
      </c>
      <c r="U125" s="6">
        <v>38</v>
      </c>
      <c r="V125" s="6">
        <f>IF('[1]Référentiel recueil de données'!$Q125="NC","NC",IF('[1]Référentiel recueil de données'!$S125="NC","NC",ROUND('[1]Référentiel recueil de données'!$S125/('[1]Référentiel recueil de données'!$Q125*'[1]Référentiel recueil de données'!$Q125)*10000,0)))</f>
        <v>16</v>
      </c>
      <c r="W125" s="7" t="str">
        <f>IF(OR(Table_2[[#This Row],[interval imc]]="NC",Table_2[[#This Row],[interval imc]]=0),"non renseigné","renseigné")</f>
        <v>renseigné</v>
      </c>
      <c r="X125" s="7" t="str">
        <f>IF('[1]Référentiel recueil de données'!$U103="NC","NC",IF(V125&lt;18.5,"&lt;18,5",IF(AND(V125&gt;=18.5,V125&lt;25),"entre 18,5 et 25",IF(AND(V125&gt;=25,V125&lt;30),"entre 25 et 30",IF(V125&gt;=30,"supérieur à 30")))))</f>
        <v>&lt;18,5</v>
      </c>
      <c r="Y125" s="6">
        <v>4</v>
      </c>
      <c r="Z125" s="7" t="str">
        <f>IF(Y125=0,0,IF(AND(Y125&gt;0,Y125&lt;5),"entre 1 et 5",IF(AND(Y125&gt;=5,Y125&lt;=10),"entre 5 et 10",IF(Y125&gt;10,"supérieur à 10","????"))))</f>
        <v>entre 1 et 5</v>
      </c>
      <c r="AA125" s="7">
        <f>IF(AND(ISNUMBER(Table_2[[#This Row],[poids_entree]]),ISNUMBER(Table_2[[#This Row],[poids_sortie]])),Table_2[[#This Row],[poids_sortie]]-Table_2[[#This Row],[poids_entree]],"NC")</f>
        <v>0</v>
      </c>
      <c r="AB125" s="7">
        <f>IF(AND(ISNUMBER(Table_2[[#This Row],[poids_init]]),ISNUMBER(Table_2[[#This Row],[poids_entree]])),Table_2[[#This Row],[poids_entree]]-Table_2[[#This Row],[poids_init]],"NC")</f>
        <v>-12</v>
      </c>
      <c r="AC125" s="6">
        <f>IF(T125="NC","NC",IF(S125="NC","NC",ROUND(((S125-T125)/S125)*100,0)))</f>
        <v>24</v>
      </c>
      <c r="AD125" s="6" t="str">
        <f>IF(AA125="NC","NC",IF(AA125&gt;=0,"perte","gain"))</f>
        <v>perte</v>
      </c>
      <c r="AE125" s="6" t="str">
        <f>IF(AB125="NC","NC",IF(AB125&gt;=0,"perte","gain"))</f>
        <v>gain</v>
      </c>
      <c r="AF125" s="6">
        <f>IF(U125="NC","NC",IF(T125="NC","NC",ROUND(((T125-U125)/T125)*100,0)))</f>
        <v>0</v>
      </c>
      <c r="AG125" s="6">
        <f>IF(ISNUMBER(Table_2[[#This Row],[% perte de poids DH]]),AF125*(-1),"NC")</f>
        <v>0</v>
      </c>
      <c r="AH125" s="6" t="str">
        <f>IF(AF125="NC","non renseigné","renseigné")</f>
        <v>renseigné</v>
      </c>
      <c r="AI125" s="6" t="str">
        <f>IF(AC125="NC","non renseigné","renseigné")</f>
        <v>renseigné</v>
      </c>
      <c r="AJ125" s="7" t="str">
        <f>IF(OR(Table_2[[#This Row],[albumine]]="NC",Table_2[[#This Row],[albumine]]=0),"non renseigné","renseigné")</f>
        <v>renseigné</v>
      </c>
      <c r="AK125" s="6">
        <v>23</v>
      </c>
      <c r="AL125" s="6" t="s">
        <v>110</v>
      </c>
      <c r="AM125" s="6" t="s">
        <v>98</v>
      </c>
      <c r="AN125" s="6" t="s">
        <v>98</v>
      </c>
      <c r="AO125" s="6" t="s">
        <v>100</v>
      </c>
      <c r="AP125" s="6">
        <v>0.74</v>
      </c>
      <c r="AQ125" s="8">
        <v>43080</v>
      </c>
      <c r="AR125" s="8">
        <v>43067</v>
      </c>
      <c r="AS125" s="6">
        <v>3</v>
      </c>
      <c r="AT125" s="6">
        <v>2</v>
      </c>
      <c r="AU125" s="6" t="s">
        <v>295</v>
      </c>
      <c r="AV125" s="6" t="s">
        <v>100</v>
      </c>
      <c r="AW125" s="6" t="s">
        <v>100</v>
      </c>
      <c r="AX125" s="6" t="s">
        <v>157</v>
      </c>
      <c r="AY125" s="6" t="s">
        <v>100</v>
      </c>
      <c r="AZ125" s="6" t="s">
        <v>100</v>
      </c>
      <c r="BA125" s="6" t="s">
        <v>100</v>
      </c>
      <c r="BB125" s="6" t="s">
        <v>100</v>
      </c>
      <c r="BC125" s="6" t="s">
        <v>100</v>
      </c>
      <c r="BD125" s="6" t="s">
        <v>100</v>
      </c>
      <c r="BE125" s="6" t="s">
        <v>181</v>
      </c>
      <c r="BF125" s="6" t="s">
        <v>98</v>
      </c>
      <c r="BG125" s="6" t="s">
        <v>98</v>
      </c>
      <c r="BH125" s="6" t="s">
        <v>100</v>
      </c>
      <c r="BI125" s="6" t="s">
        <v>98</v>
      </c>
      <c r="BJ125" s="6" t="s">
        <v>100</v>
      </c>
      <c r="BK125" s="6" t="s">
        <v>100</v>
      </c>
      <c r="BL125" s="6" t="s">
        <v>100</v>
      </c>
      <c r="BM125" s="6" t="s">
        <v>101</v>
      </c>
      <c r="BN125" s="6" t="s">
        <v>98</v>
      </c>
      <c r="BO125" s="6" t="s">
        <v>98</v>
      </c>
      <c r="BP125" s="8" t="s">
        <v>98</v>
      </c>
      <c r="BQ125" s="6" t="s">
        <v>98</v>
      </c>
      <c r="BR125" s="6" t="s">
        <v>101</v>
      </c>
      <c r="BS125" s="6" t="s">
        <v>100</v>
      </c>
      <c r="BT125" s="6" t="s">
        <v>111</v>
      </c>
      <c r="BU125" s="6" t="s">
        <v>101</v>
      </c>
      <c r="BV125" s="8" t="s">
        <v>98</v>
      </c>
      <c r="BW125" s="6" t="s">
        <v>98</v>
      </c>
      <c r="BX125" s="6" t="s">
        <v>98</v>
      </c>
      <c r="BY125" s="6"/>
      <c r="BZ125" s="6"/>
      <c r="CA125" s="6"/>
      <c r="CB125" s="6"/>
      <c r="CC125" s="6"/>
      <c r="CD125" s="6"/>
      <c r="CE125" s="6"/>
      <c r="CF125" s="6"/>
      <c r="CG125" s="6" t="s">
        <v>98</v>
      </c>
      <c r="CH125" s="6" t="s">
        <v>532</v>
      </c>
      <c r="CI125" s="6"/>
      <c r="CJ125" s="8"/>
      <c r="CK125" s="6"/>
      <c r="CL125" s="8"/>
      <c r="CM125" s="9" t="str">
        <f>IF( AND(ISNUMBER(CJ125),ISNUMBER(CL125)),DATEDIF(CJ125,CL125,"D"),"")</f>
        <v/>
      </c>
    </row>
    <row r="126" spans="1:91" ht="105">
      <c r="A126" s="6">
        <v>74</v>
      </c>
      <c r="B126" s="6" t="str">
        <f>IF(C126="201612","A",IF(C126="201706","B",IF(C126="201712","C",IF(C126="201806","D"))))</f>
        <v>A</v>
      </c>
      <c r="C126" s="7" t="str">
        <f>CONCATENATE(E126,IF(D126="décembre","12","06"))</f>
        <v>201612</v>
      </c>
      <c r="D126" s="6" t="s">
        <v>90</v>
      </c>
      <c r="E126" s="6">
        <v>2016</v>
      </c>
      <c r="F126" s="6" t="s">
        <v>533</v>
      </c>
      <c r="G126" s="6" t="s">
        <v>534</v>
      </c>
      <c r="H126" s="6">
        <v>86</v>
      </c>
      <c r="I126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26" s="6" t="s">
        <v>142</v>
      </c>
      <c r="K126" s="8">
        <v>11198</v>
      </c>
      <c r="L126" s="8">
        <v>42712</v>
      </c>
      <c r="M126" s="8">
        <v>42719</v>
      </c>
      <c r="N126" s="6">
        <v>7</v>
      </c>
      <c r="O126" s="6" t="s">
        <v>95</v>
      </c>
      <c r="P126" s="6" t="str">
        <f>IF(O126="Hemato","",IF(Q126="CHC","Digestif",IF(Q126="colon","Digestif",IF(Q126="cholangiocarcinome","Digestif",IF(Q126="corticosurrenalome","Surrenale",IF(Q126="ependymome du cervelet","Cérébral",IF(Q126="gastrique","Digestif",IF(Q126="melanome","Cutané",IF(Q126="oesophage","Digestif",IF(Q126="ovaire","Gynécologique",IF(Q126="pancreas","Digestif",IF(Q126="prostate","Prostate",IF(Q126="renal","Urinaire",IF(Q126="sein","Gynécologique",IF(Q126="TNE","TNE",IF(Q126="uterus","Gynécologique",IF(Q126="vessie","Urinaire",IF(Q126="ORL","ORL",IF(Q126="indeterminé","Indéterminé","")))))))))))))))))))</f>
        <v>Prostate</v>
      </c>
      <c r="Q126" s="6" t="s">
        <v>215</v>
      </c>
      <c r="R126" s="6">
        <v>167</v>
      </c>
      <c r="S126" s="6" t="s">
        <v>98</v>
      </c>
      <c r="T126" s="6">
        <v>50</v>
      </c>
      <c r="U126" s="6">
        <v>48</v>
      </c>
      <c r="V126" s="6">
        <f>IF('[1]Référentiel recueil de données'!$Q126="NC","NC",IF('[1]Référentiel recueil de données'!$S126="NC","NC",ROUND('[1]Référentiel recueil de données'!$S126/('[1]Référentiel recueil de données'!$Q126*'[1]Référentiel recueil de données'!$Q126)*10000,0)))</f>
        <v>18</v>
      </c>
      <c r="W126" s="7" t="str">
        <f>IF(OR(Table_2[[#This Row],[interval imc]]="NC",Table_2[[#This Row],[interval imc]]=0),"non renseigné","renseigné")</f>
        <v>non renseigné</v>
      </c>
      <c r="X126" s="7" t="str">
        <f>IF('[1]Référentiel recueil de données'!$U87="NC","NC",IF(V126&lt;18.5,"&lt;18,5",IF(AND(V126&gt;=18.5,V126&lt;25),"entre 18,5 et 25",IF(AND(V126&gt;=25,V126&lt;30),"entre 25 et 30",IF(V126&gt;=30,"supérieur à 30")))))</f>
        <v>NC</v>
      </c>
      <c r="Y126" s="6">
        <v>2</v>
      </c>
      <c r="Z126" s="7" t="str">
        <f>IF(Y126=0,0,IF(AND(Y126&gt;0,Y126&lt;5),"entre 1 et 5",IF(AND(Y126&gt;=5,Y126&lt;=10),"entre 5 et 10",IF(Y126&gt;10,"supérieur à 10","????"))))</f>
        <v>entre 1 et 5</v>
      </c>
      <c r="AA126" s="7">
        <f>IF(AND(ISNUMBER(Table_2[[#This Row],[poids_entree]]),ISNUMBER(Table_2[[#This Row],[poids_sortie]])),Table_2[[#This Row],[poids_sortie]]-Table_2[[#This Row],[poids_entree]],"NC")</f>
        <v>-2</v>
      </c>
      <c r="AB126" s="7" t="str">
        <f>IF(AND(ISNUMBER(Table_2[[#This Row],[poids_init]]),ISNUMBER(Table_2[[#This Row],[poids_entree]])),Table_2[[#This Row],[poids_entree]]-Table_2[[#This Row],[poids_init]],"NC")</f>
        <v>NC</v>
      </c>
      <c r="AC126" s="6" t="str">
        <f>IF(T126="NC","NC",IF(S126="NC","NC",ROUND(((S126-T126)/S126)*100,0)))</f>
        <v>NC</v>
      </c>
      <c r="AD126" s="6" t="str">
        <f>IF(AA126="NC","NC",IF(AA126&gt;=0,"perte","gain"))</f>
        <v>gain</v>
      </c>
      <c r="AE126" s="6" t="str">
        <f>IF(AB126="NC","NC",IF(AB126&gt;=0,"perte","gain"))</f>
        <v>NC</v>
      </c>
      <c r="AF126" s="6">
        <f>IF(U126="NC","NC",IF(T126="NC","NC",ROUND(((T126-U126)/T126)*100,0)))</f>
        <v>4</v>
      </c>
      <c r="AG126" s="6">
        <f>IF(ISNUMBER(Table_2[[#This Row],[% perte de poids DH]]),AF126*(-1),"NC")</f>
        <v>-4</v>
      </c>
      <c r="AH126" s="6" t="str">
        <f>IF(AF126="NC","non renseigné","renseigné")</f>
        <v>renseigné</v>
      </c>
      <c r="AI126" s="6" t="str">
        <f>IF(AC126="NC","non renseigné","renseigné")</f>
        <v>non renseigné</v>
      </c>
      <c r="AJ126" s="7" t="str">
        <f>IF(OR(Table_2[[#This Row],[albumine]]="NC",Table_2[[#This Row],[albumine]]=0),"non renseigné","renseigné")</f>
        <v>non renseigné</v>
      </c>
      <c r="AK126" s="6" t="s">
        <v>98</v>
      </c>
      <c r="AL126" s="6" t="s">
        <v>110</v>
      </c>
      <c r="AM126" s="6" t="s">
        <v>98</v>
      </c>
      <c r="AN126" s="6">
        <v>65</v>
      </c>
      <c r="AO126" s="6">
        <v>0</v>
      </c>
      <c r="AP126" s="6">
        <v>0</v>
      </c>
      <c r="AQ126" s="8">
        <v>42864</v>
      </c>
      <c r="AR126" s="8">
        <v>42695</v>
      </c>
      <c r="AS126" s="6">
        <v>1</v>
      </c>
      <c r="AT126" s="6">
        <v>0</v>
      </c>
      <c r="AU126" s="6" t="s">
        <v>98</v>
      </c>
      <c r="AV126" s="6" t="s">
        <v>98</v>
      </c>
      <c r="AW126" s="6" t="s">
        <v>98</v>
      </c>
      <c r="AX126" s="6" t="s">
        <v>98</v>
      </c>
      <c r="AY126" s="6" t="s">
        <v>101</v>
      </c>
      <c r="AZ126" s="6" t="s">
        <v>101</v>
      </c>
      <c r="BA126" s="6" t="s">
        <v>100</v>
      </c>
      <c r="BB126" s="6" t="s">
        <v>98</v>
      </c>
      <c r="BC126" s="6" t="s">
        <v>98</v>
      </c>
      <c r="BD126" s="6" t="s">
        <v>101</v>
      </c>
      <c r="BE126" s="6" t="s">
        <v>119</v>
      </c>
      <c r="BF126" s="6" t="s">
        <v>120</v>
      </c>
      <c r="BG126" s="6" t="s">
        <v>98</v>
      </c>
      <c r="BH126" s="6" t="s">
        <v>98</v>
      </c>
      <c r="BI126" s="6" t="s">
        <v>98</v>
      </c>
      <c r="BJ126" s="6" t="s">
        <v>98</v>
      </c>
      <c r="BK126" s="6" t="s">
        <v>98</v>
      </c>
      <c r="BL126" s="6" t="s">
        <v>98</v>
      </c>
      <c r="BM126" s="6" t="s">
        <v>98</v>
      </c>
      <c r="BN126" s="6" t="s">
        <v>98</v>
      </c>
      <c r="BO126" s="6" t="s">
        <v>98</v>
      </c>
      <c r="BP126" s="8" t="s">
        <v>98</v>
      </c>
      <c r="BQ126" s="6">
        <v>0</v>
      </c>
      <c r="BR126" s="6" t="s">
        <v>101</v>
      </c>
      <c r="BS126" s="6" t="s">
        <v>100</v>
      </c>
      <c r="BT126" s="6" t="s">
        <v>111</v>
      </c>
      <c r="BU126" s="6" t="s">
        <v>101</v>
      </c>
      <c r="BV126" s="8" t="s">
        <v>98</v>
      </c>
      <c r="BW126" s="6" t="s">
        <v>98</v>
      </c>
      <c r="BX126" s="6" t="s">
        <v>98</v>
      </c>
      <c r="BY126" s="6"/>
      <c r="BZ126" s="6"/>
      <c r="CA126" s="6"/>
      <c r="CB126" s="6"/>
      <c r="CC126" s="6"/>
      <c r="CD126" s="6"/>
      <c r="CE126" s="6"/>
      <c r="CF126" s="6"/>
      <c r="CG126" s="6" t="s">
        <v>535</v>
      </c>
      <c r="CH126" s="6" t="s">
        <v>536</v>
      </c>
      <c r="CI126" s="6"/>
      <c r="CJ126" s="8"/>
      <c r="CK126" s="6"/>
      <c r="CL126" s="8"/>
      <c r="CM126" s="9" t="str">
        <f>IF( AND(ISNUMBER(CJ126),ISNUMBER(CL126)),DATEDIF(CJ126,CL126,"D"),"")</f>
        <v/>
      </c>
    </row>
    <row r="127" spans="1:91" ht="75">
      <c r="A127" s="6">
        <v>143</v>
      </c>
      <c r="B127" s="6" t="str">
        <f>IF(C127="201612","A",IF(C127="201706","B",IF(C127="201712","C",IF(C127="201806","D"))))</f>
        <v>C</v>
      </c>
      <c r="C127" s="7" t="str">
        <f>CONCATENATE(E127,IF(D127="décembre","12","06"))</f>
        <v>201712</v>
      </c>
      <c r="D127" s="6" t="s">
        <v>90</v>
      </c>
      <c r="E127" s="6">
        <v>2017</v>
      </c>
      <c r="F127" s="6" t="s">
        <v>537</v>
      </c>
      <c r="G127" s="6" t="s">
        <v>538</v>
      </c>
      <c r="H127" s="6">
        <v>61</v>
      </c>
      <c r="I12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7" s="6" t="s">
        <v>142</v>
      </c>
      <c r="K127" s="8">
        <v>20523</v>
      </c>
      <c r="L127" s="8">
        <v>43067</v>
      </c>
      <c r="M127" s="8">
        <v>43082</v>
      </c>
      <c r="N127" s="6">
        <v>15</v>
      </c>
      <c r="O127" s="6" t="s">
        <v>95</v>
      </c>
      <c r="P127" s="6" t="str">
        <f>IF(O127="Hemato","",IF(Q127="CHC","Digestif",IF(Q127="colon","Digestif",IF(Q127="cholangiocarcinome","Digestif",IF(Q127="corticosurrenalome","Surrenale",IF(Q127="ependymome du cervelet","Cérébral",IF(Q127="gastrique","Digestif",IF(Q127="melanome","Cutané",IF(Q127="oesophage","Digestif",IF(Q127="ovaire","Gynécologique",IF(Q127="pancreas","Digestif",IF(Q127="prostate","Prostate",IF(Q127="renal","Urinaire",IF(Q127="sein","Gynécologique",IF(Q127="TNE","TNE",IF(Q127="uterus","Gynécologique",IF(Q127="vessie","Urinaire",IF(Q127="ORL","ORL",IF(Q127="indeterminé","Indéterminé","")))))))))))))))))))</f>
        <v>Digestif</v>
      </c>
      <c r="Q127" s="6" t="s">
        <v>143</v>
      </c>
      <c r="R127" s="6">
        <v>170</v>
      </c>
      <c r="S127" s="6">
        <v>96</v>
      </c>
      <c r="T127" s="6">
        <v>83</v>
      </c>
      <c r="U127" s="6">
        <v>76</v>
      </c>
      <c r="V127" s="6">
        <f>IF('[1]Référentiel recueil de données'!$Q127="NC","NC",IF('[1]Référentiel recueil de données'!$S127="NC","NC",ROUND('[1]Référentiel recueil de données'!$S127/('[1]Référentiel recueil de données'!$Q127*'[1]Référentiel recueil de données'!$Q127)*10000,0)))</f>
        <v>29</v>
      </c>
      <c r="W127" s="7" t="str">
        <f>IF(OR(Table_2[[#This Row],[interval imc]]="NC",Table_2[[#This Row],[interval imc]]=0),"non renseigné","renseigné")</f>
        <v>renseigné</v>
      </c>
      <c r="X127" s="7" t="str">
        <f>IF('[1]Référentiel recueil de données'!$U73="NC","NC",IF(V127&lt;18.5,"&lt;18,5",IF(AND(V127&gt;=18.5,V127&lt;25),"entre 18,5 et 25",IF(AND(V127&gt;=25,V127&lt;30),"entre 25 et 30",IF(V127&gt;=30,"supérieur à 30")))))</f>
        <v>entre 25 et 30</v>
      </c>
      <c r="Y127" s="6">
        <v>2</v>
      </c>
      <c r="Z127" s="7" t="str">
        <f>IF(Y127=0,0,IF(AND(Y127&gt;0,Y127&lt;5),"entre 1 et 5",IF(AND(Y127&gt;=5,Y127&lt;=10),"entre 5 et 10",IF(Y127&gt;10,"supérieur à 10","????"))))</f>
        <v>entre 1 et 5</v>
      </c>
      <c r="AA127" s="7">
        <f>IF(AND(ISNUMBER(Table_2[[#This Row],[poids_entree]]),ISNUMBER(Table_2[[#This Row],[poids_sortie]])),Table_2[[#This Row],[poids_sortie]]-Table_2[[#This Row],[poids_entree]],"NC")</f>
        <v>-7</v>
      </c>
      <c r="AB127" s="7">
        <f>IF(AND(ISNUMBER(Table_2[[#This Row],[poids_init]]),ISNUMBER(Table_2[[#This Row],[poids_entree]])),Table_2[[#This Row],[poids_entree]]-Table_2[[#This Row],[poids_init]],"NC")</f>
        <v>-13</v>
      </c>
      <c r="AC127" s="6">
        <f>IF(T127="NC","NC",IF(S127="NC","NC",ROUND(((S127-T127)/S127)*100,0)))</f>
        <v>14</v>
      </c>
      <c r="AD127" s="6" t="str">
        <f>IF(AA127="NC","NC",IF(AA127&gt;=0,"perte","gain"))</f>
        <v>gain</v>
      </c>
      <c r="AE127" s="6" t="str">
        <f>IF(AB127="NC","NC",IF(AB127&gt;=0,"perte","gain"))</f>
        <v>gain</v>
      </c>
      <c r="AF127" s="6">
        <f>IF(U127="NC","NC",IF(T127="NC","NC",ROUND(((T127-U127)/T127)*100,0)))</f>
        <v>8</v>
      </c>
      <c r="AG127" s="6">
        <f>IF(ISNUMBER(Table_2[[#This Row],[% perte de poids DH]]),AF127*(-1),"NC")</f>
        <v>-8</v>
      </c>
      <c r="AH127" s="6" t="str">
        <f>IF(AF127="NC","non renseigné","renseigné")</f>
        <v>renseigné</v>
      </c>
      <c r="AI127" s="6" t="str">
        <f>IF(AC127="NC","non renseigné","renseigné")</f>
        <v>renseigné</v>
      </c>
      <c r="AJ127" s="7" t="str">
        <f>IF(OR(Table_2[[#This Row],[albumine]]="NC",Table_2[[#This Row],[albumine]]=0),"non renseigné","renseigné")</f>
        <v>renseigné</v>
      </c>
      <c r="AK127" s="6">
        <v>16</v>
      </c>
      <c r="AL127" s="6" t="s">
        <v>110</v>
      </c>
      <c r="AM127" s="6" t="s">
        <v>98</v>
      </c>
      <c r="AN127" s="6" t="s">
        <v>98</v>
      </c>
      <c r="AO127" s="6" t="s">
        <v>100</v>
      </c>
      <c r="AP127" s="6">
        <v>0.86</v>
      </c>
      <c r="AQ127" s="8">
        <v>43162</v>
      </c>
      <c r="AR127" s="8">
        <v>43076</v>
      </c>
      <c r="AS127" s="6">
        <v>1</v>
      </c>
      <c r="AT127" s="6">
        <v>2</v>
      </c>
      <c r="AU127" s="6" t="s">
        <v>295</v>
      </c>
      <c r="AV127" s="6" t="s">
        <v>100</v>
      </c>
      <c r="AW127" s="6" t="s">
        <v>101</v>
      </c>
      <c r="AX127" s="6" t="s">
        <v>98</v>
      </c>
      <c r="AY127" s="6" t="s">
        <v>100</v>
      </c>
      <c r="AZ127" s="6" t="s">
        <v>100</v>
      </c>
      <c r="BA127" s="6" t="s">
        <v>100</v>
      </c>
      <c r="BB127" s="6" t="s">
        <v>100</v>
      </c>
      <c r="BC127" s="6" t="s">
        <v>100</v>
      </c>
      <c r="BD127" s="6" t="s">
        <v>100</v>
      </c>
      <c r="BE127" s="6" t="s">
        <v>181</v>
      </c>
      <c r="BF127" s="6" t="s">
        <v>98</v>
      </c>
      <c r="BG127" s="6" t="s">
        <v>98</v>
      </c>
      <c r="BH127" s="6" t="s">
        <v>98</v>
      </c>
      <c r="BI127" s="6" t="s">
        <v>98</v>
      </c>
      <c r="BJ127" s="6" t="s">
        <v>98</v>
      </c>
      <c r="BK127" s="6" t="s">
        <v>98</v>
      </c>
      <c r="BL127" s="6" t="s">
        <v>100</v>
      </c>
      <c r="BM127" s="6" t="s">
        <v>101</v>
      </c>
      <c r="BN127" s="6" t="s">
        <v>98</v>
      </c>
      <c r="BO127" s="6" t="s">
        <v>98</v>
      </c>
      <c r="BP127" s="8" t="s">
        <v>98</v>
      </c>
      <c r="BQ127" s="6" t="s">
        <v>98</v>
      </c>
      <c r="BR127" s="6" t="s">
        <v>101</v>
      </c>
      <c r="BS127" s="6" t="s">
        <v>100</v>
      </c>
      <c r="BT127" s="6" t="s">
        <v>111</v>
      </c>
      <c r="BU127" s="6" t="s">
        <v>101</v>
      </c>
      <c r="BV127" s="8" t="s">
        <v>98</v>
      </c>
      <c r="BW127" s="6" t="s">
        <v>98</v>
      </c>
      <c r="BX127" s="6" t="s">
        <v>98</v>
      </c>
      <c r="BY127" s="6"/>
      <c r="BZ127" s="6"/>
      <c r="CA127" s="6"/>
      <c r="CB127" s="6"/>
      <c r="CC127" s="6"/>
      <c r="CD127" s="6"/>
      <c r="CE127" s="6"/>
      <c r="CF127" s="6"/>
      <c r="CG127" s="6" t="s">
        <v>98</v>
      </c>
      <c r="CH127" s="6" t="s">
        <v>539</v>
      </c>
      <c r="CI127" s="6"/>
      <c r="CJ127" s="8"/>
      <c r="CK127" s="6"/>
      <c r="CL127" s="8"/>
      <c r="CM127" s="9" t="str">
        <f>IF( AND(ISNUMBER(CJ127),ISNUMBER(CL127)),DATEDIF(CJ127,CL127,"D"),"")</f>
        <v/>
      </c>
    </row>
    <row r="128" spans="1:91" ht="30">
      <c r="A128" s="6">
        <v>64</v>
      </c>
      <c r="B128" s="6" t="str">
        <f>IF(C128="201612","A",IF(C128="201706","B",IF(C128="201712","C",IF(C128="201806","D"))))</f>
        <v>A</v>
      </c>
      <c r="C128" s="7" t="str">
        <f>CONCATENATE(E128,IF(D128="décembre","12","06"))</f>
        <v>201612</v>
      </c>
      <c r="D128" s="6" t="s">
        <v>90</v>
      </c>
      <c r="E128" s="6">
        <v>2016</v>
      </c>
      <c r="F128" s="6" t="s">
        <v>540</v>
      </c>
      <c r="G128" s="6" t="s">
        <v>541</v>
      </c>
      <c r="H128" s="6">
        <v>81</v>
      </c>
      <c r="I128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28" s="6" t="s">
        <v>93</v>
      </c>
      <c r="K128" s="8">
        <v>12784</v>
      </c>
      <c r="L128" s="8">
        <v>42709</v>
      </c>
      <c r="M128" s="8">
        <v>42716</v>
      </c>
      <c r="N128" s="6">
        <v>7</v>
      </c>
      <c r="O128" s="6" t="s">
        <v>136</v>
      </c>
      <c r="P128" s="6" t="str">
        <f>IF(O128="Hemato","",IF(Q128="CHC","Digestif",IF(Q128="colon","Digestif",IF(Q128="cholangiocarcinome","Digestif",IF(Q128="corticosurrenalome","Surrenale",IF(Q128="ependymome du cervelet","Cérébral",IF(Q128="gastrique","Digestif",IF(Q128="melanome","Cutané",IF(Q128="oesophage","Digestif",IF(Q128="ovaire","Gynécologique",IF(Q128="pancreas","Digestif",IF(Q128="prostate","Prostate",IF(Q128="renal","Urinaire",IF(Q128="sein","Gynécologique",IF(Q128="TNE","TNE",IF(Q128="uterus","Gynécologique",IF(Q128="vessie","Urinaire",IF(Q128="ORL","ORL",IF(Q128="indeterminé","Indéterminé","")))))))))))))))))))</f>
        <v/>
      </c>
      <c r="Q128" s="6" t="s">
        <v>423</v>
      </c>
      <c r="R128" s="6">
        <v>166</v>
      </c>
      <c r="S128" s="6">
        <v>61</v>
      </c>
      <c r="T128" s="6">
        <v>56</v>
      </c>
      <c r="U128" s="6" t="s">
        <v>98</v>
      </c>
      <c r="V128" s="6">
        <f>IF('[1]Référentiel recueil de données'!$Q128="NC","NC",IF('[1]Référentiel recueil de données'!$S128="NC","NC",ROUND('[1]Référentiel recueil de données'!$S128/('[1]Référentiel recueil de données'!$Q128*'[1]Référentiel recueil de données'!$Q128)*10000,0)))</f>
        <v>20</v>
      </c>
      <c r="W128" s="7" t="str">
        <f>IF(OR(Table_2[[#This Row],[interval imc]]="NC",Table_2[[#This Row],[interval imc]]=0),"non renseigné","renseigné")</f>
        <v>renseigné</v>
      </c>
      <c r="X128" s="7" t="str">
        <f>IF('[1]Référentiel recueil de données'!$U63="NC","NC",IF(V128&lt;18.5,"&lt;18,5",IF(AND(V128&gt;=18.5,V128&lt;25),"entre 18,5 et 25",IF(AND(V128&gt;=25,V128&lt;30),"entre 25 et 30",IF(V128&gt;=30,"supérieur à 30")))))</f>
        <v>entre 18,5 et 25</v>
      </c>
      <c r="Y128" s="6">
        <v>1</v>
      </c>
      <c r="Z128" s="7" t="str">
        <f>IF(Y128=0,0,IF(AND(Y128&gt;0,Y128&lt;5),"entre 1 et 5",IF(AND(Y128&gt;=5,Y128&lt;=10),"entre 5 et 10",IF(Y128&gt;10,"supérieur à 10","????"))))</f>
        <v>entre 1 et 5</v>
      </c>
      <c r="AA128" s="7" t="str">
        <f>IF(AND(ISNUMBER(Table_2[[#This Row],[poids_entree]]),ISNUMBER(Table_2[[#This Row],[poids_sortie]])),Table_2[[#This Row],[poids_sortie]]-Table_2[[#This Row],[poids_entree]],"NC")</f>
        <v>NC</v>
      </c>
      <c r="AB128" s="7">
        <f>IF(AND(ISNUMBER(Table_2[[#This Row],[poids_init]]),ISNUMBER(Table_2[[#This Row],[poids_entree]])),Table_2[[#This Row],[poids_entree]]-Table_2[[#This Row],[poids_init]],"NC")</f>
        <v>-5</v>
      </c>
      <c r="AC128" s="6">
        <f>IF(T128="NC","NC",IF(S128="NC","NC",ROUND(((S128-T128)/S128)*100,0)))</f>
        <v>8</v>
      </c>
      <c r="AD128" s="6" t="str">
        <f>IF(AA128="NC","NC",IF(AA128&gt;=0,"perte","gain"))</f>
        <v>NC</v>
      </c>
      <c r="AE128" s="6" t="str">
        <f>IF(AB128="NC","NC",IF(AB128&gt;=0,"perte","gain"))</f>
        <v>gain</v>
      </c>
      <c r="AF128" s="6" t="str">
        <f>IF(U128="NC","NC",IF(T128="NC","NC",ROUND(((T128-U128)/T128)*100,0)))</f>
        <v>NC</v>
      </c>
      <c r="AG128" s="6" t="str">
        <f>IF(ISNUMBER(Table_2[[#This Row],[% perte de poids DH]]),AF128*(-1),"NC")</f>
        <v>NC</v>
      </c>
      <c r="AH128" s="6" t="str">
        <f>IF(AF128="NC","non renseigné","renseigné")</f>
        <v>non renseigné</v>
      </c>
      <c r="AI128" s="6" t="str">
        <f>IF(AC128="NC","non renseigné","renseigné")</f>
        <v>renseigné</v>
      </c>
      <c r="AJ128" s="7" t="str">
        <f>IF(OR(Table_2[[#This Row],[albumine]]="NC",Table_2[[#This Row],[albumine]]=0),"non renseigné","renseigné")</f>
        <v>non renseigné</v>
      </c>
      <c r="AK128" s="6" t="s">
        <v>542</v>
      </c>
      <c r="AL128" s="6" t="s">
        <v>115</v>
      </c>
      <c r="AM128" s="6" t="s">
        <v>98</v>
      </c>
      <c r="AN128" s="6">
        <v>0</v>
      </c>
      <c r="AO128" s="6" t="s">
        <v>101</v>
      </c>
      <c r="AP128" s="6">
        <v>0</v>
      </c>
      <c r="AQ128" s="8">
        <v>42887</v>
      </c>
      <c r="AR128" s="8">
        <v>42753</v>
      </c>
      <c r="AS128" s="6">
        <v>0</v>
      </c>
      <c r="AT128" s="6">
        <v>0</v>
      </c>
      <c r="AU128" s="6" t="s">
        <v>138</v>
      </c>
      <c r="AV128" s="6" t="s">
        <v>98</v>
      </c>
      <c r="AW128" s="6" t="s">
        <v>98</v>
      </c>
      <c r="AX128" s="6" t="s">
        <v>98</v>
      </c>
      <c r="AY128" s="6" t="s">
        <v>100</v>
      </c>
      <c r="AZ128" s="6" t="s">
        <v>101</v>
      </c>
      <c r="BA128" s="6" t="s">
        <v>101</v>
      </c>
      <c r="BB128" s="6" t="s">
        <v>98</v>
      </c>
      <c r="BC128" s="6" t="s">
        <v>98</v>
      </c>
      <c r="BD128" s="6" t="s">
        <v>101</v>
      </c>
      <c r="BE128" s="6" t="s">
        <v>102</v>
      </c>
      <c r="BF128" s="6" t="s">
        <v>98</v>
      </c>
      <c r="BG128" s="6" t="s">
        <v>98</v>
      </c>
      <c r="BH128" s="6" t="s">
        <v>98</v>
      </c>
      <c r="BI128" s="6" t="s">
        <v>101</v>
      </c>
      <c r="BJ128" s="6" t="s">
        <v>101</v>
      </c>
      <c r="BK128" s="6" t="s">
        <v>101</v>
      </c>
      <c r="BL128" s="6" t="s">
        <v>101</v>
      </c>
      <c r="BM128" s="6" t="s">
        <v>101</v>
      </c>
      <c r="BN128" s="6" t="s">
        <v>98</v>
      </c>
      <c r="BO128" s="6" t="s">
        <v>98</v>
      </c>
      <c r="BP128" s="8">
        <v>42675</v>
      </c>
      <c r="BQ128" s="6">
        <v>0</v>
      </c>
      <c r="BR128" s="6" t="s">
        <v>122</v>
      </c>
      <c r="BS128" s="6" t="s">
        <v>122</v>
      </c>
      <c r="BT128" s="6" t="s">
        <v>122</v>
      </c>
      <c r="BU128" s="6" t="s">
        <v>101</v>
      </c>
      <c r="BV128" s="8" t="s">
        <v>98</v>
      </c>
      <c r="BW128" s="6" t="s">
        <v>98</v>
      </c>
      <c r="BX128" s="6" t="s">
        <v>98</v>
      </c>
      <c r="BY128" s="6"/>
      <c r="BZ128" s="6"/>
      <c r="CA128" s="6"/>
      <c r="CB128" s="6"/>
      <c r="CC128" s="6"/>
      <c r="CD128" s="6"/>
      <c r="CE128" s="6"/>
      <c r="CF128" s="6"/>
      <c r="CG128" s="6" t="s">
        <v>98</v>
      </c>
      <c r="CH128" s="6" t="s">
        <v>98</v>
      </c>
      <c r="CI128" s="6"/>
      <c r="CJ128" s="8"/>
      <c r="CK128" s="6"/>
      <c r="CL128" s="8"/>
      <c r="CM128" s="9" t="str">
        <f>IF( AND(ISNUMBER(CJ128),ISNUMBER(CL128)),DATEDIF(CJ128,CL128,"D"),"")</f>
        <v/>
      </c>
    </row>
    <row r="129" spans="1:91">
      <c r="A129" s="6">
        <v>144</v>
      </c>
      <c r="B129" s="6" t="str">
        <f>IF(C129="201612","A",IF(C129="201706","B",IF(C129="201712","C",IF(C129="201806","D"))))</f>
        <v>C</v>
      </c>
      <c r="C129" s="7" t="str">
        <f>CONCATENATE(E129,IF(D129="décembre","12","06"))</f>
        <v>201712</v>
      </c>
      <c r="D129" s="6" t="s">
        <v>90</v>
      </c>
      <c r="E129" s="6">
        <v>2017</v>
      </c>
      <c r="F129" s="6" t="s">
        <v>543</v>
      </c>
      <c r="G129" s="6" t="s">
        <v>544</v>
      </c>
      <c r="H129" s="6">
        <v>74</v>
      </c>
      <c r="I12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9" s="6" t="s">
        <v>142</v>
      </c>
      <c r="K129" s="8">
        <v>15762</v>
      </c>
      <c r="L129" s="8">
        <v>43043</v>
      </c>
      <c r="M129" s="8">
        <v>43090</v>
      </c>
      <c r="N129" s="6">
        <v>47</v>
      </c>
      <c r="O129" s="6" t="s">
        <v>136</v>
      </c>
      <c r="P129" s="6" t="str">
        <f>IF(O129="Hemato","",IF(Q129="CHC","Digestif",IF(Q129="colon","Digestif",IF(Q129="cholangiocarcinome","Digestif",IF(Q129="corticosurrenalome","Surrenale",IF(Q129="ependymome du cervelet","Cérébral",IF(Q129="gastrique","Digestif",IF(Q129="melanome","Cutané",IF(Q129="oesophage","Digestif",IF(Q129="ovaire","Gynécologique",IF(Q129="pancreas","Digestif",IF(Q129="prostate","Prostate",IF(Q129="renal","Urinaire",IF(Q129="sein","Gynécologique",IF(Q129="TNE","TNE",IF(Q129="uterus","Gynécologique",IF(Q129="vessie","Urinaire",IF(Q129="ORL","ORL",IF(Q129="indeterminé","Indéterminé","")))))))))))))))))))</f>
        <v/>
      </c>
      <c r="Q129" s="6" t="s">
        <v>196</v>
      </c>
      <c r="R129" s="6">
        <v>182</v>
      </c>
      <c r="S129" s="6">
        <v>107</v>
      </c>
      <c r="T129" s="6">
        <v>102</v>
      </c>
      <c r="U129" s="6">
        <v>101</v>
      </c>
      <c r="V129" s="6">
        <f>IF('[1]Référentiel recueil de données'!$Q129="NC","NC",IF('[1]Référentiel recueil de données'!$S129="NC","NC",ROUND('[1]Référentiel recueil de données'!$S129/('[1]Référentiel recueil de données'!$Q129*'[1]Référentiel recueil de données'!$Q129)*10000,0)))</f>
        <v>31</v>
      </c>
      <c r="W129" s="7" t="str">
        <f>IF(OR(Table_2[[#This Row],[interval imc]]="NC",Table_2[[#This Row],[interval imc]]=0),"non renseigné","renseigné")</f>
        <v>non renseigné</v>
      </c>
      <c r="X129" s="7" t="str">
        <f>IF('[1]Référentiel recueil de données'!$U96="NC","NC",IF(V129&lt;18.5,"&lt;18,5",IF(AND(V129&gt;=18.5,V129&lt;25),"entre 18,5 et 25",IF(AND(V129&gt;=25,V129&lt;30),"entre 25 et 30",IF(V129&gt;=30,"supérieur à 30")))))</f>
        <v>NC</v>
      </c>
      <c r="Y129" s="6">
        <v>2</v>
      </c>
      <c r="Z129" s="7" t="str">
        <f>IF(Y129=0,0,IF(AND(Y129&gt;0,Y129&lt;5),"entre 1 et 5",IF(AND(Y129&gt;=5,Y129&lt;=10),"entre 5 et 10",IF(Y129&gt;10,"supérieur à 10","????"))))</f>
        <v>entre 1 et 5</v>
      </c>
      <c r="AA129" s="7">
        <f>IF(AND(ISNUMBER(Table_2[[#This Row],[poids_entree]]),ISNUMBER(Table_2[[#This Row],[poids_sortie]])),Table_2[[#This Row],[poids_sortie]]-Table_2[[#This Row],[poids_entree]],"NC")</f>
        <v>-1</v>
      </c>
      <c r="AB129" s="7">
        <f>IF(AND(ISNUMBER(Table_2[[#This Row],[poids_init]]),ISNUMBER(Table_2[[#This Row],[poids_entree]])),Table_2[[#This Row],[poids_entree]]-Table_2[[#This Row],[poids_init]],"NC")</f>
        <v>-5</v>
      </c>
      <c r="AC129" s="6">
        <f>IF(T129="NC","NC",IF(S129="NC","NC",ROUND(((S129-T129)/S129)*100,0)))</f>
        <v>5</v>
      </c>
      <c r="AD129" s="6" t="str">
        <f>IF(AA129="NC","NC",IF(AA129&gt;=0,"perte","gain"))</f>
        <v>gain</v>
      </c>
      <c r="AE129" s="6" t="str">
        <f>IF(AB129="NC","NC",IF(AB129&gt;=0,"perte","gain"))</f>
        <v>gain</v>
      </c>
      <c r="AF129" s="6">
        <f>IF(U129="NC","NC",IF(T129="NC","NC",ROUND(((T129-U129)/T129)*100,0)))</f>
        <v>1</v>
      </c>
      <c r="AG129" s="6">
        <f>IF(ISNUMBER(Table_2[[#This Row],[% perte de poids DH]]),AF129*(-1),"NC")</f>
        <v>-1</v>
      </c>
      <c r="AH129" s="6" t="str">
        <f>IF(AF129="NC","non renseigné","renseigné")</f>
        <v>renseigné</v>
      </c>
      <c r="AI129" s="6" t="str">
        <f>IF(AC129="NC","non renseigné","renseigné")</f>
        <v>renseigné</v>
      </c>
      <c r="AJ129" s="7" t="str">
        <f>IF(OR(Table_2[[#This Row],[albumine]]="NC",Table_2[[#This Row],[albumine]]=0),"non renseigné","renseigné")</f>
        <v>renseigné</v>
      </c>
      <c r="AK129" s="6">
        <v>21</v>
      </c>
      <c r="AL129" s="6" t="s">
        <v>110</v>
      </c>
      <c r="AM129" s="6" t="s">
        <v>98</v>
      </c>
      <c r="AN129" s="6">
        <v>107</v>
      </c>
      <c r="AO129" s="6" t="s">
        <v>98</v>
      </c>
      <c r="AP129" s="6" t="s">
        <v>98</v>
      </c>
      <c r="AQ129" s="8">
        <v>43378</v>
      </c>
      <c r="AR129" s="8" t="s">
        <v>98</v>
      </c>
      <c r="AS129" s="6">
        <v>1</v>
      </c>
      <c r="AT129" s="6">
        <v>0</v>
      </c>
      <c r="AU129" s="6" t="s">
        <v>138</v>
      </c>
      <c r="AV129" s="6" t="s">
        <v>101</v>
      </c>
      <c r="AW129" s="6" t="s">
        <v>98</v>
      </c>
      <c r="AX129" s="6" t="s">
        <v>172</v>
      </c>
      <c r="AY129" s="6" t="s">
        <v>101</v>
      </c>
      <c r="AZ129" s="6" t="s">
        <v>101</v>
      </c>
      <c r="BA129" s="6" t="s">
        <v>100</v>
      </c>
      <c r="BB129" s="6" t="s">
        <v>100</v>
      </c>
      <c r="BC129" s="6" t="s">
        <v>101</v>
      </c>
      <c r="BD129" s="6" t="s">
        <v>101</v>
      </c>
      <c r="BE129" s="6" t="s">
        <v>102</v>
      </c>
      <c r="BF129" s="6" t="s">
        <v>98</v>
      </c>
      <c r="BG129" s="6" t="s">
        <v>98</v>
      </c>
      <c r="BH129" s="6" t="s">
        <v>98</v>
      </c>
      <c r="BI129" s="6" t="s">
        <v>98</v>
      </c>
      <c r="BJ129" s="6" t="s">
        <v>98</v>
      </c>
      <c r="BK129" s="6" t="s">
        <v>98</v>
      </c>
      <c r="BL129" s="6" t="s">
        <v>98</v>
      </c>
      <c r="BM129" s="6" t="s">
        <v>98</v>
      </c>
      <c r="BN129" s="6" t="s">
        <v>98</v>
      </c>
      <c r="BO129" s="6" t="s">
        <v>98</v>
      </c>
      <c r="BP129" s="8" t="s">
        <v>98</v>
      </c>
      <c r="BQ129" s="6" t="s">
        <v>98</v>
      </c>
      <c r="BR129" s="6" t="s">
        <v>103</v>
      </c>
      <c r="BS129" s="6" t="s">
        <v>101</v>
      </c>
      <c r="BT129" s="6" t="s">
        <v>103</v>
      </c>
      <c r="BU129" s="6" t="s">
        <v>101</v>
      </c>
      <c r="BV129" s="8" t="s">
        <v>98</v>
      </c>
      <c r="BW129" s="6" t="s">
        <v>98</v>
      </c>
      <c r="BX129" s="6" t="s">
        <v>98</v>
      </c>
      <c r="BY129" s="6"/>
      <c r="BZ129" s="6"/>
      <c r="CA129" s="6"/>
      <c r="CB129" s="6"/>
      <c r="CC129" s="6"/>
      <c r="CD129" s="6"/>
      <c r="CE129" s="6"/>
      <c r="CF129" s="6"/>
      <c r="CG129" s="6" t="s">
        <v>545</v>
      </c>
      <c r="CH129" s="6" t="s">
        <v>98</v>
      </c>
      <c r="CI129" s="6"/>
      <c r="CJ129" s="8"/>
      <c r="CK129" s="6"/>
      <c r="CL129" s="8"/>
      <c r="CM129" s="9" t="str">
        <f>IF( AND(ISNUMBER(CJ129),ISNUMBER(CL129)),DATEDIF(CJ129,CL129,"D"),"")</f>
        <v/>
      </c>
    </row>
    <row r="130" spans="1:91" ht="30">
      <c r="A130" s="6">
        <v>23</v>
      </c>
      <c r="B130" s="6" t="str">
        <f>IF(C130="201612","A",IF(C130="201706","B",IF(C130="201712","C",IF(C130="201806","D"))))</f>
        <v>B</v>
      </c>
      <c r="C130" s="7" t="str">
        <f>CONCATENATE(E130,IF(D130="décembre","12","06"))</f>
        <v>201706</v>
      </c>
      <c r="D130" s="6" t="s">
        <v>106</v>
      </c>
      <c r="E130" s="6">
        <v>2017</v>
      </c>
      <c r="F130" s="6" t="s">
        <v>546</v>
      </c>
      <c r="G130" s="6" t="s">
        <v>231</v>
      </c>
      <c r="H130" s="6">
        <v>87</v>
      </c>
      <c r="I130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30" s="6" t="s">
        <v>93</v>
      </c>
      <c r="K130" s="8">
        <v>10713</v>
      </c>
      <c r="L130" s="8">
        <v>42859</v>
      </c>
      <c r="M130" s="8">
        <v>42894</v>
      </c>
      <c r="N130" s="6">
        <v>35</v>
      </c>
      <c r="O130" s="6" t="s">
        <v>136</v>
      </c>
      <c r="P130" s="6" t="str">
        <f>IF(O130="Hemato","",IF(Q130="CHC","Digestif",IF(Q130="colon","Digestif",IF(Q130="cholangiocarcinome","Digestif",IF(Q130="corticosurrenalome","Surrenale",IF(Q130="ependymome du cervelet","Cérébral",IF(Q130="gastrique","Digestif",IF(Q130="melanome","Cutané",IF(Q130="oesophage","Digestif",IF(Q130="ovaire","Gynécologique",IF(Q130="pancreas","Digestif",IF(Q130="prostate","Prostate",IF(Q130="renal","Urinaire",IF(Q130="sein","Gynécologique",IF(Q130="TNE","TNE",IF(Q130="uterus","Gynécologique",IF(Q130="vessie","Urinaire",IF(Q130="ORL","ORL",IF(Q130="indeterminé","Indéterminé","")))))))))))))))))))</f>
        <v/>
      </c>
      <c r="Q130" s="6" t="s">
        <v>196</v>
      </c>
      <c r="R130" s="6">
        <v>155</v>
      </c>
      <c r="S130" s="6" t="s">
        <v>98</v>
      </c>
      <c r="T130" s="6">
        <v>46</v>
      </c>
      <c r="U130" s="6">
        <v>39</v>
      </c>
      <c r="V130" s="6">
        <f>IF('[1]Référentiel recueil de données'!$Q130="NC","NC",IF('[1]Référentiel recueil de données'!$S130="NC","NC",ROUND('[1]Référentiel recueil de données'!$S130/('[1]Référentiel recueil de données'!$Q130*'[1]Référentiel recueil de données'!$Q130)*10000,0)))</f>
        <v>19</v>
      </c>
      <c r="W130" s="7" t="str">
        <f>IF(OR(Table_2[[#This Row],[interval imc]]="NC",Table_2[[#This Row],[interval imc]]=0),"non renseigné","renseigné")</f>
        <v>renseigné</v>
      </c>
      <c r="X130" s="7" t="str">
        <f>IF('[1]Référentiel recueil de données'!$U132="NC","NC",IF(V130&lt;18.5,"&lt;18,5",IF(AND(V130&gt;=18.5,V130&lt;25),"entre 18,5 et 25",IF(AND(V130&gt;=25,V130&lt;30),"entre 25 et 30",IF(V130&gt;=30,"supérieur à 30")))))</f>
        <v>entre 18,5 et 25</v>
      </c>
      <c r="Y130" s="6">
        <v>3</v>
      </c>
      <c r="Z130" s="7" t="str">
        <f>IF(Y130=0,0,IF(AND(Y130&gt;0,Y130&lt;5),"entre 1 et 5",IF(AND(Y130&gt;=5,Y130&lt;=10),"entre 5 et 10",IF(Y130&gt;10,"supérieur à 10","????"))))</f>
        <v>entre 1 et 5</v>
      </c>
      <c r="AA130" s="7">
        <f>IF(AND(ISNUMBER(Table_2[[#This Row],[poids_entree]]),ISNUMBER(Table_2[[#This Row],[poids_sortie]])),Table_2[[#This Row],[poids_sortie]]-Table_2[[#This Row],[poids_entree]],"NC")</f>
        <v>-7</v>
      </c>
      <c r="AB130" s="7" t="str">
        <f>IF(AND(ISNUMBER(Table_2[[#This Row],[poids_init]]),ISNUMBER(Table_2[[#This Row],[poids_entree]])),Table_2[[#This Row],[poids_entree]]-Table_2[[#This Row],[poids_init]],"NC")</f>
        <v>NC</v>
      </c>
      <c r="AC130" s="6" t="str">
        <f>IF(T130="NC","NC",IF(S130="NC","NC",ROUND(((S130-T130)/S130)*100,0)))</f>
        <v>NC</v>
      </c>
      <c r="AD130" s="6" t="str">
        <f>IF(AA130="NC","NC",IF(AA130&gt;=0,"perte","gain"))</f>
        <v>gain</v>
      </c>
      <c r="AE130" s="6" t="str">
        <f>IF(AB130="NC","NC",IF(AB130&gt;=0,"perte","gain"))</f>
        <v>NC</v>
      </c>
      <c r="AF130" s="6">
        <f>IF(U130="NC","NC",IF(T130="NC","NC",ROUND(((T130-U130)/T130)*100,0)))</f>
        <v>15</v>
      </c>
      <c r="AG130" s="6">
        <f>IF(ISNUMBER(Table_2[[#This Row],[% perte de poids DH]]),AF130*(-1),"NC")</f>
        <v>-15</v>
      </c>
      <c r="AH130" s="6" t="str">
        <f>IF(AF130="NC","non renseigné","renseigné")</f>
        <v>renseigné</v>
      </c>
      <c r="AI130" s="6" t="str">
        <f>IF(AC130="NC","non renseigné","renseigné")</f>
        <v>non renseigné</v>
      </c>
      <c r="AJ130" s="7" t="str">
        <f>IF(OR(Table_2[[#This Row],[albumine]]="NC",Table_2[[#This Row],[albumine]]=0),"non renseigné","renseigné")</f>
        <v>renseigné</v>
      </c>
      <c r="AK130" s="6">
        <v>18</v>
      </c>
      <c r="AL130" s="6" t="s">
        <v>110</v>
      </c>
      <c r="AM130" s="6" t="s">
        <v>98</v>
      </c>
      <c r="AN130" s="6">
        <v>0</v>
      </c>
      <c r="AO130" s="6">
        <v>0</v>
      </c>
      <c r="AP130" s="6">
        <v>0</v>
      </c>
      <c r="AQ130" s="8">
        <v>42992</v>
      </c>
      <c r="AR130" s="8" t="s">
        <v>98</v>
      </c>
      <c r="AS130" s="6">
        <v>0</v>
      </c>
      <c r="AT130" s="6">
        <v>3</v>
      </c>
      <c r="AU130" s="6" t="s">
        <v>98</v>
      </c>
      <c r="AV130" s="6" t="s">
        <v>101</v>
      </c>
      <c r="AW130" s="6" t="s">
        <v>98</v>
      </c>
      <c r="AX130" s="6" t="s">
        <v>98</v>
      </c>
      <c r="AY130" s="6" t="s">
        <v>101</v>
      </c>
      <c r="AZ130" s="6" t="s">
        <v>101</v>
      </c>
      <c r="BA130" s="6" t="s">
        <v>101</v>
      </c>
      <c r="BB130" s="6" t="s">
        <v>98</v>
      </c>
      <c r="BC130" s="6" t="s">
        <v>98</v>
      </c>
      <c r="BD130" s="6" t="s">
        <v>100</v>
      </c>
      <c r="BE130" s="6" t="s">
        <v>102</v>
      </c>
      <c r="BF130" s="6" t="s">
        <v>98</v>
      </c>
      <c r="BG130" s="6" t="s">
        <v>98</v>
      </c>
      <c r="BH130" s="6" t="s">
        <v>98</v>
      </c>
      <c r="BI130" s="6" t="s">
        <v>98</v>
      </c>
      <c r="BJ130" s="6" t="s">
        <v>98</v>
      </c>
      <c r="BK130" s="6" t="s">
        <v>98</v>
      </c>
      <c r="BL130" s="6" t="s">
        <v>98</v>
      </c>
      <c r="BM130" s="6" t="s">
        <v>101</v>
      </c>
      <c r="BN130" s="6" t="s">
        <v>98</v>
      </c>
      <c r="BO130" s="6" t="s">
        <v>98</v>
      </c>
      <c r="BP130" s="8" t="s">
        <v>98</v>
      </c>
      <c r="BQ130" s="6" t="s">
        <v>98</v>
      </c>
      <c r="BR130" s="6" t="s">
        <v>103</v>
      </c>
      <c r="BS130" s="6" t="s">
        <v>111</v>
      </c>
      <c r="BT130" s="6" t="s">
        <v>103</v>
      </c>
      <c r="BU130" s="6" t="s">
        <v>101</v>
      </c>
      <c r="BV130" s="8" t="s">
        <v>98</v>
      </c>
      <c r="BW130" s="6" t="s">
        <v>98</v>
      </c>
      <c r="BX130" s="6" t="s">
        <v>98</v>
      </c>
      <c r="BY130" s="6"/>
      <c r="BZ130" s="6"/>
      <c r="CA130" s="6"/>
      <c r="CB130" s="6"/>
      <c r="CC130" s="6"/>
      <c r="CD130" s="6"/>
      <c r="CE130" s="6"/>
      <c r="CF130" s="6"/>
      <c r="CG130" s="6" t="s">
        <v>547</v>
      </c>
      <c r="CH130" s="6" t="s">
        <v>98</v>
      </c>
      <c r="CI130" s="6"/>
      <c r="CJ130" s="8"/>
      <c r="CK130" s="6"/>
      <c r="CL130" s="8"/>
      <c r="CM130" s="9" t="str">
        <f>IF( AND(ISNUMBER(CJ130),ISNUMBER(CL130)),DATEDIF(CJ130,CL130,"D"),"")</f>
        <v/>
      </c>
    </row>
    <row r="131" spans="1:91" ht="30">
      <c r="A131" s="6">
        <v>145</v>
      </c>
      <c r="B131" s="6" t="str">
        <f>IF(C131="201612","A",IF(C131="201706","B",IF(C131="201712","C",IF(C131="201806","D"))))</f>
        <v>C</v>
      </c>
      <c r="C131" s="7" t="str">
        <f>CONCATENATE(E131,IF(D131="décembre","12","06"))</f>
        <v>201712</v>
      </c>
      <c r="D131" s="6" t="s">
        <v>90</v>
      </c>
      <c r="E131" s="6">
        <v>2017</v>
      </c>
      <c r="F131" s="6" t="s">
        <v>548</v>
      </c>
      <c r="G131" s="6" t="s">
        <v>549</v>
      </c>
      <c r="H131" s="6">
        <v>68</v>
      </c>
      <c r="I13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31" s="6" t="s">
        <v>93</v>
      </c>
      <c r="K131" s="8">
        <v>18127</v>
      </c>
      <c r="L131" s="8">
        <v>43071</v>
      </c>
      <c r="M131" s="8">
        <v>43083</v>
      </c>
      <c r="N131" s="6">
        <v>12</v>
      </c>
      <c r="O131" s="6" t="s">
        <v>136</v>
      </c>
      <c r="P131" s="6" t="str">
        <f>IF(O131="Hemato","",IF(Q131="CHC","Digestif",IF(Q131="colon","Digestif",IF(Q131="cholangiocarcinome","Digestif",IF(Q131="corticosurrenalome","Surrenale",IF(Q131="ependymome du cervelet","Cérébral",IF(Q131="gastrique","Digestif",IF(Q131="melanome","Cutané",IF(Q131="oesophage","Digestif",IF(Q131="ovaire","Gynécologique",IF(Q131="pancreas","Digestif",IF(Q131="prostate","Prostate",IF(Q131="renal","Urinaire",IF(Q131="sein","Gynécologique",IF(Q131="TNE","TNE",IF(Q131="uterus","Gynécologique",IF(Q131="vessie","Urinaire",IF(Q131="ORL","ORL",IF(Q131="indeterminé","Indéterminé","")))))))))))))))))))</f>
        <v/>
      </c>
      <c r="Q131" s="6" t="s">
        <v>196</v>
      </c>
      <c r="R131" s="6">
        <v>165</v>
      </c>
      <c r="S131" s="6">
        <v>62</v>
      </c>
      <c r="T131" s="6">
        <v>59</v>
      </c>
      <c r="U131" s="6">
        <v>57</v>
      </c>
      <c r="V131" s="6">
        <f>IF('[1]Référentiel recueil de données'!$Q131="NC","NC",IF('[1]Référentiel recueil de données'!$S131="NC","NC",ROUND('[1]Référentiel recueil de données'!$S131/('[1]Référentiel recueil de données'!$Q131*'[1]Référentiel recueil de données'!$Q131)*10000,0)))</f>
        <v>22</v>
      </c>
      <c r="W131" s="7" t="str">
        <f>IF(OR(Table_2[[#This Row],[interval imc]]="NC",Table_2[[#This Row],[interval imc]]=0),"non renseigné","renseigné")</f>
        <v>renseigné</v>
      </c>
      <c r="X131" s="7" t="str">
        <f>IF('[1]Référentiel recueil de données'!$U92="NC","NC",IF(V131&lt;18.5,"&lt;18,5",IF(AND(V131&gt;=18.5,V131&lt;25),"entre 18,5 et 25",IF(AND(V131&gt;=25,V131&lt;30),"entre 25 et 30",IF(V131&gt;=30,"supérieur à 30")))))</f>
        <v>entre 18,5 et 25</v>
      </c>
      <c r="Y131" s="6">
        <v>3</v>
      </c>
      <c r="Z131" s="7" t="str">
        <f>IF(Y131=0,0,IF(AND(Y131&gt;0,Y131&lt;5),"entre 1 et 5",IF(AND(Y131&gt;=5,Y131&lt;=10),"entre 5 et 10",IF(Y131&gt;10,"supérieur à 10","????"))))</f>
        <v>entre 1 et 5</v>
      </c>
      <c r="AA131" s="7">
        <f>IF(AND(ISNUMBER(Table_2[[#This Row],[poids_entree]]),ISNUMBER(Table_2[[#This Row],[poids_sortie]])),Table_2[[#This Row],[poids_sortie]]-Table_2[[#This Row],[poids_entree]],"NC")</f>
        <v>-2</v>
      </c>
      <c r="AB131" s="7">
        <f>IF(AND(ISNUMBER(Table_2[[#This Row],[poids_init]]),ISNUMBER(Table_2[[#This Row],[poids_entree]])),Table_2[[#This Row],[poids_entree]]-Table_2[[#This Row],[poids_init]],"NC")</f>
        <v>-3</v>
      </c>
      <c r="AC131" s="6">
        <f>IF(T131="NC","NC",IF(S131="NC","NC",ROUND(((S131-T131)/S131)*100,0)))</f>
        <v>5</v>
      </c>
      <c r="AD131" s="6" t="str">
        <f>IF(AA131="NC","NC",IF(AA131&gt;=0,"perte","gain"))</f>
        <v>gain</v>
      </c>
      <c r="AE131" s="6" t="str">
        <f>IF(AB131="NC","NC",IF(AB131&gt;=0,"perte","gain"))</f>
        <v>gain</v>
      </c>
      <c r="AF131" s="6">
        <f>IF(U131="NC","NC",IF(T131="NC","NC",ROUND(((T131-U131)/T131)*100,0)))</f>
        <v>3</v>
      </c>
      <c r="AG131" s="6">
        <f>IF(ISNUMBER(Table_2[[#This Row],[% perte de poids DH]]),AF131*(-1),"NC")</f>
        <v>-3</v>
      </c>
      <c r="AH131" s="6" t="str">
        <f>IF(AF131="NC","non renseigné","renseigné")</f>
        <v>renseigné</v>
      </c>
      <c r="AI131" s="6" t="str">
        <f>IF(AC131="NC","non renseigné","renseigné")</f>
        <v>renseigné</v>
      </c>
      <c r="AJ131" s="7" t="str">
        <f>IF(OR(Table_2[[#This Row],[albumine]]="NC",Table_2[[#This Row],[albumine]]=0),"non renseigné","renseigné")</f>
        <v>renseigné</v>
      </c>
      <c r="AK131" s="6">
        <v>27</v>
      </c>
      <c r="AL131" s="6" t="s">
        <v>115</v>
      </c>
      <c r="AM131" s="6" t="s">
        <v>98</v>
      </c>
      <c r="AN131" s="6" t="s">
        <v>98</v>
      </c>
      <c r="AO131" s="6" t="s">
        <v>98</v>
      </c>
      <c r="AP131" s="6" t="s">
        <v>98</v>
      </c>
      <c r="AQ131" s="8" t="s">
        <v>98</v>
      </c>
      <c r="AR131" s="8" t="s">
        <v>98</v>
      </c>
      <c r="AS131" s="6">
        <v>0</v>
      </c>
      <c r="AT131" s="6">
        <v>0</v>
      </c>
      <c r="AU131" s="6" t="s">
        <v>295</v>
      </c>
      <c r="AV131" s="6" t="s">
        <v>101</v>
      </c>
      <c r="AW131" s="6" t="s">
        <v>98</v>
      </c>
      <c r="AX131" s="6" t="s">
        <v>172</v>
      </c>
      <c r="AY131" s="6" t="s">
        <v>101</v>
      </c>
      <c r="AZ131" s="6" t="s">
        <v>101</v>
      </c>
      <c r="BA131" s="6" t="s">
        <v>101</v>
      </c>
      <c r="BB131" s="6" t="s">
        <v>98</v>
      </c>
      <c r="BC131" s="6" t="s">
        <v>98</v>
      </c>
      <c r="BD131" s="6" t="s">
        <v>101</v>
      </c>
      <c r="BE131" s="6" t="s">
        <v>102</v>
      </c>
      <c r="BF131" s="6" t="s">
        <v>98</v>
      </c>
      <c r="BG131" s="6" t="s">
        <v>98</v>
      </c>
      <c r="BH131" s="6" t="s">
        <v>98</v>
      </c>
      <c r="BI131" s="6" t="s">
        <v>98</v>
      </c>
      <c r="BJ131" s="6" t="s">
        <v>98</v>
      </c>
      <c r="BK131" s="6" t="s">
        <v>98</v>
      </c>
      <c r="BL131" s="6" t="s">
        <v>98</v>
      </c>
      <c r="BM131" s="6" t="s">
        <v>101</v>
      </c>
      <c r="BN131" s="6" t="s">
        <v>98</v>
      </c>
      <c r="BO131" s="6" t="s">
        <v>98</v>
      </c>
      <c r="BP131" s="8" t="s">
        <v>98</v>
      </c>
      <c r="BQ131" s="6" t="s">
        <v>98</v>
      </c>
      <c r="BR131" s="6" t="s">
        <v>103</v>
      </c>
      <c r="BS131" s="6" t="s">
        <v>101</v>
      </c>
      <c r="BT131" s="6" t="s">
        <v>103</v>
      </c>
      <c r="BU131" s="6" t="s">
        <v>101</v>
      </c>
      <c r="BV131" s="8" t="s">
        <v>98</v>
      </c>
      <c r="BW131" s="6" t="s">
        <v>98</v>
      </c>
      <c r="BX131" s="6" t="s">
        <v>98</v>
      </c>
      <c r="BY131" s="6"/>
      <c r="BZ131" s="6"/>
      <c r="CA131" s="6"/>
      <c r="CB131" s="6"/>
      <c r="CC131" s="6"/>
      <c r="CD131" s="6"/>
      <c r="CE131" s="6"/>
      <c r="CF131" s="6"/>
      <c r="CG131" s="6" t="s">
        <v>98</v>
      </c>
      <c r="CH131" s="6" t="s">
        <v>272</v>
      </c>
      <c r="CI131" s="6"/>
      <c r="CJ131" s="8"/>
      <c r="CK131" s="6"/>
      <c r="CL131" s="8"/>
      <c r="CM131" s="9" t="str">
        <f>IF( AND(ISNUMBER(CJ131),ISNUMBER(CL131)),DATEDIF(CJ131,CL131,"D"),"")</f>
        <v/>
      </c>
    </row>
    <row r="132" spans="1:91" ht="60">
      <c r="A132" s="6">
        <v>24</v>
      </c>
      <c r="B132" s="6" t="str">
        <f>IF(C132="201612","A",IF(C132="201706","B",IF(C132="201712","C",IF(C132="201806","D"))))</f>
        <v>B</v>
      </c>
      <c r="C132" s="7" t="str">
        <f>CONCATENATE(E132,IF(D132="décembre","12","06"))</f>
        <v>201706</v>
      </c>
      <c r="D132" s="6" t="s">
        <v>106</v>
      </c>
      <c r="E132" s="6">
        <v>2017</v>
      </c>
      <c r="F132" s="6" t="s">
        <v>550</v>
      </c>
      <c r="G132" s="6" t="s">
        <v>551</v>
      </c>
      <c r="H132" s="6">
        <v>65</v>
      </c>
      <c r="I13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32" s="6" t="s">
        <v>93</v>
      </c>
      <c r="K132" s="8">
        <v>18648</v>
      </c>
      <c r="L132" s="8">
        <v>42891</v>
      </c>
      <c r="M132" s="8">
        <v>42892</v>
      </c>
      <c r="N132" s="6">
        <v>1</v>
      </c>
      <c r="O132" s="6" t="s">
        <v>95</v>
      </c>
      <c r="P132" s="6" t="str">
        <f>IF(O132="Hemato","",IF(Q132="CHC","Digestif",IF(Q132="colon","Digestif",IF(Q132="cholangiocarcinome","Digestif",IF(Q132="corticosurrenalome","Surrenale",IF(Q132="ependymome du cervelet","Cérébral",IF(Q132="gastrique","Digestif",IF(Q132="melanome","Cutané",IF(Q132="oesophage","Digestif",IF(Q132="ovaire","Gynécologique",IF(Q132="pancreas","Digestif",IF(Q132="prostate","Prostate",IF(Q132="renal","Urinaire",IF(Q132="sein","Gynécologique",IF(Q132="TNE","TNE",IF(Q132="uterus","Gynécologique",IF(Q132="vessie","Urinaire",IF(Q132="ORL","ORL",IF(Q132="indeterminé","Indéterminé","")))))))))))))))))))</f>
        <v>Gynécologique</v>
      </c>
      <c r="Q132" s="6" t="s">
        <v>96</v>
      </c>
      <c r="R132" s="6">
        <v>160</v>
      </c>
      <c r="S132" s="6" t="s">
        <v>98</v>
      </c>
      <c r="T132" s="6">
        <v>49</v>
      </c>
      <c r="U132" s="6" t="s">
        <v>98</v>
      </c>
      <c r="V132" s="6">
        <f>IF('[1]Référentiel recueil de données'!$Q132="NC","NC",IF('[1]Référentiel recueil de données'!$S132="NC","NC",ROUND('[1]Référentiel recueil de données'!$S132/('[1]Référentiel recueil de données'!$Q132*'[1]Référentiel recueil de données'!$Q132)*10000,0)))</f>
        <v>19</v>
      </c>
      <c r="W132" s="7" t="str">
        <f>IF(OR(Table_2[[#This Row],[interval imc]]="NC",Table_2[[#This Row],[interval imc]]=0),"non renseigné","renseigné")</f>
        <v>renseigné</v>
      </c>
      <c r="X132" s="7" t="str">
        <f>IF('[1]Référentiel recueil de données'!$U64="NC","NC",IF(V132&lt;18.5,"&lt;18,5",IF(AND(V132&gt;=18.5,V132&lt;25),"entre 18,5 et 25",IF(AND(V132&gt;=25,V132&lt;30),"entre 25 et 30",IF(V132&gt;=30,"supérieur à 30")))))</f>
        <v>entre 18,5 et 25</v>
      </c>
      <c r="Y132" s="6">
        <v>1</v>
      </c>
      <c r="Z132" s="7" t="str">
        <f>IF(Y132=0,0,IF(AND(Y132&gt;0,Y132&lt;5),"entre 1 et 5",IF(AND(Y132&gt;=5,Y132&lt;=10),"entre 5 et 10",IF(Y132&gt;10,"supérieur à 10","????"))))</f>
        <v>entre 1 et 5</v>
      </c>
      <c r="AA132" s="7" t="str">
        <f>IF(AND(ISNUMBER(Table_2[[#This Row],[poids_entree]]),ISNUMBER(Table_2[[#This Row],[poids_sortie]])),Table_2[[#This Row],[poids_sortie]]-Table_2[[#This Row],[poids_entree]],"NC")</f>
        <v>NC</v>
      </c>
      <c r="AB132" s="7" t="str">
        <f>IF(AND(ISNUMBER(Table_2[[#This Row],[poids_init]]),ISNUMBER(Table_2[[#This Row],[poids_entree]])),Table_2[[#This Row],[poids_entree]]-Table_2[[#This Row],[poids_init]],"NC")</f>
        <v>NC</v>
      </c>
      <c r="AC132" s="6" t="str">
        <f>IF(T132="NC","NC",IF(S132="NC","NC",ROUND(((S132-T132)/S132)*100,0)))</f>
        <v>NC</v>
      </c>
      <c r="AD132" s="6" t="str">
        <f>IF(AA132="NC","NC",IF(AA132&gt;=0,"perte","gain"))</f>
        <v>NC</v>
      </c>
      <c r="AE132" s="6" t="str">
        <f>IF(AB132="NC","NC",IF(AB132&gt;=0,"perte","gain"))</f>
        <v>NC</v>
      </c>
      <c r="AF132" s="6" t="str">
        <f>IF(U132="NC","NC",IF(T132="NC","NC",ROUND(((T132-U132)/T132)*100,0)))</f>
        <v>NC</v>
      </c>
      <c r="AG132" s="6" t="str">
        <f>IF(ISNUMBER(Table_2[[#This Row],[% perte de poids DH]]),AF132*(-1),"NC")</f>
        <v>NC</v>
      </c>
      <c r="AH132" s="6" t="str">
        <f>IF(AF132="NC","non renseigné","renseigné")</f>
        <v>non renseigné</v>
      </c>
      <c r="AI132" s="6" t="str">
        <f>IF(AC132="NC","non renseigné","renseigné")</f>
        <v>non renseigné</v>
      </c>
      <c r="AJ132" s="7" t="str">
        <f>IF(OR(Table_2[[#This Row],[albumine]]="NC",Table_2[[#This Row],[albumine]]=0),"non renseigné","renseigné")</f>
        <v>non renseigné</v>
      </c>
      <c r="AK132" s="6" t="s">
        <v>98</v>
      </c>
      <c r="AL132" s="6" t="s">
        <v>128</v>
      </c>
      <c r="AM132" s="6" t="s">
        <v>98</v>
      </c>
      <c r="AN132" s="6">
        <v>0</v>
      </c>
      <c r="AO132" s="6">
        <v>0</v>
      </c>
      <c r="AP132" s="6">
        <v>0</v>
      </c>
      <c r="AQ132" s="8" t="s">
        <v>98</v>
      </c>
      <c r="AR132" s="8" t="s">
        <v>98</v>
      </c>
      <c r="AS132" s="6">
        <v>0</v>
      </c>
      <c r="AT132" s="6">
        <v>0</v>
      </c>
      <c r="AU132" s="6" t="s">
        <v>98</v>
      </c>
      <c r="AV132" s="6" t="s">
        <v>98</v>
      </c>
      <c r="AW132" s="6" t="s">
        <v>98</v>
      </c>
      <c r="AX132" s="6" t="s">
        <v>98</v>
      </c>
      <c r="AY132" s="6" t="s">
        <v>98</v>
      </c>
      <c r="AZ132" s="6" t="s">
        <v>101</v>
      </c>
      <c r="BA132" s="6" t="s">
        <v>101</v>
      </c>
      <c r="BB132" s="6" t="s">
        <v>98</v>
      </c>
      <c r="BC132" s="6" t="s">
        <v>98</v>
      </c>
      <c r="BD132" s="6" t="s">
        <v>101</v>
      </c>
      <c r="BE132" s="6" t="s">
        <v>102</v>
      </c>
      <c r="BF132" s="6" t="s">
        <v>98</v>
      </c>
      <c r="BG132" s="6" t="s">
        <v>98</v>
      </c>
      <c r="BH132" s="6" t="s">
        <v>98</v>
      </c>
      <c r="BI132" s="6" t="s">
        <v>98</v>
      </c>
      <c r="BJ132" s="6" t="s">
        <v>98</v>
      </c>
      <c r="BK132" s="6" t="s">
        <v>98</v>
      </c>
      <c r="BL132" s="6" t="s">
        <v>98</v>
      </c>
      <c r="BM132" s="6" t="s">
        <v>101</v>
      </c>
      <c r="BN132" s="6" t="s">
        <v>98</v>
      </c>
      <c r="BO132" s="6" t="s">
        <v>98</v>
      </c>
      <c r="BP132" s="8" t="s">
        <v>98</v>
      </c>
      <c r="BQ132" s="6" t="s">
        <v>98</v>
      </c>
      <c r="BR132" s="6" t="s">
        <v>101</v>
      </c>
      <c r="BS132" s="6" t="s">
        <v>111</v>
      </c>
      <c r="BT132" s="6" t="s">
        <v>111</v>
      </c>
      <c r="BU132" s="6" t="s">
        <v>101</v>
      </c>
      <c r="BV132" s="8" t="s">
        <v>98</v>
      </c>
      <c r="BW132" s="6" t="s">
        <v>98</v>
      </c>
      <c r="BX132" s="6" t="s">
        <v>98</v>
      </c>
      <c r="BY132" s="6"/>
      <c r="BZ132" s="6"/>
      <c r="CA132" s="6"/>
      <c r="CB132" s="6"/>
      <c r="CC132" s="6"/>
      <c r="CD132" s="6"/>
      <c r="CE132" s="6"/>
      <c r="CF132" s="6"/>
      <c r="CG132" s="6" t="s">
        <v>552</v>
      </c>
      <c r="CH132" s="6" t="s">
        <v>98</v>
      </c>
      <c r="CI132" s="6"/>
      <c r="CJ132" s="8"/>
      <c r="CK132" s="6"/>
      <c r="CL132" s="8"/>
      <c r="CM132" s="9" t="str">
        <f>IF( AND(ISNUMBER(CJ132),ISNUMBER(CL132)),DATEDIF(CJ132,CL132,"D"),"")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Feuil7</vt:lpstr>
      <vt:lpstr>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Demoniakillah</dc:creator>
  <cp:lastModifiedBy>Demoniakillah</cp:lastModifiedBy>
  <dcterms:created xsi:type="dcterms:W3CDTF">2018-12-12T17:05:10Z</dcterms:created>
  <dcterms:modified xsi:type="dcterms:W3CDTF">2018-12-12T18:07:34Z</dcterms:modified>
</cp:coreProperties>
</file>