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Giray\Desktop\ME462\"/>
    </mc:Choice>
  </mc:AlternateContent>
  <xr:revisionPtr revIDLastSave="0" documentId="13_ncr:1_{46B66852-8E6D-494F-AEBE-482C68DACC77}" xr6:coauthVersionLast="44" xr6:coauthVersionMax="45" xr10:uidLastSave="{00000000-0000-0000-0000-000000000000}"/>
  <bookViews>
    <workbookView xWindow="-120" yWindow="-120" windowWidth="20640" windowHeight="11160" xr2:uid="{00000000-000D-0000-FFFF-FFFF00000000}"/>
  </bookViews>
  <sheets>
    <sheet name="GanttChart" sheetId="9" r:id="rId1"/>
  </sheets>
  <definedNames>
    <definedName name="prevWBS" localSheetId="0">GanttChart!$A1048576</definedName>
    <definedName name="valuevx">42.314159</definedName>
    <definedName name="vertex42_copyright" hidden="1">"© 2006-2018 Vertex42 LLC"</definedName>
    <definedName name="vertex42_id" hidden="1">"gantt-chart_L2.xlsx"</definedName>
    <definedName name="vertex42_title" hidden="1">"Gantt Chart Template"</definedName>
    <definedName name="_xlnm.Print_Area" localSheetId="0">GanttChart!$A$1:$BN$20</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9" l="1"/>
  <c r="I14" i="9" s="1"/>
  <c r="I20" i="9" l="1"/>
  <c r="I21" i="9"/>
  <c r="I22" i="9"/>
  <c r="I23" i="9"/>
  <c r="F15" i="9"/>
  <c r="I15" i="9" s="1"/>
  <c r="F18" i="9"/>
  <c r="I18" i="9" s="1"/>
  <c r="F20" i="9"/>
  <c r="F21" i="9"/>
  <c r="F22" i="9"/>
  <c r="F23" i="9"/>
  <c r="F17" i="9"/>
  <c r="I17" i="9" s="1"/>
  <c r="F12" i="9"/>
  <c r="F11" i="9"/>
  <c r="I11" i="9" s="1"/>
  <c r="F9" i="9" l="1"/>
  <c r="F10" i="9" l="1"/>
  <c r="K6" i="9"/>
  <c r="K7" i="9" l="1"/>
  <c r="K4" i="9"/>
  <c r="A8" i="9"/>
  <c r="L6" i="9" l="1"/>
  <c r="I9" i="9" l="1"/>
  <c r="M6" i="9"/>
  <c r="N6" i="9" l="1"/>
  <c r="O6" i="9" l="1"/>
  <c r="K5" i="9"/>
  <c r="I10" i="9" l="1"/>
  <c r="P6" i="9"/>
  <c r="L7" i="9"/>
  <c r="I12" i="9" l="1"/>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l="1"/>
  <c r="A14" i="9" s="1"/>
  <c r="A15" i="9" s="1"/>
  <c r="A16" i="9" l="1"/>
  <c r="A17" i="9" s="1"/>
  <c r="A18" i="9" s="1"/>
  <c r="A19" i="9" s="1"/>
  <c r="A20" i="9" s="1"/>
  <c r="A21" i="9" s="1"/>
  <c r="A22" i="9" s="1"/>
  <c r="A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<sst xmlns="http://schemas.openxmlformats.org/spreadsheetml/2006/main" count="41" uniqueCount="33">
  <si>
    <t>WBS</t>
  </si>
  <si>
    <t>TASK</t>
  </si>
  <si>
    <t>LEAD</t>
  </si>
  <si>
    <t>START</t>
  </si>
  <si>
    <t>END</t>
  </si>
  <si>
    <t>DAYS</t>
  </si>
  <si>
    <t>% DONE</t>
  </si>
  <si>
    <t>WORK DAYS</t>
  </si>
  <si>
    <t>PREDECESSOR</t>
  </si>
  <si>
    <t>Display Week</t>
  </si>
  <si>
    <t>Project Start Date</t>
  </si>
  <si>
    <t>Literature Survey</t>
  </si>
  <si>
    <t>Conceptual Design</t>
  </si>
  <si>
    <t>ALL</t>
  </si>
  <si>
    <t>Detailed Design</t>
  </si>
  <si>
    <t>Documentation</t>
  </si>
  <si>
    <t>Research for Interactive Teaching Tools</t>
  </si>
  <si>
    <t>Research for Simulation Tools</t>
  </si>
  <si>
    <t>Research for Web Simulation Techniques</t>
  </si>
  <si>
    <t>Research for Control Systems Course Syllabus</t>
  </si>
  <si>
    <t>GO</t>
  </si>
  <si>
    <t>ALO</t>
  </si>
  <si>
    <t>ARO</t>
  </si>
  <si>
    <t>Generation of Simulation Ideas as Course Material</t>
  </si>
  <si>
    <t>Generation of Different Types of Teaching Methods</t>
  </si>
  <si>
    <t>Design of Course Materials as Google Colab Notebooks</t>
  </si>
  <si>
    <t>Desing of Simulations Related to Course Materials</t>
  </si>
  <si>
    <t>Group Meeting Notes</t>
  </si>
  <si>
    <t>Project Reports for Simulations</t>
  </si>
  <si>
    <t>Archive of Prepared Course Materials</t>
  </si>
  <si>
    <t>Final Project Report</t>
  </si>
  <si>
    <r>
      <t xml:space="preserve">ME462 MECHATRONIC DESIGN PROJECT                   </t>
    </r>
    <r>
      <rPr>
        <i/>
        <sz val="11"/>
        <color theme="4" tint="-0.499984740745262"/>
        <rFont val="Arial"/>
        <family val="2"/>
        <charset val="162"/>
        <scheme val="minor"/>
      </rPr>
      <t>METU Mechanical Engineering</t>
    </r>
  </si>
  <si>
    <r>
      <t xml:space="preserve">Design of Interactive Teaching Materials for </t>
    </r>
    <r>
      <rPr>
        <i/>
        <sz val="18"/>
        <color theme="0"/>
        <rFont val="Arial"/>
        <family val="2"/>
        <charset val="162"/>
        <scheme val="minor"/>
      </rPr>
      <t xml:space="preserve">ME 304 Control Systems </t>
    </r>
    <r>
      <rPr>
        <sz val="18"/>
        <color theme="0"/>
        <rFont val="Arial"/>
        <family val="2"/>
        <charset val="162"/>
        <scheme val="minor"/>
      </rPr>
      <t>Course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</si>
</sst>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yy;@"/>
  </numFmts>
  <fonts count="65"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
      <i/>
      <sz val="11"/>
      <color theme="4" tint="-0.499984740745262"/>
      <name val="Arial"/>
      <family val="2"/>
      <charset val="162"/>
      <scheme val="minor"/>
    </font>
    <font>
      <i/>
      <sz val="18"/>
      <color theme="0"/>
      <name val="Arial"/>
      <family val="2"/>
      <charset val="162"/>
      <scheme val="minor"/>
    </font>
    <font>
      <sz val="18"/>
      <color theme="0"/>
      <name val="Arial"/>
      <family val="2"/>
      <charset val="16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54">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165" fontId="28" fillId="20" borderId="12" xfId="0" applyNumberFormat="1" applyFont="1" applyFill="1" applyBorder="1" applyAlignment="1" applyProtection="1">
      <alignment horizontal="right" vertical="center"/>
    </xf>
    <xf numFmtId="1" fontId="28" fillId="20" borderId="12" xfId="4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Font="1" applyFill="1" applyBorder="1" applyAlignment="1" applyProtection="1">
      <alignment vertical="center"/>
    </xf>
    <xf numFmtId="0" fontId="30"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3" fillId="24" borderId="0" xfId="0" applyNumberFormat="1" applyFont="1" applyFill="1" applyBorder="1" applyAlignment="1" applyProtection="1">
      <alignment vertical="center"/>
      <protection locked="0"/>
    </xf>
    <xf numFmtId="0" fontId="34" fillId="24" borderId="0" xfId="0" applyFont="1" applyFill="1" applyProtection="1"/>
    <xf numFmtId="0" fontId="35" fillId="24" borderId="0" xfId="0" applyFont="1" applyFill="1" applyBorder="1" applyAlignment="1">
      <alignment vertical="center"/>
    </xf>
    <xf numFmtId="0" fontId="34" fillId="24" borderId="0" xfId="0" applyFont="1" applyFill="1" applyBorder="1" applyProtection="1"/>
    <xf numFmtId="1" fontId="30" fillId="22" borderId="11" xfId="0" applyNumberFormat="1" applyFont="1" applyFill="1" applyBorder="1" applyAlignment="1" applyProtection="1">
      <alignment horizontal="center" vertical="center"/>
    </xf>
    <xf numFmtId="9" fontId="30" fillId="22" borderId="11" xfId="40" applyFont="1" applyFill="1" applyBorder="1" applyAlignment="1" applyProtection="1">
      <alignment horizontal="center" vertical="center"/>
    </xf>
    <xf numFmtId="0" fontId="39" fillId="27" borderId="14" xfId="0" applyFont="1" applyFill="1" applyBorder="1" applyAlignment="1" applyProtection="1">
      <alignment horizontal="center" vertical="center" wrapText="1"/>
    </xf>
    <xf numFmtId="0" fontId="37" fillId="27" borderId="14" xfId="0" applyNumberFormat="1" applyFont="1" applyFill="1" applyBorder="1" applyAlignment="1" applyProtection="1">
      <alignment horizontal="left" vertical="center"/>
    </xf>
    <xf numFmtId="0" fontId="37" fillId="27" borderId="14" xfId="0" applyFont="1" applyFill="1" applyBorder="1" applyAlignment="1" applyProtection="1">
      <alignment horizontal="left" vertical="center"/>
    </xf>
    <xf numFmtId="0" fontId="37" fillId="27" borderId="14" xfId="0" applyFont="1" applyFill="1" applyBorder="1" applyAlignment="1" applyProtection="1">
      <alignment horizontal="center" vertical="center" wrapText="1"/>
    </xf>
    <xf numFmtId="0" fontId="37" fillId="27" borderId="14" xfId="0" applyNumberFormat="1" applyFont="1" applyFill="1" applyBorder="1" applyAlignment="1" applyProtection="1">
      <alignment horizontal="center" vertical="center" wrapText="1"/>
    </xf>
    <xf numFmtId="0" fontId="37" fillId="27" borderId="14" xfId="0" applyFont="1" applyFill="1" applyBorder="1" applyAlignment="1" applyProtection="1">
      <alignment horizontal="center" vertical="center"/>
    </xf>
    <xf numFmtId="0" fontId="39" fillId="26" borderId="15" xfId="0" applyNumberFormat="1" applyFont="1" applyFill="1" applyBorder="1" applyAlignment="1" applyProtection="1">
      <alignment horizontal="center" vertical="center" shrinkToFit="1"/>
    </xf>
    <xf numFmtId="0" fontId="39" fillId="26" borderId="14" xfId="0" applyFont="1" applyFill="1" applyBorder="1" applyAlignment="1" applyProtection="1"/>
    <xf numFmtId="0" fontId="39" fillId="23" borderId="14" xfId="0" applyFont="1" applyFill="1" applyBorder="1" applyAlignment="1" applyProtection="1"/>
    <xf numFmtId="0" fontId="41" fillId="23" borderId="0" xfId="0" applyNumberFormat="1" applyFont="1" applyFill="1" applyBorder="1" applyProtection="1"/>
    <xf numFmtId="0" fontId="41" fillId="23" borderId="0" xfId="0" applyFont="1" applyFill="1" applyProtection="1"/>
    <xf numFmtId="0" fontId="41" fillId="23" borderId="0" xfId="0" applyNumberFormat="1" applyFont="1" applyFill="1" applyProtection="1"/>
    <xf numFmtId="166" fontId="38" fillId="23" borderId="13" xfId="0" applyNumberFormat="1" applyFont="1" applyFill="1" applyBorder="1" applyAlignment="1" applyProtection="1">
      <alignment horizontal="center" vertical="center" shrinkToFit="1"/>
    </xf>
    <xf numFmtId="0" fontId="41" fillId="23" borderId="0" xfId="0" applyFont="1" applyFill="1" applyBorder="1" applyProtection="1"/>
    <xf numFmtId="0" fontId="32" fillId="23" borderId="0" xfId="0" applyFont="1" applyFill="1" applyAlignment="1" applyProtection="1">
      <alignment vertical="center"/>
    </xf>
    <xf numFmtId="0" fontId="32" fillId="23" borderId="0" xfId="0" applyFont="1" applyFill="1" applyBorder="1" applyAlignment="1" applyProtection="1">
      <alignment vertical="center"/>
    </xf>
    <xf numFmtId="0" fontId="31" fillId="25" borderId="0" xfId="0" applyNumberFormat="1" applyFont="1" applyFill="1" applyBorder="1" applyAlignment="1" applyProtection="1">
      <alignment vertical="center"/>
      <protection locked="0"/>
    </xf>
    <xf numFmtId="0" fontId="42" fillId="25" borderId="0" xfId="34" applyNumberFormat="1" applyFont="1" applyFill="1" applyBorder="1" applyAlignment="1" applyProtection="1">
      <alignment horizontal="right" vertical="center"/>
      <protection locked="0"/>
    </xf>
    <xf numFmtId="0" fontId="31" fillId="25" borderId="0" xfId="0" applyFont="1" applyFill="1" applyBorder="1" applyAlignment="1" applyProtection="1">
      <alignment vertical="center"/>
      <protection locked="0"/>
    </xf>
    <xf numFmtId="0" fontId="36"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39" fillId="26" borderId="16" xfId="0" applyNumberFormat="1" applyFont="1" applyFill="1" applyBorder="1" applyAlignment="1" applyProtection="1">
      <alignment horizontal="center" vertical="center" shrinkToFit="1"/>
    </xf>
    <xf numFmtId="0" fontId="39" fillId="26" borderId="17" xfId="0" applyNumberFormat="1" applyFont="1" applyFill="1" applyBorder="1" applyAlignment="1" applyProtection="1">
      <alignment horizontal="center" vertical="center" shrinkToFit="1"/>
    </xf>
    <xf numFmtId="0" fontId="39" fillId="26" borderId="18" xfId="0" applyNumberFormat="1" applyFont="1" applyFill="1" applyBorder="1" applyAlignment="1" applyProtection="1">
      <alignment horizontal="center" vertical="center" shrinkToFit="1"/>
    </xf>
    <xf numFmtId="0" fontId="39" fillId="26" borderId="19" xfId="0" applyNumberFormat="1" applyFont="1" applyFill="1" applyBorder="1" applyAlignment="1" applyProtection="1">
      <alignment horizontal="center" vertical="center" shrinkToFit="1"/>
    </xf>
    <xf numFmtId="166" fontId="38" fillId="23" borderId="20" xfId="0" applyNumberFormat="1" applyFont="1" applyFill="1" applyBorder="1" applyAlignment="1" applyProtection="1">
      <alignment horizontal="center" vertical="center" shrinkToFit="1"/>
    </xf>
    <xf numFmtId="166" fontId="38" fillId="23" borderId="21" xfId="0" applyNumberFormat="1" applyFont="1" applyFill="1" applyBorder="1" applyAlignment="1" applyProtection="1">
      <alignment horizontal="center" vertical="center" shrinkToFit="1"/>
    </xf>
    <xf numFmtId="166" fontId="38" fillId="23" borderId="22" xfId="0" applyNumberFormat="1" applyFont="1" applyFill="1" applyBorder="1" applyAlignment="1" applyProtection="1">
      <alignment horizontal="center" vertical="center" shrinkToFit="1"/>
    </xf>
    <xf numFmtId="166" fontId="38" fillId="23" borderId="23" xfId="0" applyNumberFormat="1" applyFont="1" applyFill="1" applyBorder="1" applyAlignment="1" applyProtection="1">
      <alignment horizontal="center" vertical="center" shrinkToFit="1"/>
    </xf>
    <xf numFmtId="166" fontId="38" fillId="23" borderId="24" xfId="0" applyNumberFormat="1" applyFont="1" applyFill="1" applyBorder="1" applyAlignment="1" applyProtection="1">
      <alignment horizontal="center" vertical="center" shrinkToFit="1"/>
    </xf>
    <xf numFmtId="166" fontId="38" fillId="23" borderId="25" xfId="0" applyNumberFormat="1" applyFont="1" applyFill="1" applyBorder="1" applyAlignment="1" applyProtection="1">
      <alignment horizontal="center" vertical="center" shrinkToFit="1"/>
    </xf>
    <xf numFmtId="166" fontId="38" fillId="23" borderId="26" xfId="0" applyNumberFormat="1" applyFont="1" applyFill="1" applyBorder="1" applyAlignment="1" applyProtection="1">
      <alignment horizontal="center" vertical="center" shrinkToFit="1"/>
    </xf>
    <xf numFmtId="166" fontId="38" fillId="23" borderId="27" xfId="0" applyNumberFormat="1" applyFont="1" applyFill="1" applyBorder="1" applyAlignment="1" applyProtection="1">
      <alignment horizontal="center" vertical="center" shrinkToFit="1"/>
    </xf>
    <xf numFmtId="166" fontId="38" fillId="23" borderId="28" xfId="0" applyNumberFormat="1" applyFont="1" applyFill="1" applyBorder="1" applyAlignment="1" applyProtection="1">
      <alignment horizontal="center" vertical="center" shrinkToFit="1"/>
    </xf>
    <xf numFmtId="166" fontId="38" fillId="23" borderId="29" xfId="0" applyNumberFormat="1" applyFont="1" applyFill="1" applyBorder="1" applyAlignment="1" applyProtection="1">
      <alignment horizontal="center" vertical="center" shrinkToFit="1"/>
    </xf>
    <xf numFmtId="166" fontId="38" fillId="23" borderId="30" xfId="0" applyNumberFormat="1" applyFont="1" applyFill="1" applyBorder="1" applyAlignment="1" applyProtection="1">
      <alignment horizontal="center" vertical="center" shrinkToFit="1"/>
    </xf>
    <xf numFmtId="166" fontId="38" fillId="23" borderId="31" xfId="0" applyNumberFormat="1" applyFont="1" applyFill="1" applyBorder="1" applyAlignment="1" applyProtection="1">
      <alignment horizontal="center" vertical="center" shrinkToFit="1"/>
    </xf>
    <xf numFmtId="166" fontId="38" fillId="23" borderId="32" xfId="0" applyNumberFormat="1" applyFont="1" applyFill="1" applyBorder="1" applyAlignment="1" applyProtection="1">
      <alignment horizontal="center" vertical="center" shrinkToFit="1"/>
    </xf>
    <xf numFmtId="166" fontId="38" fillId="23" borderId="33" xfId="0" applyNumberFormat="1" applyFont="1" applyFill="1" applyBorder="1" applyAlignment="1" applyProtection="1">
      <alignment horizontal="center" vertical="center" shrinkToFit="1"/>
    </xf>
    <xf numFmtId="166" fontId="38" fillId="23" borderId="34" xfId="0" applyNumberFormat="1" applyFont="1" applyFill="1" applyBorder="1" applyAlignment="1" applyProtection="1">
      <alignment horizontal="center" vertical="center" shrinkToFit="1"/>
    </xf>
    <xf numFmtId="0" fontId="29" fillId="20" borderId="12" xfId="0" applyFont="1" applyFill="1" applyBorder="1" applyAlignment="1" applyProtection="1">
      <alignment horizontal="left" vertical="center" indent="1"/>
    </xf>
    <xf numFmtId="0" fontId="29" fillId="20" borderId="10" xfId="0" applyFont="1" applyFill="1" applyBorder="1" applyAlignment="1" applyProtection="1">
      <alignment horizontal="left" vertical="center" indent="1"/>
    </xf>
    <xf numFmtId="0" fontId="37" fillId="27" borderId="14" xfId="0" applyFont="1" applyFill="1" applyBorder="1" applyAlignment="1" applyProtection="1">
      <alignment horizontal="right" vertical="center" wrapText="1"/>
    </xf>
    <xf numFmtId="0" fontId="47" fillId="0" borderId="10" xfId="0" applyFont="1" applyFill="1" applyBorder="1" applyAlignment="1" applyProtection="1">
      <alignment horizontal="left" vertical="center" wrapText="1" indent="1"/>
    </xf>
    <xf numFmtId="0" fontId="47" fillId="0" borderId="10" xfId="0" applyFont="1" applyFill="1" applyBorder="1" applyAlignment="1" applyProtection="1">
      <alignment vertical="center"/>
    </xf>
    <xf numFmtId="0" fontId="47" fillId="0" borderId="11" xfId="0" applyFont="1" applyBorder="1" applyAlignment="1" applyProtection="1">
      <alignment horizontal="center" vertical="center"/>
    </xf>
    <xf numFmtId="0" fontId="43" fillId="20" borderId="12" xfId="0" applyNumberFormat="1" applyFont="1" applyFill="1" applyBorder="1" applyAlignment="1" applyProtection="1">
      <alignment horizontal="left" vertical="center"/>
    </xf>
    <xf numFmtId="0" fontId="44" fillId="21" borderId="10" xfId="0" applyNumberFormat="1" applyFont="1" applyFill="1" applyBorder="1" applyAlignment="1" applyProtection="1">
      <alignment horizontal="left" vertical="center"/>
    </xf>
    <xf numFmtId="0" fontId="43" fillId="20" borderId="10" xfId="0" applyNumberFormat="1" applyFont="1" applyFill="1" applyBorder="1" applyAlignment="1" applyProtection="1">
      <alignment horizontal="left" vertical="center"/>
    </xf>
    <xf numFmtId="1" fontId="48" fillId="20" borderId="12" xfId="0" applyNumberFormat="1" applyFont="1" applyFill="1" applyBorder="1" applyAlignment="1" applyProtection="1">
      <alignment horizontal="center" vertical="center"/>
    </xf>
    <xf numFmtId="1" fontId="49" fillId="21" borderId="11" xfId="0" applyNumberFormat="1" applyFont="1" applyFill="1" applyBorder="1" applyAlignment="1" applyProtection="1">
      <alignment horizontal="center" vertical="center"/>
    </xf>
    <xf numFmtId="1" fontId="48" fillId="20" borderId="10" xfId="0" applyNumberFormat="1" applyFont="1" applyFill="1" applyBorder="1" applyAlignment="1" applyProtection="1">
      <alignment horizontal="center" vertical="center"/>
    </xf>
    <xf numFmtId="0" fontId="50" fillId="23" borderId="0" xfId="0" applyNumberFormat="1" applyFont="1" applyFill="1" applyBorder="1" applyProtection="1"/>
    <xf numFmtId="0" fontId="51" fillId="23" borderId="0" xfId="0" applyNumberFormat="1" applyFont="1" applyFill="1" applyBorder="1" applyAlignment="1" applyProtection="1">
      <alignment vertical="center"/>
      <protection locked="0"/>
    </xf>
    <xf numFmtId="0" fontId="52" fillId="23" borderId="0" xfId="34" applyNumberFormat="1" applyFont="1" applyFill="1" applyBorder="1" applyAlignment="1" applyProtection="1">
      <alignment horizontal="right" vertical="center"/>
      <protection locked="0"/>
    </xf>
    <xf numFmtId="0" fontId="51" fillId="23" borderId="0" xfId="0" applyFont="1" applyFill="1" applyBorder="1" applyAlignment="1" applyProtection="1">
      <alignment vertical="center"/>
      <protection locked="0"/>
    </xf>
    <xf numFmtId="0" fontId="53" fillId="23" borderId="0" xfId="0" applyFont="1" applyFill="1" applyBorder="1" applyAlignment="1" applyProtection="1">
      <alignment vertical="center"/>
      <protection locked="0"/>
    </xf>
    <xf numFmtId="0" fontId="54" fillId="23" borderId="0" xfId="0" applyFont="1" applyFill="1" applyBorder="1" applyAlignment="1" applyProtection="1">
      <alignment vertical="center"/>
    </xf>
    <xf numFmtId="1" fontId="46" fillId="21" borderId="11" xfId="0" applyNumberFormat="1" applyFont="1" applyFill="1" applyBorder="1" applyAlignment="1" applyProtection="1">
      <alignment horizontal="right" vertical="center" indent="1"/>
    </xf>
    <xf numFmtId="1" fontId="46" fillId="20" borderId="12" xfId="0" applyNumberFormat="1" applyFont="1" applyFill="1" applyBorder="1" applyAlignment="1" applyProtection="1">
      <alignment horizontal="center" vertical="center"/>
    </xf>
    <xf numFmtId="0" fontId="55" fillId="23" borderId="0" xfId="0" applyFont="1" applyFill="1" applyBorder="1" applyProtection="1"/>
    <xf numFmtId="0" fontId="56" fillId="23" borderId="0" xfId="0" applyFont="1" applyFill="1" applyAlignment="1" applyProtection="1">
      <alignment vertical="center"/>
    </xf>
    <xf numFmtId="0" fontId="55" fillId="23" borderId="0" xfId="0" applyNumberFormat="1" applyFont="1" applyFill="1" applyBorder="1" applyProtection="1"/>
    <xf numFmtId="0" fontId="56" fillId="23" borderId="0" xfId="0" applyNumberFormat="1" applyFont="1" applyFill="1" applyBorder="1" applyAlignment="1" applyProtection="1">
      <alignment vertical="center"/>
    </xf>
    <xf numFmtId="0" fontId="58" fillId="25" borderId="0" xfId="0" applyNumberFormat="1" applyFont="1" applyFill="1" applyBorder="1" applyAlignment="1" applyProtection="1">
      <alignment horizontal="left" vertical="center" indent="1"/>
      <protection locked="0"/>
    </xf>
    <xf numFmtId="0" fontId="57" fillId="23" borderId="0" xfId="0" applyFont="1" applyFill="1" applyBorder="1" applyAlignment="1" applyProtection="1">
      <alignment horizontal="right" vertical="center" indent="1"/>
    </xf>
    <xf numFmtId="0" fontId="57" fillId="22" borderId="35" xfId="0" applyNumberFormat="1" applyFont="1" applyFill="1" applyBorder="1" applyAlignment="1" applyProtection="1">
      <alignment horizontal="center" vertical="center"/>
      <protection locked="0"/>
    </xf>
    <xf numFmtId="0" fontId="59" fillId="23" borderId="39" xfId="0" applyNumberFormat="1" applyFont="1" applyFill="1" applyBorder="1" applyAlignment="1" applyProtection="1">
      <alignment vertical="center"/>
    </xf>
    <xf numFmtId="0" fontId="59" fillId="23" borderId="0" xfId="0" applyNumberFormat="1" applyFont="1" applyFill="1" applyBorder="1" applyAlignment="1" applyProtection="1">
      <alignment vertical="center"/>
    </xf>
    <xf numFmtId="0" fontId="59" fillId="23" borderId="40" xfId="0" applyNumberFormat="1" applyFont="1" applyFill="1" applyBorder="1" applyAlignment="1" applyProtection="1">
      <alignment vertical="center"/>
    </xf>
    <xf numFmtId="0" fontId="34"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0" fontId="30" fillId="0" borderId="0" xfId="0" applyFont="1" applyBorder="1" applyAlignment="1" applyProtection="1">
      <alignment horizontal="center" vertical="center"/>
    </xf>
    <xf numFmtId="1" fontId="30" fillId="22" borderId="0" xfId="0" applyNumberFormat="1" applyFont="1" applyFill="1" applyBorder="1" applyAlignment="1" applyProtection="1">
      <alignment horizontal="center" vertical="center"/>
    </xf>
    <xf numFmtId="1" fontId="49" fillId="21" borderId="0" xfId="0" applyNumberFormat="1" applyFont="1" applyFill="1" applyBorder="1" applyAlignment="1" applyProtection="1">
      <alignment horizontal="center" vertical="center"/>
    </xf>
    <xf numFmtId="0" fontId="28" fillId="0" borderId="0" xfId="0" applyFont="1" applyFill="1" applyBorder="1" applyAlignment="1" applyProtection="1">
      <alignment horizontal="left" vertical="center" wrapText="1" indent="1"/>
    </xf>
    <xf numFmtId="1" fontId="46" fillId="20" borderId="11" xfId="0" applyNumberFormat="1" applyFont="1" applyFill="1" applyBorder="1" applyAlignment="1" applyProtection="1">
      <alignment horizontal="right" vertical="center" indent="1"/>
    </xf>
    <xf numFmtId="9" fontId="30" fillId="20" borderId="11" xfId="40" applyFont="1" applyFill="1" applyBorder="1" applyAlignment="1" applyProtection="1">
      <alignment horizontal="center" vertical="center"/>
    </xf>
    <xf numFmtId="168" fontId="60" fillId="24" borderId="0" xfId="0" applyNumberFormat="1" applyFont="1" applyFill="1" applyBorder="1" applyAlignment="1" applyProtection="1">
      <alignment horizontal="left" vertical="center" indent="1"/>
      <protection locked="0"/>
    </xf>
    <xf numFmtId="14" fontId="47" fillId="0" borderId="11" xfId="0" applyNumberFormat="1" applyFont="1" applyFill="1" applyBorder="1" applyAlignment="1" applyProtection="1">
      <alignment horizontal="center" vertical="center"/>
    </xf>
    <xf numFmtId="14" fontId="46" fillId="21" borderId="11" xfId="0" applyNumberFormat="1" applyFont="1" applyFill="1" applyBorder="1" applyAlignment="1" applyProtection="1">
      <alignment horizontal="center" vertical="center"/>
    </xf>
    <xf numFmtId="14" fontId="45" fillId="20" borderId="10" xfId="0" applyNumberFormat="1" applyFont="1" applyFill="1" applyBorder="1" applyAlignment="1" applyProtection="1">
      <alignment horizontal="right" vertical="center"/>
    </xf>
    <xf numFmtId="14" fontId="46" fillId="20" borderId="11" xfId="0" applyNumberFormat="1" applyFont="1" applyFill="1" applyBorder="1" applyAlignment="1" applyProtection="1">
      <alignment horizontal="center" vertical="center"/>
    </xf>
    <xf numFmtId="14" fontId="45" fillId="20" borderId="10" xfId="0" applyNumberFormat="1" applyFont="1" applyFill="1" applyBorder="1" applyAlignment="1" applyProtection="1">
      <alignment horizontal="center" vertical="center"/>
    </xf>
    <xf numFmtId="14" fontId="47" fillId="0" borderId="0" xfId="0" applyNumberFormat="1" applyFont="1" applyFill="1" applyBorder="1" applyAlignment="1" applyProtection="1">
      <alignment horizontal="center" vertical="center"/>
    </xf>
    <xf numFmtId="0" fontId="61" fillId="24" borderId="0" xfId="34" applyFont="1" applyFill="1" applyAlignment="1" applyProtection="1">
      <alignment horizontal="left" vertical="center"/>
    </xf>
    <xf numFmtId="0" fontId="57" fillId="23" borderId="25" xfId="0" applyNumberFormat="1" applyFont="1" applyFill="1" applyBorder="1" applyAlignment="1" applyProtection="1">
      <alignment horizontal="center" vertical="center"/>
    </xf>
    <xf numFmtId="0" fontId="57" fillId="23" borderId="13" xfId="0" applyNumberFormat="1" applyFont="1" applyFill="1" applyBorder="1" applyAlignment="1" applyProtection="1">
      <alignment horizontal="center" vertical="center"/>
    </xf>
    <xf numFmtId="0" fontId="57" fillId="23" borderId="26" xfId="0" applyNumberFormat="1" applyFont="1" applyFill="1" applyBorder="1" applyAlignment="1" applyProtection="1">
      <alignment horizontal="center" vertical="center"/>
    </xf>
    <xf numFmtId="167" fontId="40" fillId="23" borderId="25" xfId="0" applyNumberFormat="1" applyFont="1" applyFill="1" applyBorder="1" applyAlignment="1" applyProtection="1">
      <alignment horizontal="center" vertical="center"/>
    </xf>
    <xf numFmtId="167" fontId="40" fillId="23" borderId="13" xfId="0" applyNumberFormat="1" applyFont="1" applyFill="1" applyBorder="1" applyAlignment="1" applyProtection="1">
      <alignment horizontal="center" vertical="center"/>
    </xf>
    <xf numFmtId="167" fontId="40" fillId="23" borderId="26" xfId="0" applyNumberFormat="1" applyFont="1" applyFill="1" applyBorder="1" applyAlignment="1" applyProtection="1">
      <alignment horizontal="center" vertical="center"/>
    </xf>
    <xf numFmtId="0" fontId="57" fillId="23" borderId="20" xfId="0" applyNumberFormat="1" applyFont="1" applyFill="1" applyBorder="1" applyAlignment="1" applyProtection="1">
      <alignment horizontal="center" vertical="center"/>
    </xf>
    <xf numFmtId="0" fontId="57" fillId="23" borderId="22" xfId="0" applyNumberFormat="1" applyFont="1" applyFill="1" applyBorder="1" applyAlignment="1" applyProtection="1">
      <alignment horizontal="center" vertical="center"/>
    </xf>
    <xf numFmtId="164" fontId="57" fillId="23" borderId="36" xfId="0" applyNumberFormat="1" applyFont="1" applyFill="1" applyBorder="1" applyAlignment="1" applyProtection="1">
      <alignment horizontal="center" vertical="center" shrinkToFit="1"/>
      <protection locked="0"/>
    </xf>
    <xf numFmtId="164" fontId="57" fillId="23" borderId="37" xfId="0" applyNumberFormat="1" applyFont="1" applyFill="1" applyBorder="1" applyAlignment="1" applyProtection="1">
      <alignment horizontal="center" vertical="center" shrinkToFit="1"/>
      <protection locked="0"/>
    </xf>
    <xf numFmtId="164" fontId="57" fillId="23" borderId="38" xfId="0" applyNumberFormat="1" applyFont="1" applyFill="1" applyBorder="1" applyAlignment="1" applyProtection="1">
      <alignment horizontal="center" vertical="center" shrinkToFit="1"/>
      <protection locked="0"/>
    </xf>
    <xf numFmtId="0" fontId="57" fillId="23" borderId="21" xfId="0" applyNumberFormat="1" applyFont="1" applyFill="1" applyBorder="1" applyAlignment="1" applyProtection="1">
      <alignment horizontal="center" vertical="center"/>
    </xf>
    <xf numFmtId="14" fontId="57" fillId="22" borderId="36" xfId="0" applyNumberFormat="1" applyFont="1" applyFill="1" applyBorder="1" applyAlignment="1" applyProtection="1">
      <alignment horizontal="center" vertical="center" shrinkToFit="1"/>
      <protection locked="0"/>
    </xf>
    <xf numFmtId="14" fontId="57" fillId="22" borderId="37" xfId="0" applyNumberFormat="1" applyFont="1" applyFill="1" applyBorder="1" applyAlignment="1" applyProtection="1">
      <alignment horizontal="center" vertical="center" shrinkToFit="1"/>
      <protection locked="0"/>
    </xf>
    <xf numFmtId="14" fontId="57" fillId="22" borderId="38" xfId="0" applyNumberFormat="1" applyFont="1" applyFill="1" applyBorder="1" applyAlignment="1" applyProtection="1">
      <alignment horizontal="center" vertical="center" shrinkToFit="1"/>
      <protection locked="0"/>
    </xf>
    <xf numFmtId="167" fontId="40" fillId="23" borderId="20" xfId="0" applyNumberFormat="1" applyFont="1" applyFill="1" applyBorder="1" applyAlignment="1" applyProtection="1">
      <alignment horizontal="center" vertical="center"/>
    </xf>
    <xf numFmtId="167" fontId="40" fillId="23" borderId="22" xfId="0" applyNumberFormat="1" applyFont="1" applyFill="1" applyBorder="1" applyAlignment="1" applyProtection="1">
      <alignment horizontal="center" vertical="center"/>
    </xf>
    <xf numFmtId="167" fontId="40" fillId="23" borderId="21" xfId="0" applyNumberFormat="1" applyFont="1" applyFill="1" applyBorder="1" applyAlignment="1" applyProtection="1">
      <alignment horizontal="center" vertical="center"/>
    </xf>
    <xf numFmtId="0" fontId="57" fillId="23" borderId="23" xfId="0" applyNumberFormat="1" applyFont="1" applyFill="1" applyBorder="1" applyAlignment="1" applyProtection="1">
      <alignment horizontal="center" vertical="center"/>
    </xf>
    <xf numFmtId="0" fontId="57" fillId="23" borderId="24" xfId="0" applyNumberFormat="1" applyFont="1" applyFill="1" applyBorder="1" applyAlignment="1" applyProtection="1">
      <alignment horizontal="center" vertical="center"/>
    </xf>
    <xf numFmtId="167" fontId="40" fillId="23" borderId="23" xfId="0" applyNumberFormat="1" applyFont="1" applyFill="1" applyBorder="1" applyAlignment="1" applyProtection="1">
      <alignment horizontal="center" vertical="center"/>
    </xf>
    <xf numFmtId="167" fontId="40" fillId="23" borderId="24" xfId="0" applyNumberFormat="1" applyFont="1" applyFill="1" applyBorder="1" applyAlignment="1" applyProtection="1">
      <alignment horizontal="center" vertical="center"/>
    </xf>
    <xf numFmtId="0" fontId="57" fillId="23" borderId="33" xfId="0" applyNumberFormat="1" applyFont="1" applyFill="1" applyBorder="1" applyAlignment="1" applyProtection="1">
      <alignment horizontal="center" vertical="center"/>
    </xf>
    <xf numFmtId="0" fontId="57" fillId="23" borderId="34" xfId="0" applyNumberFormat="1" applyFont="1" applyFill="1" applyBorder="1" applyAlignment="1" applyProtection="1">
      <alignment horizontal="center" vertical="center"/>
    </xf>
    <xf numFmtId="167" fontId="40" fillId="23" borderId="33" xfId="0" applyNumberFormat="1" applyFont="1" applyFill="1" applyBorder="1" applyAlignment="1" applyProtection="1">
      <alignment horizontal="center" vertical="center"/>
    </xf>
    <xf numFmtId="167" fontId="40" fillId="23" borderId="34" xfId="0" applyNumberFormat="1" applyFont="1" applyFill="1" applyBorder="1" applyAlignment="1" applyProtection="1">
      <alignment horizontal="center" vertical="center"/>
    </xf>
    <xf numFmtId="167" fontId="40" fillId="23" borderId="27" xfId="0" applyNumberFormat="1" applyFont="1" applyFill="1" applyBorder="1" applyAlignment="1" applyProtection="1">
      <alignment horizontal="center" vertical="center"/>
    </xf>
    <xf numFmtId="167" fontId="40" fillId="23" borderId="28" xfId="0" applyNumberFormat="1" applyFont="1" applyFill="1" applyBorder="1" applyAlignment="1" applyProtection="1">
      <alignment horizontal="center" vertical="center"/>
    </xf>
    <xf numFmtId="0" fontId="57" fillId="23" borderId="29" xfId="0" applyNumberFormat="1" applyFont="1" applyFill="1" applyBorder="1" applyAlignment="1" applyProtection="1">
      <alignment horizontal="center" vertical="center"/>
    </xf>
    <xf numFmtId="0" fontId="57" fillId="23" borderId="30" xfId="0" applyNumberFormat="1" applyFont="1" applyFill="1" applyBorder="1" applyAlignment="1" applyProtection="1">
      <alignment horizontal="center" vertical="center"/>
    </xf>
    <xf numFmtId="167" fontId="40" fillId="23" borderId="29" xfId="0" applyNumberFormat="1" applyFont="1" applyFill="1" applyBorder="1" applyAlignment="1" applyProtection="1">
      <alignment horizontal="center" vertical="center"/>
    </xf>
    <xf numFmtId="167" fontId="40" fillId="23" borderId="30" xfId="0" applyNumberFormat="1" applyFont="1" applyFill="1" applyBorder="1" applyAlignment="1" applyProtection="1">
      <alignment horizontal="center" vertical="center"/>
    </xf>
    <xf numFmtId="0" fontId="57" fillId="23" borderId="27" xfId="0" applyNumberFormat="1" applyFont="1" applyFill="1" applyBorder="1" applyAlignment="1" applyProtection="1">
      <alignment horizontal="center" vertical="center"/>
    </xf>
    <xf numFmtId="0" fontId="57" fillId="23" borderId="28" xfId="0" applyNumberFormat="1" applyFont="1" applyFill="1" applyBorder="1" applyAlignment="1" applyProtection="1">
      <alignment horizontal="center" vertical="center"/>
    </xf>
    <xf numFmtId="0" fontId="57" fillId="23" borderId="31" xfId="0" applyNumberFormat="1" applyFont="1" applyFill="1" applyBorder="1" applyAlignment="1" applyProtection="1">
      <alignment horizontal="center" vertical="center"/>
    </xf>
    <xf numFmtId="0" fontId="57" fillId="23" borderId="32" xfId="0" applyNumberFormat="1" applyFont="1" applyFill="1" applyBorder="1" applyAlignment="1" applyProtection="1">
      <alignment horizontal="center" vertical="center"/>
    </xf>
    <xf numFmtId="167" fontId="40" fillId="23" borderId="31" xfId="0" applyNumberFormat="1" applyFont="1" applyFill="1" applyBorder="1" applyAlignment="1" applyProtection="1">
      <alignment horizontal="center" vertical="center"/>
    </xf>
    <xf numFmtId="167" fontId="40" fillId="23" borderId="32" xfId="0" applyNumberFormat="1" applyFont="1" applyFill="1" applyBorder="1" applyAlignment="1" applyProtection="1">
      <alignment horizontal="center" vertical="center"/>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5">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161925</xdr:colOff>
      <xdr:row>5</xdr:row>
      <xdr:rowOff>104775</xdr:rowOff>
    </xdr:from>
    <xdr:to>
      <xdr:col>26</xdr:col>
      <xdr:colOff>57150</xdr:colOff>
      <xdr:row>9</xdr:row>
      <xdr:rowOff>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26"/>
  <sheetViews>
    <sheetView showGridLines="0" tabSelected="1" zoomScaleNormal="100" workbookViewId="0">
      <pane ySplit="7" topLeftCell="A8" activePane="bottomLeft" state="frozen"/>
      <selection pane="bottomLeft" activeCell="H24" sqref="H24"/>
    </sheetView>
  </sheetViews>
  <sheetFormatPr defaultColWidth="9.140625" defaultRowHeight="12.75" x14ac:dyDescent="0.2"/>
  <cols>
    <col min="1" max="1" width="5.85546875" style="3" customWidth="1"/>
    <col min="2" max="2" width="26.140625" style="1" customWidth="1"/>
    <col min="3" max="3" width="7.85546875" style="1" customWidth="1"/>
    <col min="4" max="4" width="2" style="4" customWidth="1"/>
    <col min="5" max="6" width="12" style="1" customWidth="1"/>
    <col min="7" max="7" width="6" style="1" customWidth="1"/>
    <col min="8" max="8" width="6.7109375" style="1" customWidth="1"/>
    <col min="9" max="9" width="5.85546875" style="1" customWidth="1"/>
    <col min="10" max="10" width="1.42578125" style="1" customWidth="1"/>
    <col min="11" max="66" width="2.42578125" style="1" customWidth="1"/>
    <col min="67" max="16384" width="9.140625" style="2"/>
  </cols>
  <sheetData>
    <row r="1" spans="1:150" s="27" customFormat="1" ht="33" customHeight="1" x14ac:dyDescent="0.2">
      <c r="A1" s="108" t="s">
        <v>32</v>
      </c>
      <c r="B1" s="24"/>
      <c r="C1" s="24"/>
      <c r="D1" s="24"/>
      <c r="E1" s="24"/>
      <c r="F1" s="24"/>
      <c r="G1" s="100"/>
      <c r="H1" s="25"/>
      <c r="I1" s="25"/>
      <c r="J1" s="25"/>
      <c r="K1" s="26"/>
      <c r="L1" s="25"/>
      <c r="M1" s="25"/>
      <c r="N1" s="25"/>
      <c r="O1" s="25"/>
      <c r="P1" s="25"/>
      <c r="Q1" s="25"/>
      <c r="R1" s="25"/>
      <c r="S1" s="25"/>
      <c r="T1" s="25"/>
      <c r="U1" s="25"/>
      <c r="V1" s="25"/>
      <c r="W1" s="25"/>
      <c r="X1" s="25"/>
      <c r="Y1" s="25"/>
      <c r="Z1" s="25"/>
      <c r="AA1" s="25"/>
      <c r="AB1" s="25"/>
      <c r="AC1" s="25"/>
      <c r="AD1" s="115"/>
      <c r="AE1" s="115"/>
      <c r="AF1" s="115"/>
      <c r="AG1" s="115"/>
      <c r="AH1" s="115"/>
      <c r="AI1" s="115"/>
      <c r="AJ1" s="115"/>
      <c r="AK1" s="115"/>
      <c r="AL1" s="115"/>
      <c r="AM1" s="115"/>
      <c r="AN1" s="115"/>
      <c r="AO1" s="115"/>
      <c r="AP1" s="115"/>
      <c r="AQ1" s="115"/>
      <c r="AR1" s="115"/>
      <c r="AS1" s="25"/>
      <c r="AT1" s="25"/>
      <c r="AU1" s="25"/>
      <c r="AV1" s="25"/>
      <c r="AW1" s="25"/>
      <c r="AX1" s="25"/>
      <c r="AY1" s="25"/>
      <c r="AZ1" s="25"/>
      <c r="BA1" s="25"/>
      <c r="BB1" s="25"/>
      <c r="BC1" s="25"/>
      <c r="BD1" s="25"/>
      <c r="BE1" s="25"/>
      <c r="BF1" s="25"/>
      <c r="BG1" s="25"/>
      <c r="BH1" s="25"/>
      <c r="BI1" s="25"/>
      <c r="BJ1" s="25"/>
      <c r="BK1" s="25"/>
      <c r="BL1" s="25"/>
      <c r="BM1" s="25"/>
      <c r="BN1" s="25"/>
    </row>
    <row r="2" spans="1:150" s="50" customFormat="1" ht="21" customHeight="1" x14ac:dyDescent="0.2">
      <c r="A2" s="94" t="s">
        <v>31</v>
      </c>
      <c r="B2" s="46"/>
      <c r="C2" s="46"/>
      <c r="D2" s="47"/>
      <c r="E2" s="48"/>
      <c r="F2" s="49"/>
    </row>
    <row r="3" spans="1:150" s="87" customFormat="1" ht="6.75" customHeight="1" thickBot="1" x14ac:dyDescent="0.25">
      <c r="A3" s="82"/>
      <c r="B3" s="83"/>
      <c r="C3" s="83"/>
      <c r="D3" s="84"/>
      <c r="E3" s="85"/>
      <c r="F3" s="86"/>
      <c r="K3" s="97"/>
      <c r="L3" s="98"/>
      <c r="M3" s="98"/>
      <c r="N3" s="98"/>
      <c r="O3" s="98"/>
      <c r="P3" s="98"/>
      <c r="Q3" s="99"/>
      <c r="R3" s="97"/>
      <c r="S3" s="98"/>
      <c r="T3" s="98"/>
      <c r="U3" s="98"/>
      <c r="V3" s="98"/>
      <c r="W3" s="98"/>
      <c r="X3" s="99"/>
      <c r="Y3" s="97"/>
      <c r="Z3" s="98"/>
      <c r="AA3" s="98"/>
      <c r="AB3" s="98"/>
      <c r="AC3" s="98"/>
      <c r="AD3" s="98"/>
      <c r="AE3" s="99"/>
      <c r="AF3" s="97"/>
      <c r="AG3" s="98"/>
      <c r="AH3" s="98"/>
      <c r="AI3" s="98"/>
      <c r="AJ3" s="98"/>
      <c r="AK3" s="98"/>
      <c r="AL3" s="99"/>
      <c r="AM3" s="97"/>
      <c r="AN3" s="98"/>
      <c r="AO3" s="98"/>
      <c r="AP3" s="98"/>
      <c r="AQ3" s="98"/>
      <c r="AR3" s="98"/>
      <c r="AS3" s="99"/>
      <c r="AT3" s="97"/>
      <c r="AU3" s="98"/>
      <c r="AV3" s="98"/>
      <c r="AW3" s="98"/>
      <c r="AX3" s="98"/>
      <c r="AY3" s="98"/>
      <c r="AZ3" s="99"/>
      <c r="BA3" s="97"/>
      <c r="BB3" s="98"/>
      <c r="BC3" s="98"/>
      <c r="BD3" s="98"/>
      <c r="BE3" s="98"/>
      <c r="BF3" s="98"/>
      <c r="BG3" s="99"/>
      <c r="BH3" s="97"/>
      <c r="BI3" s="98"/>
      <c r="BJ3" s="98"/>
      <c r="BK3" s="98"/>
      <c r="BL3" s="98"/>
      <c r="BM3" s="98"/>
      <c r="BN3" s="99"/>
    </row>
    <row r="4" spans="1:150" s="90" customFormat="1" ht="19.5" customHeight="1" thickBot="1" x14ac:dyDescent="0.25">
      <c r="A4" s="92"/>
      <c r="B4" s="95" t="s">
        <v>10</v>
      </c>
      <c r="C4" s="128">
        <v>43924</v>
      </c>
      <c r="D4" s="129"/>
      <c r="E4" s="130"/>
      <c r="H4" s="95" t="s">
        <v>9</v>
      </c>
      <c r="I4" s="96">
        <v>1</v>
      </c>
      <c r="K4" s="122" t="str">
        <f>"Week "&amp;(K6-($C$4-WEEKDAY($C$4,1)+2))/7+1</f>
        <v>Week 1</v>
      </c>
      <c r="L4" s="117"/>
      <c r="M4" s="117"/>
      <c r="N4" s="117"/>
      <c r="O4" s="117"/>
      <c r="P4" s="117"/>
      <c r="Q4" s="127"/>
      <c r="R4" s="122" t="str">
        <f>"Week "&amp;(R6-($C$4-WEEKDAY($C$4,1)+2))/7+1</f>
        <v>Week 2</v>
      </c>
      <c r="S4" s="117"/>
      <c r="T4" s="117"/>
      <c r="U4" s="117"/>
      <c r="V4" s="117"/>
      <c r="W4" s="117"/>
      <c r="X4" s="123"/>
      <c r="Y4" s="134" t="str">
        <f>"Week "&amp;(Y6-($C$4-WEEKDAY($C$4,1)+2))/7+1</f>
        <v>Week 3</v>
      </c>
      <c r="Z4" s="117"/>
      <c r="AA4" s="117"/>
      <c r="AB4" s="117"/>
      <c r="AC4" s="117"/>
      <c r="AD4" s="117"/>
      <c r="AE4" s="135"/>
      <c r="AF4" s="116" t="str">
        <f>"Week "&amp;(AF6-($C$4-WEEKDAY($C$4,1)+2))/7+1</f>
        <v>Week 4</v>
      </c>
      <c r="AG4" s="117"/>
      <c r="AH4" s="117"/>
      <c r="AI4" s="117"/>
      <c r="AJ4" s="117"/>
      <c r="AK4" s="117"/>
      <c r="AL4" s="118"/>
      <c r="AM4" s="148" t="str">
        <f>"Week "&amp;(AM6-($C$4-WEEKDAY($C$4,1)+2))/7+1</f>
        <v>Week 5</v>
      </c>
      <c r="AN4" s="117"/>
      <c r="AO4" s="117"/>
      <c r="AP4" s="117"/>
      <c r="AQ4" s="117"/>
      <c r="AR4" s="117"/>
      <c r="AS4" s="149"/>
      <c r="AT4" s="144" t="str">
        <f>"Week "&amp;(AT6-($C$4-WEEKDAY($C$4,1)+2))/7+1</f>
        <v>Week 6</v>
      </c>
      <c r="AU4" s="117"/>
      <c r="AV4" s="117"/>
      <c r="AW4" s="117"/>
      <c r="AX4" s="117"/>
      <c r="AY4" s="117"/>
      <c r="AZ4" s="145"/>
      <c r="BA4" s="150" t="str">
        <f>"Week "&amp;(BA6-($C$4-WEEKDAY($C$4,1)+2))/7+1</f>
        <v>Week 7</v>
      </c>
      <c r="BB4" s="117"/>
      <c r="BC4" s="117"/>
      <c r="BD4" s="117"/>
      <c r="BE4" s="117"/>
      <c r="BF4" s="117"/>
      <c r="BG4" s="151"/>
      <c r="BH4" s="138" t="str">
        <f>"Week "&amp;(BH6-($C$4-WEEKDAY($C$4,1)+2))/7+1</f>
        <v>Week 8</v>
      </c>
      <c r="BI4" s="117"/>
      <c r="BJ4" s="117"/>
      <c r="BK4" s="117"/>
      <c r="BL4" s="117"/>
      <c r="BM4" s="117"/>
      <c r="BN4" s="139"/>
    </row>
    <row r="5" spans="1:150" s="45" customFormat="1" ht="19.5" customHeight="1" thickBot="1" x14ac:dyDescent="0.25">
      <c r="A5" s="93"/>
      <c r="B5" s="95"/>
      <c r="C5" s="124"/>
      <c r="D5" s="125"/>
      <c r="E5" s="126"/>
      <c r="F5" s="91"/>
      <c r="G5" s="91"/>
      <c r="H5" s="91"/>
      <c r="I5" s="91"/>
      <c r="J5" s="44"/>
      <c r="K5" s="131">
        <f>K6</f>
        <v>43920</v>
      </c>
      <c r="L5" s="120"/>
      <c r="M5" s="120"/>
      <c r="N5" s="120"/>
      <c r="O5" s="120"/>
      <c r="P5" s="120"/>
      <c r="Q5" s="133"/>
      <c r="R5" s="131">
        <f>R6</f>
        <v>43927</v>
      </c>
      <c r="S5" s="120"/>
      <c r="T5" s="120"/>
      <c r="U5" s="120"/>
      <c r="V5" s="120"/>
      <c r="W5" s="120"/>
      <c r="X5" s="132"/>
      <c r="Y5" s="136">
        <f>Y6</f>
        <v>43934</v>
      </c>
      <c r="Z5" s="120"/>
      <c r="AA5" s="120"/>
      <c r="AB5" s="120"/>
      <c r="AC5" s="120"/>
      <c r="AD5" s="120"/>
      <c r="AE5" s="137"/>
      <c r="AF5" s="119">
        <f>AF6</f>
        <v>43941</v>
      </c>
      <c r="AG5" s="120"/>
      <c r="AH5" s="120"/>
      <c r="AI5" s="120"/>
      <c r="AJ5" s="120"/>
      <c r="AK5" s="120"/>
      <c r="AL5" s="121"/>
      <c r="AM5" s="142">
        <f>AM6</f>
        <v>43948</v>
      </c>
      <c r="AN5" s="120"/>
      <c r="AO5" s="120"/>
      <c r="AP5" s="120"/>
      <c r="AQ5" s="120"/>
      <c r="AR5" s="120"/>
      <c r="AS5" s="143"/>
      <c r="AT5" s="146">
        <f>AT6</f>
        <v>43955</v>
      </c>
      <c r="AU5" s="120"/>
      <c r="AV5" s="120"/>
      <c r="AW5" s="120"/>
      <c r="AX5" s="120"/>
      <c r="AY5" s="120"/>
      <c r="AZ5" s="147"/>
      <c r="BA5" s="152">
        <f>BA6</f>
        <v>43962</v>
      </c>
      <c r="BB5" s="120"/>
      <c r="BC5" s="120"/>
      <c r="BD5" s="120"/>
      <c r="BE5" s="120"/>
      <c r="BF5" s="120"/>
      <c r="BG5" s="153"/>
      <c r="BH5" s="140">
        <f>BH6</f>
        <v>43969</v>
      </c>
      <c r="BI5" s="120"/>
      <c r="BJ5" s="120"/>
      <c r="BK5" s="120"/>
      <c r="BL5" s="120"/>
      <c r="BM5" s="120"/>
      <c r="BN5" s="141"/>
    </row>
    <row r="6" spans="1:150" s="43" customFormat="1" ht="14.25" customHeight="1" x14ac:dyDescent="0.2">
      <c r="A6" s="39"/>
      <c r="B6" s="40"/>
      <c r="C6" s="40"/>
      <c r="D6" s="41"/>
      <c r="E6" s="40"/>
      <c r="F6" s="40"/>
      <c r="G6" s="40"/>
      <c r="H6" s="40"/>
      <c r="I6" s="40"/>
      <c r="J6" s="40"/>
      <c r="K6" s="55">
        <f>C4-WEEKDAY(C4,1)+2+7*(I4-1)</f>
        <v>43920</v>
      </c>
      <c r="L6" s="42">
        <f t="shared" ref="L6:AQ6" si="0">K6+1</f>
        <v>43921</v>
      </c>
      <c r="M6" s="42">
        <f t="shared" si="0"/>
        <v>43922</v>
      </c>
      <c r="N6" s="42">
        <f t="shared" si="0"/>
        <v>43923</v>
      </c>
      <c r="O6" s="42">
        <f t="shared" si="0"/>
        <v>43924</v>
      </c>
      <c r="P6" s="42">
        <f t="shared" si="0"/>
        <v>43925</v>
      </c>
      <c r="Q6" s="56">
        <f t="shared" si="0"/>
        <v>43926</v>
      </c>
      <c r="R6" s="55">
        <f t="shared" si="0"/>
        <v>43927</v>
      </c>
      <c r="S6" s="42">
        <f t="shared" si="0"/>
        <v>43928</v>
      </c>
      <c r="T6" s="42">
        <f t="shared" si="0"/>
        <v>43929</v>
      </c>
      <c r="U6" s="42">
        <f t="shared" ref="U6" si="1">T6+1</f>
        <v>43930</v>
      </c>
      <c r="V6" s="42">
        <f t="shared" ref="V6" si="2">U6+1</f>
        <v>43931</v>
      </c>
      <c r="W6" s="42">
        <f t="shared" ref="W6" si="3">V6+1</f>
        <v>43932</v>
      </c>
      <c r="X6" s="57">
        <f t="shared" si="0"/>
        <v>43933</v>
      </c>
      <c r="Y6" s="58">
        <f t="shared" si="0"/>
        <v>43934</v>
      </c>
      <c r="Z6" s="42">
        <f t="shared" si="0"/>
        <v>43935</v>
      </c>
      <c r="AA6" s="42">
        <f t="shared" si="0"/>
        <v>43936</v>
      </c>
      <c r="AB6" s="42">
        <f t="shared" si="0"/>
        <v>43937</v>
      </c>
      <c r="AC6" s="42">
        <f t="shared" si="0"/>
        <v>43938</v>
      </c>
      <c r="AD6" s="42">
        <f t="shared" si="0"/>
        <v>43939</v>
      </c>
      <c r="AE6" s="59">
        <f t="shared" si="0"/>
        <v>43940</v>
      </c>
      <c r="AF6" s="60">
        <f t="shared" si="0"/>
        <v>43941</v>
      </c>
      <c r="AG6" s="42">
        <f t="shared" si="0"/>
        <v>43942</v>
      </c>
      <c r="AH6" s="42">
        <f t="shared" si="0"/>
        <v>43943</v>
      </c>
      <c r="AI6" s="42">
        <f t="shared" si="0"/>
        <v>43944</v>
      </c>
      <c r="AJ6" s="42">
        <f t="shared" si="0"/>
        <v>43945</v>
      </c>
      <c r="AK6" s="42">
        <f t="shared" si="0"/>
        <v>43946</v>
      </c>
      <c r="AL6" s="61">
        <f t="shared" si="0"/>
        <v>43947</v>
      </c>
      <c r="AM6" s="62">
        <f t="shared" si="0"/>
        <v>43948</v>
      </c>
      <c r="AN6" s="42">
        <f t="shared" si="0"/>
        <v>43949</v>
      </c>
      <c r="AO6" s="42">
        <f t="shared" si="0"/>
        <v>43950</v>
      </c>
      <c r="AP6" s="42">
        <f t="shared" si="0"/>
        <v>43951</v>
      </c>
      <c r="AQ6" s="42">
        <f t="shared" si="0"/>
        <v>43952</v>
      </c>
      <c r="AR6" s="42">
        <f t="shared" ref="AR6:BN6" si="4">AQ6+1</f>
        <v>43953</v>
      </c>
      <c r="AS6" s="63">
        <f t="shared" si="4"/>
        <v>43954</v>
      </c>
      <c r="AT6" s="64">
        <f t="shared" si="4"/>
        <v>43955</v>
      </c>
      <c r="AU6" s="42">
        <f t="shared" si="4"/>
        <v>43956</v>
      </c>
      <c r="AV6" s="42">
        <f t="shared" si="4"/>
        <v>43957</v>
      </c>
      <c r="AW6" s="42">
        <f t="shared" si="4"/>
        <v>43958</v>
      </c>
      <c r="AX6" s="42">
        <f t="shared" si="4"/>
        <v>43959</v>
      </c>
      <c r="AY6" s="42">
        <f t="shared" si="4"/>
        <v>43960</v>
      </c>
      <c r="AZ6" s="65">
        <f t="shared" si="4"/>
        <v>43961</v>
      </c>
      <c r="BA6" s="66">
        <f t="shared" si="4"/>
        <v>43962</v>
      </c>
      <c r="BB6" s="42">
        <f t="shared" si="4"/>
        <v>43963</v>
      </c>
      <c r="BC6" s="42">
        <f t="shared" si="4"/>
        <v>43964</v>
      </c>
      <c r="BD6" s="42">
        <f t="shared" si="4"/>
        <v>43965</v>
      </c>
      <c r="BE6" s="42">
        <f t="shared" si="4"/>
        <v>43966</v>
      </c>
      <c r="BF6" s="42">
        <f t="shared" si="4"/>
        <v>43967</v>
      </c>
      <c r="BG6" s="67">
        <f t="shared" si="4"/>
        <v>43968</v>
      </c>
      <c r="BH6" s="68">
        <f t="shared" si="4"/>
        <v>43969</v>
      </c>
      <c r="BI6" s="42">
        <f t="shared" si="4"/>
        <v>43970</v>
      </c>
      <c r="BJ6" s="42">
        <f t="shared" si="4"/>
        <v>43971</v>
      </c>
      <c r="BK6" s="42">
        <f t="shared" si="4"/>
        <v>43972</v>
      </c>
      <c r="BL6" s="42">
        <f t="shared" si="4"/>
        <v>43973</v>
      </c>
      <c r="BM6" s="42">
        <f t="shared" si="4"/>
        <v>43974</v>
      </c>
      <c r="BN6" s="69">
        <f t="shared" si="4"/>
        <v>43975</v>
      </c>
    </row>
    <row r="7" spans="1:150" s="38" customFormat="1" ht="30" customHeight="1" thickBot="1" x14ac:dyDescent="0.25">
      <c r="A7" s="31" t="s">
        <v>0</v>
      </c>
      <c r="B7" s="32" t="s">
        <v>1</v>
      </c>
      <c r="C7" s="33" t="s">
        <v>2</v>
      </c>
      <c r="D7" s="34" t="s">
        <v>8</v>
      </c>
      <c r="E7" s="35" t="s">
        <v>3</v>
      </c>
      <c r="F7" s="35" t="s">
        <v>4</v>
      </c>
      <c r="G7" s="33" t="s">
        <v>5</v>
      </c>
      <c r="H7" s="33" t="s">
        <v>6</v>
      </c>
      <c r="I7" s="72" t="s">
        <v>7</v>
      </c>
      <c r="J7" s="30"/>
      <c r="K7" s="52" t="str">
        <f t="shared" ref="K7:AP7" si="5">CHOOSE(WEEKDAY(K6,1),"S","M","T","W","T","F","S")</f>
        <v>M</v>
      </c>
      <c r="L7" s="36" t="str">
        <f t="shared" si="5"/>
        <v>T</v>
      </c>
      <c r="M7" s="36" t="str">
        <f t="shared" si="5"/>
        <v>W</v>
      </c>
      <c r="N7" s="36" t="str">
        <f t="shared" si="5"/>
        <v>T</v>
      </c>
      <c r="O7" s="36" t="str">
        <f t="shared" si="5"/>
        <v>F</v>
      </c>
      <c r="P7" s="36" t="str">
        <f t="shared" si="5"/>
        <v>S</v>
      </c>
      <c r="Q7" s="53" t="str">
        <f t="shared" si="5"/>
        <v>S</v>
      </c>
      <c r="R7" s="52" t="str">
        <f t="shared" si="5"/>
        <v>M</v>
      </c>
      <c r="S7" s="36" t="str">
        <f t="shared" si="5"/>
        <v>T</v>
      </c>
      <c r="T7" s="36" t="str">
        <f t="shared" si="5"/>
        <v>W</v>
      </c>
      <c r="U7" s="36" t="str">
        <f t="shared" ref="U7:W7" si="6">CHOOSE(WEEKDAY(U6,1),"S","M","T","W","T","F","S")</f>
        <v>T</v>
      </c>
      <c r="V7" s="36" t="str">
        <f t="shared" si="6"/>
        <v>F</v>
      </c>
      <c r="W7" s="36" t="str">
        <f t="shared" si="6"/>
        <v>S</v>
      </c>
      <c r="X7" s="53" t="str">
        <f t="shared" si="5"/>
        <v>S</v>
      </c>
      <c r="Y7" s="51" t="str">
        <f t="shared" si="5"/>
        <v>M</v>
      </c>
      <c r="Z7" s="36" t="str">
        <f t="shared" si="5"/>
        <v>T</v>
      </c>
      <c r="AA7" s="36" t="str">
        <f t="shared" si="5"/>
        <v>W</v>
      </c>
      <c r="AB7" s="36" t="str">
        <f t="shared" si="5"/>
        <v>T</v>
      </c>
      <c r="AC7" s="36" t="str">
        <f t="shared" si="5"/>
        <v>F</v>
      </c>
      <c r="AD7" s="36" t="str">
        <f t="shared" si="5"/>
        <v>S</v>
      </c>
      <c r="AE7" s="54" t="str">
        <f t="shared" si="5"/>
        <v>S</v>
      </c>
      <c r="AF7" s="52" t="str">
        <f t="shared" si="5"/>
        <v>M</v>
      </c>
      <c r="AG7" s="36" t="str">
        <f t="shared" si="5"/>
        <v>T</v>
      </c>
      <c r="AH7" s="36" t="str">
        <f t="shared" si="5"/>
        <v>W</v>
      </c>
      <c r="AI7" s="36" t="str">
        <f t="shared" si="5"/>
        <v>T</v>
      </c>
      <c r="AJ7" s="36" t="str">
        <f t="shared" si="5"/>
        <v>F</v>
      </c>
      <c r="AK7" s="36" t="str">
        <f t="shared" si="5"/>
        <v>S</v>
      </c>
      <c r="AL7" s="53" t="str">
        <f t="shared" si="5"/>
        <v>S</v>
      </c>
      <c r="AM7" s="52" t="str">
        <f t="shared" si="5"/>
        <v>M</v>
      </c>
      <c r="AN7" s="36" t="str">
        <f t="shared" si="5"/>
        <v>T</v>
      </c>
      <c r="AO7" s="36" t="str">
        <f t="shared" si="5"/>
        <v>W</v>
      </c>
      <c r="AP7" s="36" t="str">
        <f t="shared" si="5"/>
        <v>T</v>
      </c>
      <c r="AQ7" s="36" t="str">
        <f t="shared" ref="AQ7:BN7" si="7">CHOOSE(WEEKDAY(AQ6,1),"S","M","T","W","T","F","S")</f>
        <v>F</v>
      </c>
      <c r="AR7" s="36" t="str">
        <f t="shared" si="7"/>
        <v>S</v>
      </c>
      <c r="AS7" s="53" t="str">
        <f t="shared" si="7"/>
        <v>S</v>
      </c>
      <c r="AT7" s="52" t="str">
        <f t="shared" si="7"/>
        <v>M</v>
      </c>
      <c r="AU7" s="36" t="str">
        <f t="shared" si="7"/>
        <v>T</v>
      </c>
      <c r="AV7" s="36" t="str">
        <f t="shared" si="7"/>
        <v>W</v>
      </c>
      <c r="AW7" s="36" t="str">
        <f t="shared" si="7"/>
        <v>T</v>
      </c>
      <c r="AX7" s="36" t="str">
        <f t="shared" si="7"/>
        <v>F</v>
      </c>
      <c r="AY7" s="36" t="str">
        <f t="shared" si="7"/>
        <v>S</v>
      </c>
      <c r="AZ7" s="53" t="str">
        <f t="shared" si="7"/>
        <v>S</v>
      </c>
      <c r="BA7" s="52" t="str">
        <f t="shared" si="7"/>
        <v>M</v>
      </c>
      <c r="BB7" s="36" t="str">
        <f t="shared" si="7"/>
        <v>T</v>
      </c>
      <c r="BC7" s="36" t="str">
        <f t="shared" si="7"/>
        <v>W</v>
      </c>
      <c r="BD7" s="36" t="str">
        <f t="shared" si="7"/>
        <v>T</v>
      </c>
      <c r="BE7" s="36" t="str">
        <f t="shared" si="7"/>
        <v>F</v>
      </c>
      <c r="BF7" s="36" t="str">
        <f t="shared" si="7"/>
        <v>S</v>
      </c>
      <c r="BG7" s="53" t="str">
        <f t="shared" si="7"/>
        <v>S</v>
      </c>
      <c r="BH7" s="52" t="str">
        <f t="shared" si="7"/>
        <v>M</v>
      </c>
      <c r="BI7" s="36" t="str">
        <f t="shared" si="7"/>
        <v>T</v>
      </c>
      <c r="BJ7" s="36" t="str">
        <f t="shared" si="7"/>
        <v>W</v>
      </c>
      <c r="BK7" s="36" t="str">
        <f t="shared" si="7"/>
        <v>T</v>
      </c>
      <c r="BL7" s="36" t="str">
        <f t="shared" si="7"/>
        <v>F</v>
      </c>
      <c r="BM7" s="36" t="str">
        <f t="shared" si="7"/>
        <v>S</v>
      </c>
      <c r="BN7" s="53" t="str">
        <f t="shared" si="7"/>
        <v>S</v>
      </c>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row>
    <row r="8" spans="1:150" s="5" customFormat="1" ht="18.75" thickTop="1" x14ac:dyDescent="0.2">
      <c r="A8" s="76" t="str">
        <f>IF(ISERROR(VALUE(SUBSTITUTE(prevWBS,".",""))),"1",IF(ISERROR(FIND("`",SUBSTITUTE(prevWBS,".","`",1))),TEXT(VALUE(prevWBS)+1,"#"),TEXT(VALUE(LEFT(prevWBS,FIND("`",SUBSTITUTE(prevWBS,".","`",1))-1))+1,"#")))</f>
        <v>1</v>
      </c>
      <c r="B8" s="70" t="s">
        <v>11</v>
      </c>
      <c r="D8" s="6"/>
      <c r="E8" s="7"/>
      <c r="F8" s="7"/>
      <c r="G8" s="8"/>
      <c r="H8" s="9"/>
      <c r="I8" s="89"/>
      <c r="J8" s="79"/>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150" s="12" customFormat="1" ht="24" x14ac:dyDescent="0.2">
      <c r="A9" s="77" t="str">
        <f t="shared" ref="A9:A1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3" t="s">
        <v>16</v>
      </c>
      <c r="C9" s="74" t="s">
        <v>21</v>
      </c>
      <c r="D9" s="75"/>
      <c r="E9" s="109">
        <v>43924</v>
      </c>
      <c r="F9" s="110">
        <f>IF(ISBLANK(E9)," - ",IF(G9=0,E9,E9+G9-1))</f>
        <v>43928</v>
      </c>
      <c r="G9" s="28">
        <v>5</v>
      </c>
      <c r="H9" s="29">
        <v>1</v>
      </c>
      <c r="I9" s="88">
        <f t="shared" ref="I9:I23" si="9">IF(OR(F9=0,E9=0),0,NETWORKDAYS(E9,F9))</f>
        <v>3</v>
      </c>
      <c r="J9" s="80"/>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row>
    <row r="10" spans="1:150" s="12" customFormat="1" ht="24" x14ac:dyDescent="0.2">
      <c r="A10" s="77" t="str">
        <f t="shared" si="8"/>
        <v>1.2</v>
      </c>
      <c r="B10" s="73" t="s">
        <v>17</v>
      </c>
      <c r="C10" s="74" t="s">
        <v>22</v>
      </c>
      <c r="D10" s="75"/>
      <c r="E10" s="109">
        <v>43924</v>
      </c>
      <c r="F10" s="110">
        <f t="shared" ref="F10:F23" si="10">IF(ISBLANK(E10)," - ",IF(G10=0,E10,E10+G10-1))</f>
        <v>43928</v>
      </c>
      <c r="G10" s="28">
        <v>5</v>
      </c>
      <c r="H10" s="29">
        <v>1</v>
      </c>
      <c r="I10" s="88">
        <f t="shared" si="9"/>
        <v>3</v>
      </c>
      <c r="J10" s="80"/>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row>
    <row r="11" spans="1:150" s="12" customFormat="1" ht="24" x14ac:dyDescent="0.2">
      <c r="A11" s="77" t="str">
        <f t="shared" si="8"/>
        <v>1.3</v>
      </c>
      <c r="B11" s="73" t="s">
        <v>19</v>
      </c>
      <c r="C11" s="74" t="s">
        <v>20</v>
      </c>
      <c r="D11" s="75"/>
      <c r="E11" s="109">
        <v>43924</v>
      </c>
      <c r="F11" s="110">
        <f t="shared" si="10"/>
        <v>43928</v>
      </c>
      <c r="G11" s="28">
        <v>5</v>
      </c>
      <c r="H11" s="29">
        <v>1</v>
      </c>
      <c r="I11" s="88">
        <f t="shared" si="9"/>
        <v>3</v>
      </c>
      <c r="J11" s="80"/>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row>
    <row r="12" spans="1:150" s="12" customFormat="1" ht="24" x14ac:dyDescent="0.2">
      <c r="A12" s="77" t="str">
        <f t="shared" si="8"/>
        <v>1.4</v>
      </c>
      <c r="B12" s="73" t="s">
        <v>18</v>
      </c>
      <c r="C12" s="74" t="s">
        <v>13</v>
      </c>
      <c r="D12" s="75"/>
      <c r="E12" s="109">
        <v>43924</v>
      </c>
      <c r="F12" s="110">
        <f t="shared" si="10"/>
        <v>43928</v>
      </c>
      <c r="G12" s="28">
        <v>5</v>
      </c>
      <c r="H12" s="29">
        <v>1</v>
      </c>
      <c r="I12" s="88">
        <f t="shared" si="9"/>
        <v>3</v>
      </c>
      <c r="J12" s="80"/>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row>
    <row r="13" spans="1:150" s="11" customFormat="1" ht="18" x14ac:dyDescent="0.2">
      <c r="A13" s="78" t="str">
        <f>IF(ISERROR(VALUE(SUBSTITUTE(prevWBS,".",""))),"1",IF(ISERROR(FIND("`",SUBSTITUTE(prevWBS,".","`",1))),TEXT(VALUE(prevWBS)+1,"#"),TEXT(VALUE(LEFT(prevWBS,FIND("`",SUBSTITUTE(prevWBS,".","`",1))-1))+1,"#")))</f>
        <v>2</v>
      </c>
      <c r="B13" s="71" t="s">
        <v>12</v>
      </c>
      <c r="D13" s="16"/>
      <c r="E13" s="111"/>
      <c r="F13" s="112"/>
      <c r="G13" s="17"/>
      <c r="H13" s="18"/>
      <c r="I13" s="106"/>
      <c r="J13" s="81"/>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row>
    <row r="14" spans="1:150" s="12" customFormat="1" ht="24" x14ac:dyDescent="0.2">
      <c r="A14" s="77" t="str">
        <f t="shared" ref="A14:A15"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5" t="s">
        <v>23</v>
      </c>
      <c r="C14" s="12" t="s">
        <v>13</v>
      </c>
      <c r="D14" s="13"/>
      <c r="E14" s="109">
        <v>43928</v>
      </c>
      <c r="F14" s="110">
        <f>IF(ISBLANK(E14)," - ",IF(G14=0,E14,E14+G14-1))</f>
        <v>43937</v>
      </c>
      <c r="G14" s="28">
        <v>10</v>
      </c>
      <c r="H14" s="29">
        <v>1</v>
      </c>
      <c r="I14" s="88">
        <f>IF(OR(F14=0,E14=0),0,NETWORKDAYS(E14,F14))</f>
        <v>8</v>
      </c>
      <c r="J14" s="80"/>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row>
    <row r="15" spans="1:150" s="12" customFormat="1" ht="24" x14ac:dyDescent="0.2">
      <c r="A15" s="77" t="str">
        <f t="shared" si="11"/>
        <v>2.2</v>
      </c>
      <c r="B15" s="15" t="s">
        <v>24</v>
      </c>
      <c r="C15" s="12" t="s">
        <v>13</v>
      </c>
      <c r="D15" s="13"/>
      <c r="E15" s="109">
        <v>43928</v>
      </c>
      <c r="F15" s="110">
        <f>IF(ISBLANK(E15)," - ",IF(G15=0,E15,E15+G15-1))</f>
        <v>43937</v>
      </c>
      <c r="G15" s="28">
        <v>10</v>
      </c>
      <c r="H15" s="29">
        <v>1</v>
      </c>
      <c r="I15" s="88">
        <f t="shared" si="9"/>
        <v>8</v>
      </c>
      <c r="J15" s="80"/>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row>
    <row r="16" spans="1:150" s="11" customFormat="1" ht="18" x14ac:dyDescent="0.2">
      <c r="A16" s="78" t="str">
        <f>IF(ISERROR(VALUE(SUBSTITUTE(prevWBS,".",""))),"1",IF(ISERROR(FIND("`",SUBSTITUTE(prevWBS,".","`",1))),TEXT(VALUE(prevWBS)+1,"#"),TEXT(VALUE(LEFT(prevWBS,FIND("`",SUBSTITUTE(prevWBS,".","`",1))-1))+1,"#")))</f>
        <v>3</v>
      </c>
      <c r="B16" s="71" t="s">
        <v>14</v>
      </c>
      <c r="D16" s="16"/>
      <c r="E16" s="113"/>
      <c r="F16" s="112"/>
      <c r="G16" s="17"/>
      <c r="H16" s="107"/>
      <c r="I16" s="106"/>
      <c r="J16" s="81"/>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row>
    <row r="17" spans="1:66" s="12" customFormat="1" ht="24" x14ac:dyDescent="0.2">
      <c r="A17"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15" t="s">
        <v>25</v>
      </c>
      <c r="C17" s="12" t="s">
        <v>13</v>
      </c>
      <c r="D17" s="13"/>
      <c r="E17" s="109">
        <v>43938</v>
      </c>
      <c r="F17" s="110">
        <f t="shared" si="10"/>
        <v>43987</v>
      </c>
      <c r="G17" s="28">
        <v>50</v>
      </c>
      <c r="H17" s="29">
        <v>0</v>
      </c>
      <c r="I17" s="88">
        <f t="shared" si="9"/>
        <v>36</v>
      </c>
      <c r="J17" s="80"/>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row>
    <row r="18" spans="1:66" s="12" customFormat="1" ht="24" x14ac:dyDescent="0.2">
      <c r="A18"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15" t="s">
        <v>26</v>
      </c>
      <c r="C18" s="12" t="s">
        <v>13</v>
      </c>
      <c r="D18" s="13"/>
      <c r="E18" s="109">
        <v>43938</v>
      </c>
      <c r="F18" s="110">
        <f t="shared" si="10"/>
        <v>43987</v>
      </c>
      <c r="G18" s="28">
        <v>50</v>
      </c>
      <c r="H18" s="29">
        <v>0</v>
      </c>
      <c r="I18" s="88">
        <f t="shared" si="9"/>
        <v>36</v>
      </c>
      <c r="J18" s="80"/>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row>
    <row r="19" spans="1:66" s="11" customFormat="1" ht="18" x14ac:dyDescent="0.2">
      <c r="A19" s="78" t="str">
        <f>IF(ISERROR(VALUE(SUBSTITUTE(prevWBS,".",""))),"1",IF(ISERROR(FIND("`",SUBSTITUTE(prevWBS,".","`",1))),TEXT(VALUE(prevWBS)+1,"#"),TEXT(VALUE(LEFT(prevWBS,FIND("`",SUBSTITUTE(prevWBS,".","`",1))-1))+1,"#")))</f>
        <v>4</v>
      </c>
      <c r="B19" s="71" t="s">
        <v>15</v>
      </c>
      <c r="D19" s="16"/>
      <c r="E19" s="113"/>
      <c r="F19" s="112"/>
      <c r="G19" s="17"/>
      <c r="H19" s="107"/>
      <c r="I19" s="106"/>
      <c r="J19" s="81"/>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s="12" customFormat="1" ht="24" x14ac:dyDescent="0.2">
      <c r="A20"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5" t="s">
        <v>29</v>
      </c>
      <c r="C20" s="12" t="s">
        <v>13</v>
      </c>
      <c r="D20" s="13"/>
      <c r="E20" s="109">
        <v>43934</v>
      </c>
      <c r="F20" s="110">
        <f t="shared" si="10"/>
        <v>43983</v>
      </c>
      <c r="G20" s="28">
        <v>50</v>
      </c>
      <c r="H20" s="29">
        <v>0.09</v>
      </c>
      <c r="I20" s="88">
        <f t="shared" si="9"/>
        <v>36</v>
      </c>
      <c r="J20" s="80"/>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row>
    <row r="21" spans="1:66" s="20" customFormat="1" ht="24" x14ac:dyDescent="0.2">
      <c r="A21"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5" t="s">
        <v>28</v>
      </c>
      <c r="C21" s="20" t="s">
        <v>13</v>
      </c>
      <c r="D21" s="102"/>
      <c r="E21" s="109">
        <v>43971</v>
      </c>
      <c r="F21" s="110">
        <f t="shared" si="10"/>
        <v>43982</v>
      </c>
      <c r="G21" s="28">
        <v>12</v>
      </c>
      <c r="H21" s="29">
        <v>0</v>
      </c>
      <c r="I21" s="88">
        <f t="shared" si="9"/>
        <v>8</v>
      </c>
      <c r="J21" s="10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row>
    <row r="22" spans="1:66" s="20" customFormat="1" ht="18" x14ac:dyDescent="0.2">
      <c r="A22"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5" t="s">
        <v>27</v>
      </c>
      <c r="C22" s="20" t="s">
        <v>13</v>
      </c>
      <c r="D22" s="102"/>
      <c r="E22" s="114">
        <v>43924</v>
      </c>
      <c r="F22" s="110">
        <f t="shared" si="10"/>
        <v>43983</v>
      </c>
      <c r="G22" s="103">
        <v>60</v>
      </c>
      <c r="H22" s="29">
        <v>0.24</v>
      </c>
      <c r="I22" s="88">
        <f t="shared" si="9"/>
        <v>42</v>
      </c>
      <c r="J22" s="10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row>
    <row r="23" spans="1:66" s="20" customFormat="1" ht="18" x14ac:dyDescent="0.2">
      <c r="A23" s="7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3" s="105" t="s">
        <v>30</v>
      </c>
      <c r="C23" s="20" t="s">
        <v>13</v>
      </c>
      <c r="D23" s="102"/>
      <c r="E23" s="114">
        <v>43983</v>
      </c>
      <c r="F23" s="110">
        <f t="shared" si="10"/>
        <v>43992</v>
      </c>
      <c r="G23" s="103">
        <v>10</v>
      </c>
      <c r="H23" s="29">
        <v>0</v>
      </c>
      <c r="I23" s="88">
        <f t="shared" si="9"/>
        <v>8</v>
      </c>
      <c r="J23" s="10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row>
    <row r="24" spans="1:66" s="23" customFormat="1" ht="19.5" customHeight="1" x14ac:dyDescent="0.2">
      <c r="A24" s="101"/>
      <c r="B24" s="21"/>
      <c r="C24" s="21"/>
      <c r="D24" s="22"/>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row>
    <row r="25" spans="1:66" ht="19.5" customHeight="1" x14ac:dyDescent="0.2"/>
    <row r="26"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23">
    <cfRule type="dataBar" priority="18">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4" priority="55">
      <formula>K$6=TODAY()</formula>
    </cfRule>
  </conditionalFormatting>
  <conditionalFormatting sqref="K8:BN23">
    <cfRule type="expression" dxfId="3" priority="58">
      <formula>AND($E8&lt;=K$6,ROUNDDOWN(($F8-$E8+1)*$H8,0)+$E8-1&gt;=K$6)</formula>
    </cfRule>
    <cfRule type="expression" dxfId="2" priority="59">
      <formula>AND(NOT(ISBLANK($E8)),$E8&lt;=K$6,$F8&gt;=K$6)</formula>
    </cfRule>
  </conditionalFormatting>
  <conditionalFormatting sqref="K6:BN18 K20:BN23">
    <cfRule type="expression" dxfId="1" priority="12">
      <formula>K$6=TODAY()</formula>
    </cfRule>
  </conditionalFormatting>
  <conditionalFormatting sqref="K19:BN19">
    <cfRule type="expression" dxfId="0" priority="5">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H9:I9 I12 I10 H13" unlockedFormula="1"/>
    <ignoredError sqref="A16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GanttChart</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Giray</cp:lastModifiedBy>
  <cp:lastPrinted>2018-02-09T22:40:51Z</cp:lastPrinted>
  <dcterms:created xsi:type="dcterms:W3CDTF">2010-06-09T16:05:03Z</dcterms:created>
  <dcterms:modified xsi:type="dcterms:W3CDTF">2020-04-16T21:49:16Z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