
<file path=[Content_Types].xml><?xml version="1.0" encoding="utf-8"?>
<Types xmlns="http://schemas.openxmlformats.org/package/2006/content-types">
  <Default Extension="data" ContentType="application/vnd.openxmlformats-officedocument.model+data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3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tables/table4.xml" ContentType="application/vnd.openxmlformats-officedocument.spreadsheetml.tab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4.xml" ContentType="application/vnd.openxmlformats-officedocument.spreadsheetml.pivotTable+xml"/>
  <Override PartName="/xl/drawings/drawing12.xml" ContentType="application/vnd.openxmlformats-officedocument.drawing+xml"/>
  <Override PartName="/xl/pivotTables/pivotTable15.xml" ContentType="application/vnd.openxmlformats-officedocument.spreadsheetml.pivotTable+xml"/>
  <Override PartName="/xl/drawings/drawing13.xml" ContentType="application/vnd.openxmlformats-officedocument.drawing+xml"/>
  <Override PartName="/xl/ctrlProps/ctrlProp1.xml" ContentType="application/vnd.ms-excel.controlproperties+xml"/>
  <Override PartName="/xl/tables/table5.xml" ContentType="application/vnd.openxmlformats-officedocument.spreadsheetml.table+xml"/>
  <Override PartName="/xl/pivotTables/pivotTable16.xml" ContentType="application/vnd.openxmlformats-officedocument.spreadsheetml.pivotTable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ni\Desktop\Projeto\Linkedin\05 - Claudio Bonel\"/>
    </mc:Choice>
  </mc:AlternateContent>
  <xr:revisionPtr revIDLastSave="0" documentId="13_ncr:1_{04687752-2F26-46DD-BF2F-245293F70B0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shboard" sheetId="11" r:id="rId1"/>
    <sheet name="Mapa" sheetId="12" r:id="rId2"/>
    <sheet name="AlteracaoAno(YoY)" sheetId="8" state="hidden" r:id="rId3"/>
    <sheet name="AlteraçãoMes(MoM)" sheetId="4" state="hidden" r:id="rId4"/>
    <sheet name="Medidas" sheetId="1" state="hidden" r:id="rId5"/>
    <sheet name="Rank" sheetId="2" state="hidden" r:id="rId6"/>
    <sheet name="AnoAcumulado(YTD)" sheetId="3" state="hidden" r:id="rId7"/>
    <sheet name="TotalAnualMovel(MAT)" sheetId="5" state="hidden" r:id="rId8"/>
    <sheet name="EvoluçãoValores(MoM Abs Qtde)" sheetId="6" state="hidden" r:id="rId9"/>
    <sheet name="AcumulandoValores(RT)" sheetId="7" state="hidden" r:id="rId10"/>
    <sheet name="AnalyticsGrafico(Previsao)" sheetId="19" r:id="rId11"/>
    <sheet name="DetalhandoOcorrencias (2)" sheetId="20" state="hidden" r:id="rId12"/>
    <sheet name="DetalhandoOcorrencias" sheetId="13" r:id="rId13"/>
    <sheet name="Simulacao(What-if)" sheetId="9" state="hidden" r:id="rId14"/>
    <sheet name="Analytics(Previsao)" sheetId="14" state="hidden" r:id="rId15"/>
  </sheets>
  <definedNames>
    <definedName name="_xlnm._FilterDatabase" localSheetId="8" hidden="1">'EvoluçãoValores(MoM Abs Qtde)'!$B$4:$D$53</definedName>
    <definedName name="_xlchart.v1.0" hidden="1">Medidas!$J$20:$J$66</definedName>
    <definedName name="_xlchart.v1.1" hidden="1">Medidas!$K$19</definedName>
    <definedName name="_xlchart.v1.2" hidden="1">Medidas!$K$20:$K$66</definedName>
    <definedName name="_xlcn.WorksheetConnection_PowerBIBlackBeltClaudioBonelAtualizada.xlsxpSimulacao1" hidden="1">pSimulacao[]</definedName>
    <definedName name="_xlcn.WorksheetConnection_PowerBIBlackBeltClaudioBonelAtualizada.xlsxTabela11" hidden="1">Tabela1[]</definedName>
    <definedName name="m120Dias">'TotalAnualMovel(MAT)'!$H$21</definedName>
    <definedName name="m30Dias">'TotalAnualMovel(MAT)'!$F$21</definedName>
    <definedName name="m60Dias">'TotalAnualMovel(MAT)'!$G$21</definedName>
    <definedName name="Média">Rank!$K$31</definedName>
    <definedName name="SegmentaçãodeDados_Date__Ano">#N/A</definedName>
    <definedName name="SegmentaçãodeDados_Macrorregiao">#N/A</definedName>
  </definedNames>
  <calcPr calcId="191029"/>
  <pivotCaches>
    <pivotCache cacheId="0" r:id="rId16"/>
    <pivotCache cacheId="1" r:id="rId17"/>
    <pivotCache cacheId="649" r:id="rId18"/>
    <pivotCache cacheId="652" r:id="rId19"/>
    <pivotCache cacheId="655" r:id="rId20"/>
    <pivotCache cacheId="658" r:id="rId21"/>
    <pivotCache cacheId="661" r:id="rId22"/>
    <pivotCache cacheId="664" r:id="rId23"/>
    <pivotCache cacheId="667" r:id="rId24"/>
    <pivotCache cacheId="670" r:id="rId25"/>
    <pivotCache cacheId="673" r:id="rId26"/>
    <pivotCache cacheId="676" r:id="rId27"/>
    <pivotCache cacheId="679" r:id="rId28"/>
    <pivotCache cacheId="682" r:id="rId29"/>
    <pivotCache cacheId="685" r:id="rId30"/>
    <pivotCache cacheId="688" r:id="rId31"/>
  </pivotCaches>
  <extLst>
    <ext xmlns:x14="http://schemas.microsoft.com/office/spreadsheetml/2009/9/main" uri="{876F7934-8845-4945-9796-88D515C7AA90}">
      <x14:pivotCaches>
        <pivotCache cacheId="16" r:id="rId32"/>
      </x14:pivotCaches>
    </ext>
    <ext xmlns:x14="http://schemas.microsoft.com/office/spreadsheetml/2009/9/main" uri="{BBE1A952-AA13-448e-AADC-164F8A28A991}">
      <x14:slicerCaches>
        <x14:slicerCache r:id="rId33"/>
        <x14:slicerCache r:id="rId3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gistroOcorrências_f34eb7cb-dde1-4cac-b21a-89586b6a4074" name="RegistroOcorrências" connection="Consulta - RegistroOcorrências"/>
          <x15:modelTable id="Periodo_efa72261-305b-40a2-9569-692f9c1463e2" name="Periodo" connection="Consulta - Periodo"/>
          <x15:modelTable id="Municipio_1fabd3d9-fcd0-43cd-9001-2f5980a0cffa" name="Municipio" connection="Consulta - Municipio"/>
          <x15:modelTable id="Risco_6c2ad3a4-ac39-4481-9f9c-8ee22dfceeaa" name="Risco" connection="Consulta - Risco"/>
          <x15:modelTable id="Tabela1" name="Medidas" connection="WorksheetConnection_Power BI Black Belt - Claudio Bonel - Atualizada.xlsx!Tabela1"/>
          <x15:modelTable id="pSimulacao" name="pSimulacao" connection="WorksheetConnection_Power BI Black Belt - Claudio Bonel - Atualizada.xlsx!pSimulacao"/>
          <x15:modelTable id="Calendar" name="Calendar" connection="Conexão"/>
        </x15:modelTables>
        <x15:modelRelationships>
          <x15:modelRelationship fromTable="RegistroOcorrências" fromColumn="Cod_Munic_IBGE" toTable="Municipio" toColumn="Cod_Munic_IBGE"/>
          <x15:modelRelationship fromTable="RegistroOcorrências" fromColumn="mes_ano" toTable="Periodo" toColumn="MesAno"/>
          <x15:modelRelationship fromTable="RegistroOcorrências" fromColumn="Ocorrencias" toTable="Risco" toColumn="Ocorrencias"/>
          <x15:modelRelationship fromTable="RegistroOcorrências" fromColumn="CISP" toTable="Medidas" toColumn="Medidas"/>
          <x15:modelRelationship fromTable="Periodo" fromColumn="Data" toTable="Calendar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Periodo" columnName="Data" columnId="Data">
                <x16:calculatedTimeColumn columnName="Data (Ano)" columnId="Data (Ano)" contentType="years" isSelected="1"/>
                <x16:calculatedTimeColumn columnName="Data (Trimestre)" columnId="Data (Trimestre)" contentType="quarters" isSelected="1"/>
                <x16:calculatedTimeColumn columnName="Data (Índice de Mês)" columnId="Data (Índice de Mês)" contentType="monthsindex" isSelected="1"/>
                <x16:calculatedTimeColumn columnName="Data (Mês)" columnId="Data (Mês)" contentType="months" isSelected="1"/>
              </x16:modelTimeGrouping>
              <x16:modelTimeGrouping tableName="Calendar" columnName="Date" columnId="Date">
                <x16:calculatedTimeColumn columnName="Date (Ano)" columnId="Date (Ano)" contentType="years" isSelected="0"/>
                <x16:calculatedTimeColumn columnName="Date (Trimestre)" columnId="Date (Trimestre)" contentType="quarters" isSelected="0"/>
                <x16:calculatedTimeColumn columnName="Date (Índice de Mês)" columnId="Date (Índice de Mês)" contentType="monthsindex" isSelected="1"/>
                <x16:calculatedTimeColumn columnName="Date (Mês)" columnId="Date (Mês)" contentType="months" isSelected="1"/>
                <x16:calculatedTimeColumn columnName="Date (Índice de Dia)" columnId="Date (Índice de Dia)" contentType="daysindex" isSelected="0"/>
                <x16:calculatedTimeColumn columnName="Date (Dia)" columnId="Date (Dia)" contentType="days" isSelected="0"/>
              </x16:modelTimeGrouping>
              <x16:modelTimeGrouping tableName="RegistroOcorrências" columnName="Data" columnId="Coluna calculada 11">
                <x16:calculatedTimeColumn columnName="Data (Ano)" columnId="Data (Ano)" contentType="years" isSelected="1"/>
                <x16:calculatedTimeColumn columnName="Data (Trimestre)" columnId="Data (Trimestre)" contentType="quarters" isSelected="1"/>
                <x16:calculatedTimeColumn columnName="Data (Índice de Mês)" columnId="Data (Índice de Mês)" contentType="monthsindex" isSelected="1"/>
                <x16:calculatedTimeColumn columnName="Data (Mês)" columnId="Data (Mê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" i="2" l="1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3" i="2"/>
  <c r="K28" i="2"/>
  <c r="K32" i="2"/>
  <c r="B1" i="2"/>
  <c r="C51" i="19"/>
  <c r="C55" i="19"/>
  <c r="C52" i="19"/>
  <c r="C54" i="19"/>
  <c r="C53" i="19"/>
  <c r="C50" i="19"/>
  <c r="L28" i="2" l="1"/>
  <c r="K33" i="2" s="1"/>
  <c r="K34" i="2" s="1"/>
  <c r="K31" i="2" l="1"/>
  <c r="K30" i="2" s="1"/>
  <c r="O4" i="2" l="1" a="1"/>
  <c r="O4" i="2" s="1"/>
  <c r="O8" i="2" a="1"/>
  <c r="O8" i="2" s="1"/>
  <c r="O12" i="2" a="1"/>
  <c r="O12" i="2" s="1"/>
  <c r="O16" i="2" a="1"/>
  <c r="O16" i="2" s="1"/>
  <c r="O20" i="2" a="1"/>
  <c r="O20" i="2" s="1"/>
  <c r="O5" i="2" a="1"/>
  <c r="O5" i="2" s="1"/>
  <c r="O9" i="2" a="1"/>
  <c r="O9" i="2" s="1"/>
  <c r="O13" i="2" a="1"/>
  <c r="O13" i="2" s="1"/>
  <c r="O17" i="2" a="1"/>
  <c r="O17" i="2" s="1"/>
  <c r="O21" i="2" a="1"/>
  <c r="O21" i="2" s="1"/>
  <c r="O6" i="2" a="1"/>
  <c r="O6" i="2" s="1"/>
  <c r="O10" i="2" a="1"/>
  <c r="O10" i="2" s="1"/>
  <c r="O14" i="2" a="1"/>
  <c r="O14" i="2" s="1"/>
  <c r="O18" i="2" a="1"/>
  <c r="O18" i="2" s="1"/>
  <c r="O22" i="2" a="1"/>
  <c r="O22" i="2" s="1"/>
  <c r="O7" i="2" a="1"/>
  <c r="O7" i="2" s="1"/>
  <c r="O11" i="2" a="1"/>
  <c r="O11" i="2" s="1"/>
  <c r="O15" i="2" a="1"/>
  <c r="O15" i="2" s="1"/>
  <c r="O19" i="2" a="1"/>
  <c r="O19" i="2" s="1"/>
  <c r="O3" i="2" a="1"/>
  <c r="O3" i="2" s="1"/>
  <c r="P3" i="2" l="1" a="1"/>
  <c r="P3" i="2" s="1"/>
  <c r="Q3" i="2" s="1" a="1"/>
  <c r="Q3" i="2" s="1"/>
  <c r="P7" i="2" a="1"/>
  <c r="P7" i="2" s="1"/>
  <c r="Q7" i="2" s="1" a="1"/>
  <c r="Q7" i="2" s="1"/>
  <c r="P10" i="2" a="1"/>
  <c r="P10" i="2" s="1"/>
  <c r="Q10" i="2" s="1" a="1"/>
  <c r="Q10" i="2" s="1"/>
  <c r="P13" i="2" a="1"/>
  <c r="P13" i="2" s="1"/>
  <c r="Q13" i="2" s="1" a="1"/>
  <c r="Q13" i="2" s="1"/>
  <c r="P16" i="2" a="1"/>
  <c r="P16" i="2" s="1"/>
  <c r="Q16" i="2" s="1" a="1"/>
  <c r="Q16" i="2" s="1"/>
  <c r="P19" i="2" a="1"/>
  <c r="P19" i="2" s="1"/>
  <c r="Q19" i="2" s="1" a="1"/>
  <c r="Q19" i="2" s="1"/>
  <c r="P22" i="2" a="1"/>
  <c r="P22" i="2" s="1"/>
  <c r="Q22" i="2" s="1" a="1"/>
  <c r="Q22" i="2" s="1"/>
  <c r="P6" i="2" a="1"/>
  <c r="P6" i="2" s="1"/>
  <c r="Q6" i="2" s="1" a="1"/>
  <c r="Q6" i="2" s="1"/>
  <c r="P9" i="2" a="1"/>
  <c r="P9" i="2" s="1"/>
  <c r="Q9" i="2" s="1" a="1"/>
  <c r="Q9" i="2" s="1"/>
  <c r="P12" i="2" a="1"/>
  <c r="P12" i="2" s="1"/>
  <c r="Q12" i="2" s="1" a="1"/>
  <c r="Q12" i="2" s="1"/>
  <c r="P15" i="2" a="1"/>
  <c r="P15" i="2" s="1"/>
  <c r="Q15" i="2" s="1" a="1"/>
  <c r="Q15" i="2" s="1"/>
  <c r="P18" i="2" a="1"/>
  <c r="P18" i="2" s="1"/>
  <c r="Q18" i="2" s="1" a="1"/>
  <c r="Q18" i="2" s="1"/>
  <c r="P21" i="2" a="1"/>
  <c r="P21" i="2" s="1"/>
  <c r="Q21" i="2" s="1" a="1"/>
  <c r="Q21" i="2" s="1"/>
  <c r="P5" i="2" a="1"/>
  <c r="P5" i="2" s="1"/>
  <c r="Q5" i="2" s="1" a="1"/>
  <c r="Q5" i="2" s="1"/>
  <c r="P8" i="2" a="1"/>
  <c r="P8" i="2" s="1"/>
  <c r="Q8" i="2" s="1" a="1"/>
  <c r="Q8" i="2" s="1"/>
  <c r="P11" i="2" a="1"/>
  <c r="P11" i="2" s="1"/>
  <c r="Q11" i="2" s="1" a="1"/>
  <c r="Q11" i="2" s="1"/>
  <c r="P14" i="2" a="1"/>
  <c r="P14" i="2" s="1"/>
  <c r="Q14" i="2" s="1" a="1"/>
  <c r="Q14" i="2" s="1"/>
  <c r="P17" i="2" a="1"/>
  <c r="P17" i="2" s="1"/>
  <c r="Q17" i="2" s="1" a="1"/>
  <c r="Q17" i="2" s="1"/>
  <c r="P20" i="2" a="1"/>
  <c r="P20" i="2" s="1"/>
  <c r="Q20" i="2" s="1" a="1"/>
  <c r="Q20" i="2" s="1"/>
  <c r="P4" i="2" a="1"/>
  <c r="P4" i="2" s="1"/>
  <c r="Q4" i="2" s="1" a="1"/>
  <c r="Q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2468E4-F837-4B9E-B06D-E23D1A397F81}" name="Conexão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4E74399E-DC47-4D15-B3DF-F0457004678C}" name="Consulta - Municipio" description="Conexão com a consulta 'Municipio' na pasta de trabalho." type="100" refreshedVersion="8" minRefreshableVersion="5">
    <extLst>
      <ext xmlns:x15="http://schemas.microsoft.com/office/spreadsheetml/2010/11/main" uri="{DE250136-89BD-433C-8126-D09CA5730AF9}">
        <x15:connection id="40fdc993-a9e1-4d3a-95c6-762b0d23a61e"/>
      </ext>
    </extLst>
  </connection>
  <connection id="3" xr16:uid="{9AACE792-5ED1-46A7-8F65-26FE803B6336}" name="Consulta - Periodo" description="Conexão com a consulta 'Periodo' na pasta de trabalho." type="100" refreshedVersion="8" minRefreshableVersion="5">
    <extLst>
      <ext xmlns:x15="http://schemas.microsoft.com/office/spreadsheetml/2010/11/main" uri="{DE250136-89BD-433C-8126-D09CA5730AF9}">
        <x15:connection id="176e8bb9-faa7-4ded-8597-12528d879eaf"/>
      </ext>
    </extLst>
  </connection>
  <connection id="4" xr16:uid="{23ECA0C0-8C8E-423E-928D-D39632206088}" name="Consulta - RegistroOcorrências" description="Conexão com a consulta 'RegistroOcorrências' na pasta de trabalho." type="100" refreshedVersion="8" minRefreshableVersion="5">
    <extLst>
      <ext xmlns:x15="http://schemas.microsoft.com/office/spreadsheetml/2010/11/main" uri="{DE250136-89BD-433C-8126-D09CA5730AF9}">
        <x15:connection id="0edf7b9e-ec48-4758-b9e0-4cd952235f46"/>
      </ext>
    </extLst>
  </connection>
  <connection id="5" xr16:uid="{8EA4CCDE-D6C5-4F35-8A3A-44B8FACA67B0}" name="Consulta - Risco" description="Conexão com a consulta 'Risco' na pasta de trabalho." type="100" refreshedVersion="8" minRefreshableVersion="5">
    <extLst>
      <ext xmlns:x15="http://schemas.microsoft.com/office/spreadsheetml/2010/11/main" uri="{DE250136-89BD-433C-8126-D09CA5730AF9}">
        <x15:connection id="b8b2c80d-0602-40ac-93bc-0a4f992be862"/>
      </ext>
    </extLst>
  </connection>
  <connection id="6" xr16:uid="{70346C7E-7252-45E3-8164-BAE5854AA777}" keepAlive="1" name="ThisWorkbookDataModel" description="Modelo de Dad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618EA3A8-3383-44BE-8D17-D00E9034402E}" name="WorksheetConnection_Power BI Black Belt - Claudio Bonel - Atualizada.xlsx!pSimulacao" type="102" refreshedVersion="8" minRefreshableVersion="5">
    <extLst>
      <ext xmlns:x15="http://schemas.microsoft.com/office/spreadsheetml/2010/11/main" uri="{DE250136-89BD-433C-8126-D09CA5730AF9}">
        <x15:connection id="pSimulacao">
          <x15:rangePr sourceName="_xlcn.WorksheetConnection_PowerBIBlackBeltClaudioBonelAtualizada.xlsxpSimulacao1"/>
        </x15:connection>
      </ext>
    </extLst>
  </connection>
  <connection id="8" xr16:uid="{8295903E-C756-4148-BE0F-9F12AC9591E7}" name="WorksheetConnection_Power BI Black Belt - Claudio Bonel - Atualizada.xlsx!Tabela1" type="102" refreshedVersion="8" minRefreshableVersion="5">
    <extLst>
      <ext xmlns:x15="http://schemas.microsoft.com/office/spreadsheetml/2010/11/main" uri="{DE250136-89BD-433C-8126-D09CA5730AF9}">
        <x15:connection id="Tabela1">
          <x15:rangePr sourceName="_xlcn.WorksheetConnection_PowerBIBlackBeltClaudioBonelAtualizada.xlsxTabela1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2">
    <s v="ThisWorkbookDataModel"/>
    <s v="{[Calendar].[Date (Ano)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<sst xmlns="http://schemas.openxmlformats.org/spreadsheetml/2006/main" count="776" uniqueCount="227">
  <si>
    <t>Soma Qtde</t>
  </si>
  <si>
    <t>Rótulos de Linha</t>
  </si>
  <si>
    <t>aaapai</t>
  </si>
  <si>
    <t>ameaca</t>
  </si>
  <si>
    <t>apf</t>
  </si>
  <si>
    <t>apreensao_drogas</t>
  </si>
  <si>
    <t>apreensao_drogas_sem_autor</t>
  </si>
  <si>
    <t>cmba</t>
  </si>
  <si>
    <t>cmp</t>
  </si>
  <si>
    <t>encontro_cadaver</t>
  </si>
  <si>
    <t>encontro_ossada</t>
  </si>
  <si>
    <t>estelionato</t>
  </si>
  <si>
    <t>estupro</t>
  </si>
  <si>
    <t>extorsao</t>
  </si>
  <si>
    <t>furto_bicicleta</t>
  </si>
  <si>
    <t>furto_celular</t>
  </si>
  <si>
    <t>furto_coletivo</t>
  </si>
  <si>
    <t>furto_transeunte</t>
  </si>
  <si>
    <t>furto_veiculos</t>
  </si>
  <si>
    <t>hom_culposo</t>
  </si>
  <si>
    <t>hom_doloso</t>
  </si>
  <si>
    <t>hom_por_interv_policial</t>
  </si>
  <si>
    <t>latrocinio</t>
  </si>
  <si>
    <t>lesao_corp_culposa</t>
  </si>
  <si>
    <t>lesao_corp_dolosa</t>
  </si>
  <si>
    <t>lesao_corp_morte</t>
  </si>
  <si>
    <t>outros_furtos</t>
  </si>
  <si>
    <t>outros_roubos</t>
  </si>
  <si>
    <t>pessoas_desaparecidas</t>
  </si>
  <si>
    <t>pol_civis_mortos_serv</t>
  </si>
  <si>
    <t>pol_militares_mortos_serv</t>
  </si>
  <si>
    <t>posse_drogas</t>
  </si>
  <si>
    <t>recuperacao_veiculos</t>
  </si>
  <si>
    <t>roubo_apos_saque</t>
  </si>
  <si>
    <t>roubo_banco</t>
  </si>
  <si>
    <t>roubo_bicicleta</t>
  </si>
  <si>
    <t>roubo_carga</t>
  </si>
  <si>
    <t>roubo_celular</t>
  </si>
  <si>
    <t>roubo_comercio</t>
  </si>
  <si>
    <t>roubo_conducao_saque</t>
  </si>
  <si>
    <t>roubo_cx_eletronico</t>
  </si>
  <si>
    <t>roubo_em_coletivo</t>
  </si>
  <si>
    <t>roubo_residencia</t>
  </si>
  <si>
    <t>roubo_transeunte</t>
  </si>
  <si>
    <t>roubo_veiculo</t>
  </si>
  <si>
    <t>sequestro</t>
  </si>
  <si>
    <t>sequestro_relampago</t>
  </si>
  <si>
    <t>tentat_hom</t>
  </si>
  <si>
    <t>trafico_drogas</t>
  </si>
  <si>
    <t>Total Geral</t>
  </si>
  <si>
    <t>% Total de Ocorrencias</t>
  </si>
  <si>
    <t>Rank Ocorrencias</t>
  </si>
  <si>
    <t>Soma de Quantidade</t>
  </si>
  <si>
    <t>Total Anual Móvel (MAT)</t>
  </si>
  <si>
    <t>Ult 30 dias Qtde</t>
  </si>
  <si>
    <t>Ult 60 dias Qtde</t>
  </si>
  <si>
    <t>Ult 120 dias Qtde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</si>
  <si>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</si>
  <si>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</si>
  <si>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</si>
  <si>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</si>
  <si>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</si>
  <si>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</si>
  <si>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</si>
  <si>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</si>
  <si>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</si>
  <si>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</si>
  <si>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</si>
  <si>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</si>
  <si>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Acumulado do Ano (YTD)</t>
  </si>
  <si>
    <t>Data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</si>
  <si>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</si>
  <si>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</si>
  <si>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</si>
  <si>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</si>
  <si>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</si>
  <si>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</si>
  <si>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</si>
  <si>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</si>
  <si>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</si>
  <si>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</si>
  <si>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</si>
  <si>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</si>
  <si>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Medidas</t>
  </si>
  <si>
    <t>código IBGE</t>
  </si>
  <si>
    <t>Ano Anterior</t>
  </si>
  <si>
    <t>Mes Anterior</t>
  </si>
  <si>
    <t>Media Qtde</t>
  </si>
  <si>
    <t>Total Roubo Veiculos</t>
  </si>
  <si>
    <t>Total Roubo e Furto Veiculos</t>
  </si>
  <si>
    <t>Total Roubo e Furto Veiculos DP 1</t>
  </si>
  <si>
    <t>MoM Abs Qtde</t>
  </si>
  <si>
    <t>RT Qtde</t>
  </si>
  <si>
    <t>Date (Ano)</t>
  </si>
  <si>
    <t>Parâmetros</t>
  </si>
  <si>
    <t>Qtde Otimista</t>
  </si>
  <si>
    <t>Qtde Pessimísta</t>
  </si>
  <si>
    <t>% do Parâmetro</t>
  </si>
  <si>
    <t>Belford Roxo</t>
  </si>
  <si>
    <t>Campos dos Goytacazes</t>
  </si>
  <si>
    <t>Duque de Caxias</t>
  </si>
  <si>
    <t>Niterói</t>
  </si>
  <si>
    <t>Nova Iguaçu</t>
  </si>
  <si>
    <t>Petrópolis</t>
  </si>
  <si>
    <t>Rio de Janeiro</t>
  </si>
  <si>
    <t>São Gonçalo</t>
  </si>
  <si>
    <t>São João de Meriti</t>
  </si>
  <si>
    <t>Cabo Frio</t>
  </si>
  <si>
    <t>Rio das Ostras</t>
  </si>
  <si>
    <t>Araruama</t>
  </si>
  <si>
    <t>São Pedro da Aldeia</t>
  </si>
  <si>
    <t>Saquarema</t>
  </si>
  <si>
    <t>Armação dos Búzios</t>
  </si>
  <si>
    <t>Casimiro de Abreu</t>
  </si>
  <si>
    <t>Arraial do Cabo</t>
  </si>
  <si>
    <t>Iguaba Grande</t>
  </si>
  <si>
    <t>Silva Jardim</t>
  </si>
  <si>
    <t>Nova Friburgo</t>
  </si>
  <si>
    <t>Paraíba do Sul</t>
  </si>
  <si>
    <t>Sapucaia</t>
  </si>
  <si>
    <t>Cantagalo</t>
  </si>
  <si>
    <t>Carmo</t>
  </si>
  <si>
    <t>Bom Jardim</t>
  </si>
  <si>
    <t>Sumidouro</t>
  </si>
  <si>
    <t>Duas Barras</t>
  </si>
  <si>
    <t>Santa Maria Madalena</t>
  </si>
  <si>
    <t>São Sebastião do Alto</t>
  </si>
  <si>
    <t>Itaboraí</t>
  </si>
  <si>
    <t>Mesquita</t>
  </si>
  <si>
    <t>Macaé</t>
  </si>
  <si>
    <t>Volta Redonda</t>
  </si>
  <si>
    <t>Angra dos Reis</t>
  </si>
  <si>
    <t>Barra Mansa</t>
  </si>
  <si>
    <t>Resende</t>
  </si>
  <si>
    <t>Itatiaia</t>
  </si>
  <si>
    <t>Teresópolis</t>
  </si>
  <si>
    <t>Itaguaí</t>
  </si>
  <si>
    <t>Japeri</t>
  </si>
  <si>
    <t>Magé</t>
  </si>
  <si>
    <t>Barra do Piraí</t>
  </si>
  <si>
    <t>Paraty</t>
  </si>
  <si>
    <t>Valença</t>
  </si>
  <si>
    <t>Piraí</t>
  </si>
  <si>
    <t>Pinheiral</t>
  </si>
  <si>
    <t>Baixadas</t>
  </si>
  <si>
    <t>Centro Fluminense</t>
  </si>
  <si>
    <t>Metropolitana do Rio de Janeiro</t>
  </si>
  <si>
    <t>NA</t>
  </si>
  <si>
    <t>Noroeste Fluminense</t>
  </si>
  <si>
    <t>Norte Fluminense</t>
  </si>
  <si>
    <t>Sul Fluminense</t>
  </si>
  <si>
    <t>Bacia de São João</t>
  </si>
  <si>
    <t>Lagos</t>
  </si>
  <si>
    <t>Cantagalo-Cordeiro</t>
  </si>
  <si>
    <t>Três Rios</t>
  </si>
  <si>
    <t>Macacu-Caceribu</t>
  </si>
  <si>
    <t>Serrana</t>
  </si>
  <si>
    <t>Vassouras</t>
  </si>
  <si>
    <t>Itaperuna</t>
  </si>
  <si>
    <t>Santo Antônio de Pádua</t>
  </si>
  <si>
    <t>Baía da Ilha Grande</t>
  </si>
  <si>
    <t>Vale do Paraíba Fluminense</t>
  </si>
  <si>
    <t>Macrorregiao</t>
  </si>
  <si>
    <t>Microrregiao</t>
  </si>
  <si>
    <t>munic</t>
  </si>
  <si>
    <t>Trajano de Morais</t>
  </si>
  <si>
    <t>Mangaratiba</t>
  </si>
  <si>
    <t>Seropédica</t>
  </si>
  <si>
    <t>Cachoeiras de Macacu</t>
  </si>
  <si>
    <t>Rio Bonito</t>
  </si>
  <si>
    <t>Guapimirim</t>
  </si>
  <si>
    <t>Maricá</t>
  </si>
  <si>
    <t>Nilópolis</t>
  </si>
  <si>
    <t>Queimados</t>
  </si>
  <si>
    <t>Tanguá</t>
  </si>
  <si>
    <t>São José do Vale do Rio Preto</t>
  </si>
  <si>
    <t>Engenheiro Paulo de Frontin</t>
  </si>
  <si>
    <t>Mendes</t>
  </si>
  <si>
    <t>Paracambi</t>
  </si>
  <si>
    <t>Cardoso Moreira;Italva</t>
  </si>
  <si>
    <t>Comendador Levy Gasparian;Areal;Três Rios</t>
  </si>
  <si>
    <t>Cordeiro;Macuco</t>
  </si>
  <si>
    <t>Itaperuna;São José de Ubá</t>
  </si>
  <si>
    <t>Miguel Pereira;Paty dos Alferes</t>
  </si>
  <si>
    <t>Natividade;Varre-Sai</t>
  </si>
  <si>
    <t>Porto Real;Quatis</t>
  </si>
  <si>
    <t>Quissamã;Carapebus</t>
  </si>
  <si>
    <t>Santo Antônio de Pádua;Aperibé</t>
  </si>
  <si>
    <t>Bom Jesus de Itabapoana</t>
  </si>
  <si>
    <t>Laje do Muriaé</t>
  </si>
  <si>
    <t>Porciúncula</t>
  </si>
  <si>
    <t>Cambuci</t>
  </si>
  <si>
    <t>Itaocara</t>
  </si>
  <si>
    <t>Miracema</t>
  </si>
  <si>
    <t>São Fidélis</t>
  </si>
  <si>
    <t>São Francisco de Itabapoana</t>
  </si>
  <si>
    <t>São João da Barra</t>
  </si>
  <si>
    <t>Conceição de Macabú</t>
  </si>
  <si>
    <t>Barra do Pirai</t>
  </si>
  <si>
    <t>Rio das Flores</t>
  </si>
  <si>
    <t>Rio Claro</t>
  </si>
  <si>
    <t>Previsão(Soma de Quantidade)</t>
  </si>
  <si>
    <t>Mapa de Calor</t>
  </si>
  <si>
    <t>Todas as Ocorrências</t>
  </si>
  <si>
    <t>Média</t>
  </si>
  <si>
    <t>Desvio P</t>
  </si>
  <si>
    <t>Média +</t>
  </si>
  <si>
    <t>Média -</t>
  </si>
  <si>
    <t>Acima</t>
  </si>
  <si>
    <t>Abaixo</t>
  </si>
  <si>
    <t>Rótulos</t>
  </si>
  <si>
    <t>Soma</t>
  </si>
  <si>
    <t>vermelho</t>
  </si>
  <si>
    <t>azul</t>
  </si>
  <si>
    <t>ff746c</t>
  </si>
  <si>
    <t>9fc8b6</t>
  </si>
  <si>
    <t>verde</t>
  </si>
  <si>
    <t>amarelo</t>
  </si>
  <si>
    <t>fefc8f</t>
  </si>
  <si>
    <t>All</t>
  </si>
  <si>
    <t>2163bc</t>
  </si>
  <si>
    <t>2017</t>
  </si>
  <si>
    <t>0099CB</t>
  </si>
  <si>
    <t>(vazio)</t>
  </si>
  <si>
    <t>2016</t>
  </si>
  <si>
    <t>2018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</si>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</sst>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0.00%;\-0.00%;0.00%"/>
    <numFmt numFmtId="165" formatCode="[$-F800]dddd\,\ mmmm\ dd\,\ yyyy"/>
    <numFmt numFmtId="166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165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37" fontId="0" fillId="0" borderId="0" xfId="1" applyNumberFormat="1" applyFont="1"/>
    <xf numFmtId="0" fontId="2" fillId="0" borderId="0" xfId="0" applyFont="1"/>
    <xf numFmtId="14" fontId="0" fillId="0" borderId="0" xfId="0" applyNumberFormat="1"/>
    <xf numFmtId="14" fontId="2" fillId="0" borderId="0" xfId="0" applyNumberFormat="1" applyFont="1"/>
    <xf numFmtId="166" fontId="0" fillId="0" borderId="0" xfId="1" applyNumberFormat="1" applyFont="1"/>
    <xf numFmtId="166" fontId="0" fillId="0" borderId="0" xfId="0" applyNumberFormat="1"/>
    <xf numFmtId="9" fontId="0" fillId="0" borderId="0" xfId="2" applyFont="1"/>
    <xf numFmtId="0" fontId="0" fillId="0" borderId="0" xfId="0" applyAlignment="1">
      <alignment horizontal="center" vertical="center"/>
    </xf>
    <xf numFmtId="0" fontId="4" fillId="0" borderId="0" xfId="0" applyFont="1"/>
    <xf numFmtId="3" fontId="4" fillId="0" borderId="0" xfId="0" applyNumberFormat="1" applyFont="1"/>
    <xf numFmtId="0" fontId="2" fillId="0" borderId="0" xfId="0" pivotButton="1" applyFont="1"/>
    <xf numFmtId="3" fontId="2" fillId="0" borderId="0" xfId="0" applyNumberFormat="1" applyFont="1"/>
    <xf numFmtId="0" fontId="0" fillId="0" borderId="0" xfId="0" applyNumberFormat="1"/>
  </cellXfs>
  <cellStyles count="3">
    <cellStyle name="Normal" xfId="0" builtinId="0"/>
    <cellStyle name="Porcentagem" xfId="2" builtinId="5"/>
    <cellStyle name="Vírgula" xfId="1" builtinId="3"/>
  </cellStyles>
  <dxfs count="80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9" formatCode="dd/mm/yyyy"/>
    </dxf>
    <dxf>
      <numFmt numFmtId="165" formatCode="[$-F800]dddd\,\ mmmm\ dd\,\ yyyy"/>
    </dxf>
    <dxf>
      <numFmt numFmtId="3" formatCode="#,##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5" formatCode="#,##0;\-#,##0"/>
    </dxf>
    <dxf>
      <font>
        <b/>
        <i val="0"/>
        <sz val="11"/>
      </font>
    </dxf>
    <dxf>
      <font>
        <b/>
        <i val="0"/>
        <sz val="9"/>
        <color theme="0"/>
      </font>
      <fill>
        <patternFill>
          <bgColor rgb="FF645043"/>
        </patternFill>
      </fill>
    </dxf>
    <dxf>
      <font>
        <b/>
        <i val="0"/>
        <sz val="10"/>
        <color theme="0"/>
      </font>
      <fill>
        <patternFill>
          <bgColor rgb="FF3E2F30"/>
        </patternFill>
      </fill>
    </dxf>
  </dxfs>
  <tableStyles count="2" defaultTableStyle="TableStyleMedium2" defaultPivotStyle="PivotStyleLight16">
    <tableStyle name="Baixo" pivot="0" table="0" count="4" xr9:uid="{1D0854D2-12F0-4B81-BB55-3D82A8887097}">
      <tableStyleElement type="wholeTable" dxfId="79"/>
    </tableStyle>
    <tableStyle name="Lateral Alto" pivot="0" table="0" count="5" xr9:uid="{C2B9A7F7-641D-4B8C-AF0B-C4429CF9E8F9}">
      <tableStyleElement type="wholeTable" dxfId="78"/>
      <tableStyleElement type="headerRow" dxfId="77"/>
    </tableStyle>
  </tableStyles>
  <colors>
    <mruColors>
      <color rgb="FFFF746C"/>
      <color rgb="FF0099CB"/>
      <color rgb="FFA07E74"/>
      <color rgb="FFCAB8B2"/>
      <color rgb="FF645043"/>
      <color rgb="FF624F45"/>
      <color rgb="FF3E2F30"/>
      <color rgb="FFFEFC8F"/>
      <color rgb="FF9FC8B6"/>
      <color rgb="FF42322D"/>
    </mruColors>
  </colors>
  <extLst>
    <ext xmlns:x14="http://schemas.microsoft.com/office/spreadsheetml/2009/9/main" uri="{46F421CA-312F-682f-3DD2-61675219B42D}">
      <x14:dxfs count="6">
        <dxf>
          <font>
            <b/>
            <i val="0"/>
            <sz val="9"/>
            <color theme="0"/>
          </font>
          <fill>
            <patternFill>
              <bgColor rgb="FFA07E74"/>
            </patternFill>
          </fill>
        </dxf>
        <dxf>
          <font>
            <b/>
            <i val="0"/>
            <sz val="9"/>
            <color rgb="FF504340"/>
          </font>
          <fill>
            <patternFill>
              <bgColor rgb="FFCAB8B2"/>
            </patternFill>
          </fill>
        </dxf>
        <dxf>
          <font>
            <b/>
            <i val="0"/>
            <sz val="9"/>
            <color theme="0"/>
          </font>
          <fill>
            <patternFill>
              <bgColor rgb="FFA07E74"/>
            </patternFill>
          </fill>
        </dxf>
        <dxf>
          <font>
            <b/>
            <i val="0"/>
            <sz val="10"/>
            <color theme="0"/>
          </font>
          <fill>
            <patternFill>
              <bgColor rgb="FFA28886"/>
            </patternFill>
          </fill>
        </dxf>
        <dxf>
          <font>
            <b/>
            <i val="0"/>
            <sz val="10"/>
            <color rgb="FF504340"/>
          </font>
          <fill>
            <patternFill>
              <bgColor rgb="FFCEC1C0"/>
            </patternFill>
          </fill>
        </dxf>
        <dxf>
          <font>
            <b/>
            <i val="0"/>
            <sz val="10"/>
            <color theme="0"/>
          </font>
          <fill>
            <patternFill>
              <bgColor rgb="FFA28886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Baixo">
          <x14:slicerStyleElements>
            <x14:slicerStyleElement type="selectedItemWithData" dxfId="5"/>
            <x14:slicerStyleElement type="hoveredUnselectedItemWithData" dxfId="4"/>
            <x14:slicerStyleElement type="hoveredSelectedItemWithData" dxfId="3"/>
          </x14:slicerStyleElements>
        </x14:slicerStyle>
        <x14:slicerStyle name="Lateral Alto">
          <x14:slicerStyleElements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11.xml"/><Relationship Id="rId21" Type="http://schemas.openxmlformats.org/officeDocument/2006/relationships/pivotCacheDefinition" Target="pivotCache/pivotCacheDefinition6.xml"/><Relationship Id="rId42" Type="http://schemas.openxmlformats.org/officeDocument/2006/relationships/customXml" Target="../customXml/item1.xml"/><Relationship Id="rId47" Type="http://schemas.openxmlformats.org/officeDocument/2006/relationships/customXml" Target="../customXml/item6.xml"/><Relationship Id="rId63" Type="http://schemas.openxmlformats.org/officeDocument/2006/relationships/customXml" Target="../customXml/item22.xml"/><Relationship Id="rId68" Type="http://schemas.openxmlformats.org/officeDocument/2006/relationships/customXml" Target="../customXml/item27.xml"/><Relationship Id="rId84" Type="http://schemas.openxmlformats.org/officeDocument/2006/relationships/customXml" Target="../customXml/item43.xml"/><Relationship Id="rId89" Type="http://schemas.openxmlformats.org/officeDocument/2006/relationships/customXml" Target="../customXml/item48.xml"/><Relationship Id="rId16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32" Type="http://schemas.openxmlformats.org/officeDocument/2006/relationships/pivotCacheDefinition" Target="pivotCache/pivotCacheDefinition17.xml"/><Relationship Id="rId37" Type="http://schemas.openxmlformats.org/officeDocument/2006/relationships/styles" Target="styles.xml"/><Relationship Id="rId53" Type="http://schemas.openxmlformats.org/officeDocument/2006/relationships/customXml" Target="../customXml/item12.xml"/><Relationship Id="rId58" Type="http://schemas.openxmlformats.org/officeDocument/2006/relationships/customXml" Target="../customXml/item17.xml"/><Relationship Id="rId74" Type="http://schemas.openxmlformats.org/officeDocument/2006/relationships/customXml" Target="../customXml/item33.xml"/><Relationship Id="rId79" Type="http://schemas.openxmlformats.org/officeDocument/2006/relationships/customXml" Target="../customXml/item38.xml"/><Relationship Id="rId5" Type="http://schemas.openxmlformats.org/officeDocument/2006/relationships/worksheet" Target="worksheets/sheet5.xml"/><Relationship Id="rId90" Type="http://schemas.openxmlformats.org/officeDocument/2006/relationships/customXml" Target="../customXml/item49.xml"/><Relationship Id="rId22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12.xml"/><Relationship Id="rId43" Type="http://schemas.openxmlformats.org/officeDocument/2006/relationships/customXml" Target="../customXml/item2.xml"/><Relationship Id="rId48" Type="http://schemas.openxmlformats.org/officeDocument/2006/relationships/customXml" Target="../customXml/item7.xml"/><Relationship Id="rId64" Type="http://schemas.openxmlformats.org/officeDocument/2006/relationships/customXml" Target="../customXml/item23.xml"/><Relationship Id="rId69" Type="http://schemas.openxmlformats.org/officeDocument/2006/relationships/customXml" Target="../customXml/item28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0.xml"/><Relationship Id="rId72" Type="http://schemas.openxmlformats.org/officeDocument/2006/relationships/customXml" Target="../customXml/item31.xml"/><Relationship Id="rId80" Type="http://schemas.openxmlformats.org/officeDocument/2006/relationships/customXml" Target="../customXml/item39.xml"/><Relationship Id="rId85" Type="http://schemas.openxmlformats.org/officeDocument/2006/relationships/customXml" Target="../customXml/item44.xml"/><Relationship Id="rId93" Type="http://schemas.openxmlformats.org/officeDocument/2006/relationships/customXml" Target="../customXml/item5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0.xml"/><Relationship Id="rId33" Type="http://schemas.microsoft.com/office/2007/relationships/slicerCache" Target="slicerCaches/slicerCache1.xml"/><Relationship Id="rId38" Type="http://schemas.openxmlformats.org/officeDocument/2006/relationships/sharedStrings" Target="sharedStrings.xml"/><Relationship Id="rId46" Type="http://schemas.openxmlformats.org/officeDocument/2006/relationships/customXml" Target="../customXml/item5.xml"/><Relationship Id="rId59" Type="http://schemas.openxmlformats.org/officeDocument/2006/relationships/customXml" Target="../customXml/item18.xml"/><Relationship Id="rId67" Type="http://schemas.openxmlformats.org/officeDocument/2006/relationships/customXml" Target="../customXml/item26.xml"/><Relationship Id="rId20" Type="http://schemas.openxmlformats.org/officeDocument/2006/relationships/pivotCacheDefinition" Target="pivotCache/pivotCacheDefinition5.xml"/><Relationship Id="rId41" Type="http://schemas.openxmlformats.org/officeDocument/2006/relationships/calcChain" Target="calcChain.xml"/><Relationship Id="rId54" Type="http://schemas.openxmlformats.org/officeDocument/2006/relationships/customXml" Target="../customXml/item13.xml"/><Relationship Id="rId62" Type="http://schemas.openxmlformats.org/officeDocument/2006/relationships/customXml" Target="../customXml/item21.xml"/><Relationship Id="rId70" Type="http://schemas.openxmlformats.org/officeDocument/2006/relationships/customXml" Target="../customXml/item29.xml"/><Relationship Id="rId75" Type="http://schemas.openxmlformats.org/officeDocument/2006/relationships/customXml" Target="../customXml/item34.xml"/><Relationship Id="rId83" Type="http://schemas.openxmlformats.org/officeDocument/2006/relationships/customXml" Target="../customXml/item42.xml"/><Relationship Id="rId88" Type="http://schemas.openxmlformats.org/officeDocument/2006/relationships/customXml" Target="../customXml/item47.xml"/><Relationship Id="rId91" Type="http://schemas.openxmlformats.org/officeDocument/2006/relationships/customXml" Target="../customXml/item5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28" Type="http://schemas.openxmlformats.org/officeDocument/2006/relationships/pivotCacheDefinition" Target="pivotCache/pivotCacheDefinition13.xml"/><Relationship Id="rId36" Type="http://schemas.openxmlformats.org/officeDocument/2006/relationships/connections" Target="connections.xml"/><Relationship Id="rId49" Type="http://schemas.openxmlformats.org/officeDocument/2006/relationships/customXml" Target="../customXml/item8.xml"/><Relationship Id="rId57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6.xml"/><Relationship Id="rId44" Type="http://schemas.openxmlformats.org/officeDocument/2006/relationships/customXml" Target="../customXml/item3.xml"/><Relationship Id="rId52" Type="http://schemas.openxmlformats.org/officeDocument/2006/relationships/customXml" Target="../customXml/item11.xml"/><Relationship Id="rId60" Type="http://schemas.openxmlformats.org/officeDocument/2006/relationships/customXml" Target="../customXml/item19.xml"/><Relationship Id="rId65" Type="http://schemas.openxmlformats.org/officeDocument/2006/relationships/customXml" Target="../customXml/item24.xml"/><Relationship Id="rId73" Type="http://schemas.openxmlformats.org/officeDocument/2006/relationships/customXml" Target="../customXml/item32.xml"/><Relationship Id="rId78" Type="http://schemas.openxmlformats.org/officeDocument/2006/relationships/customXml" Target="../customXml/item37.xml"/><Relationship Id="rId81" Type="http://schemas.openxmlformats.org/officeDocument/2006/relationships/customXml" Target="../customXml/item40.xml"/><Relationship Id="rId86" Type="http://schemas.openxmlformats.org/officeDocument/2006/relationships/customXml" Target="../customXml/item45.xml"/><Relationship Id="rId94" Type="http://schemas.openxmlformats.org/officeDocument/2006/relationships/customXml" Target="../customXml/item5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9" Type="http://schemas.openxmlformats.org/officeDocument/2006/relationships/sheetMetadata" Target="metadata.xml"/><Relationship Id="rId34" Type="http://schemas.microsoft.com/office/2007/relationships/slicerCache" Target="slicerCaches/slicerCache2.xml"/><Relationship Id="rId50" Type="http://schemas.openxmlformats.org/officeDocument/2006/relationships/customXml" Target="../customXml/item9.xml"/><Relationship Id="rId55" Type="http://schemas.openxmlformats.org/officeDocument/2006/relationships/customXml" Target="../customXml/item14.xml"/><Relationship Id="rId76" Type="http://schemas.openxmlformats.org/officeDocument/2006/relationships/customXml" Target="../customXml/item35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0.xml"/><Relationship Id="rId92" Type="http://schemas.openxmlformats.org/officeDocument/2006/relationships/customXml" Target="../customXml/item51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4.xml"/><Relationship Id="rId24" Type="http://schemas.openxmlformats.org/officeDocument/2006/relationships/pivotCacheDefinition" Target="pivotCache/pivotCacheDefinition9.xml"/><Relationship Id="rId40" Type="http://schemas.openxmlformats.org/officeDocument/2006/relationships/powerPivotData" Target="model/item.data"/><Relationship Id="rId45" Type="http://schemas.openxmlformats.org/officeDocument/2006/relationships/customXml" Target="../customXml/item4.xml"/><Relationship Id="rId66" Type="http://schemas.openxmlformats.org/officeDocument/2006/relationships/customXml" Target="../customXml/item25.xml"/><Relationship Id="rId87" Type="http://schemas.openxmlformats.org/officeDocument/2006/relationships/customXml" Target="../customXml/item46.xml"/><Relationship Id="rId61" Type="http://schemas.openxmlformats.org/officeDocument/2006/relationships/customXml" Target="../customXml/item20.xml"/><Relationship Id="rId82" Type="http://schemas.openxmlformats.org/officeDocument/2006/relationships/customXml" Target="../customXml/item41.xml"/><Relationship Id="rId19" Type="http://schemas.openxmlformats.org/officeDocument/2006/relationships/pivotCacheDefinition" Target="pivotCache/pivotCacheDefinition4.xml"/><Relationship Id="rId14" Type="http://schemas.openxmlformats.org/officeDocument/2006/relationships/worksheet" Target="worksheets/sheet14.xml"/><Relationship Id="rId30" Type="http://schemas.openxmlformats.org/officeDocument/2006/relationships/pivotCacheDefinition" Target="pivotCache/pivotCacheDefinition15.xml"/><Relationship Id="rId35" Type="http://schemas.openxmlformats.org/officeDocument/2006/relationships/theme" Target="theme/theme1.xml"/><Relationship Id="rId56" Type="http://schemas.openxmlformats.org/officeDocument/2006/relationships/customXml" Target="../customXml/item15.xml"/><Relationship Id="rId77" Type="http://schemas.openxmlformats.org/officeDocument/2006/relationships/customXml" Target="../customXml/item3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[Segurança Pública - Rio.xlsx]Medidas!Tabela dinâmica9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t-BR" sz="1400" b="1" i="0" u="none" strike="noStrike" baseline="0">
                <a:solidFill>
                  <a:schemeClr val="bg1"/>
                </a:solidFill>
              </a:rPr>
              <a:t>Ocorrências por Microrregião </a:t>
            </a:r>
            <a:endParaRPr lang="en-US" sz="140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1.86219739292365E-2"/>
          <c:y val="2.8985463355542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Medidas!$H$19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Medidas!$G$20:$G$38</c:f>
              <c:strCache>
                <c:ptCount val="19"/>
                <c:pt idx="0">
                  <c:v>Rio de Janeiro</c:v>
                </c:pt>
                <c:pt idx="1">
                  <c:v>Lagos</c:v>
                </c:pt>
                <c:pt idx="2">
                  <c:v>Vale do Paraíba Fluminense</c:v>
                </c:pt>
                <c:pt idx="3">
                  <c:v>Campos dos Goytacazes</c:v>
                </c:pt>
                <c:pt idx="4">
                  <c:v>Serrana</c:v>
                </c:pt>
                <c:pt idx="5">
                  <c:v>(vazio)</c:v>
                </c:pt>
                <c:pt idx="6">
                  <c:v>Itaguaí</c:v>
                </c:pt>
                <c:pt idx="7">
                  <c:v>Macaé</c:v>
                </c:pt>
                <c:pt idx="8">
                  <c:v>Bacia de São João</c:v>
                </c:pt>
                <c:pt idx="9">
                  <c:v>Nova Friburgo</c:v>
                </c:pt>
                <c:pt idx="10">
                  <c:v>Baía da Ilha Grande</c:v>
                </c:pt>
                <c:pt idx="11">
                  <c:v>Barra do Piraí</c:v>
                </c:pt>
                <c:pt idx="12">
                  <c:v>Vassouras</c:v>
                </c:pt>
                <c:pt idx="13">
                  <c:v>Macacu-Caceribu</c:v>
                </c:pt>
                <c:pt idx="14">
                  <c:v>Itaperuna</c:v>
                </c:pt>
                <c:pt idx="15">
                  <c:v>Santo Antônio de Pádua</c:v>
                </c:pt>
                <c:pt idx="16">
                  <c:v>Três Rios</c:v>
                </c:pt>
                <c:pt idx="17">
                  <c:v>Cantagalo-Cordeiro</c:v>
                </c:pt>
                <c:pt idx="18">
                  <c:v>Santa Maria Madalena</c:v>
                </c:pt>
              </c:strCache>
            </c:strRef>
          </c:cat>
          <c:val>
            <c:numRef>
              <c:f>Medidas!$H$20:$H$38</c:f>
              <c:numCache>
                <c:formatCode>#,##0</c:formatCode>
                <c:ptCount val="19"/>
                <c:pt idx="0">
                  <c:v>2290516</c:v>
                </c:pt>
                <c:pt idx="1">
                  <c:v>95876</c:v>
                </c:pt>
                <c:pt idx="2">
                  <c:v>86198</c:v>
                </c:pt>
                <c:pt idx="3">
                  <c:v>70633</c:v>
                </c:pt>
                <c:pt idx="4">
                  <c:v>64917</c:v>
                </c:pt>
                <c:pt idx="5">
                  <c:v>61803</c:v>
                </c:pt>
                <c:pt idx="6">
                  <c:v>38772</c:v>
                </c:pt>
                <c:pt idx="7">
                  <c:v>34635</c:v>
                </c:pt>
                <c:pt idx="8">
                  <c:v>32509</c:v>
                </c:pt>
                <c:pt idx="9">
                  <c:v>30026</c:v>
                </c:pt>
                <c:pt idx="10">
                  <c:v>27756</c:v>
                </c:pt>
                <c:pt idx="11">
                  <c:v>20080</c:v>
                </c:pt>
                <c:pt idx="12">
                  <c:v>15337</c:v>
                </c:pt>
                <c:pt idx="13">
                  <c:v>13840</c:v>
                </c:pt>
                <c:pt idx="14">
                  <c:v>9955</c:v>
                </c:pt>
                <c:pt idx="15">
                  <c:v>9201</c:v>
                </c:pt>
                <c:pt idx="16">
                  <c:v>8223</c:v>
                </c:pt>
                <c:pt idx="17">
                  <c:v>4876</c:v>
                </c:pt>
                <c:pt idx="18">
                  <c:v>2354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1-4BB3-BD17-B0DCC7761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axId val="304598687"/>
        <c:axId val="304595807"/>
      </c:barChart>
      <c:valAx>
        <c:axId val="304595807"/>
        <c:scaling>
          <c:orientation val="minMax"/>
        </c:scaling>
        <c:delete val="1"/>
        <c:axPos val="t"/>
        <c:numFmt formatCode="#,##0" sourceLinked="1"/>
        <c:majorTickMark val="none"/>
        <c:minorTickMark val="none"/>
        <c:tickLblPos val="nextTo"/>
        <c:crossAx val="304598687"/>
        <c:crosses val="autoZero"/>
        <c:crossBetween val="between"/>
      </c:valAx>
      <c:catAx>
        <c:axId val="3045986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45958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[Segurança Pública - Rio.xlsx]AcumulandoValores(RT)!Tabela dinâmica100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t-BR" sz="1400" b="1" i="0" u="none" strike="noStrike" baseline="0">
                <a:solidFill>
                  <a:schemeClr val="bg1"/>
                </a:solidFill>
              </a:rPr>
              <a:t>Total Recorrente</a:t>
            </a:r>
            <a:endParaRPr lang="en-US" sz="140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1.6088529474356232E-2"/>
          <c:y val="5.16129032258064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'AcumulandoValores(RT)'!$C$3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0"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'AcumulandoValores(RT)'!$B$4:$B$8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'AcumulandoValores(RT)'!$C$4:$C$8</c:f>
              <c:numCache>
                <c:formatCode>#,##0</c:formatCode>
                <c:ptCount val="4"/>
                <c:pt idx="0">
                  <c:v>730742</c:v>
                </c:pt>
                <c:pt idx="1">
                  <c:v>1485061</c:v>
                </c:pt>
                <c:pt idx="2">
                  <c:v>2195360</c:v>
                </c:pt>
                <c:pt idx="3">
                  <c:v>2917507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5-4F12-9B2D-1DEA27D7E41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0"/>
        <c:axId val="448287135"/>
        <c:axId val="448286175"/>
      </c:barChart>
      <c:catAx>
        <c:axId val="44828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286175"/>
        <c:crosses val="autoZero"/>
        <c:auto val="1"/>
        <c:lblAlgn val="ctr"/>
        <c:lblOffset val="100"/>
        <c:noMultiLvlLbl val="0"/>
      </c:catAx>
      <c:valAx>
        <c:axId val="448286175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44828713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[Segurança Pública - Rio.xlsx]AlteraçãoMes(MoM)!Tabela dinâmica1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t-BR"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rPr>
              <a:t>Distribuição Mensal</a:t>
            </a:r>
          </a:p>
        </c:rich>
      </c:tx>
      <c:layout>
        <c:manualLayout>
          <c:xMode val="edge"/>
          <c:yMode val="edge"/>
          <c:x val="2.6337817638266075E-2"/>
          <c:y val="5.2631578947368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0160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2700" cap="rnd" cmpd="sng">
            <a:solidFill>
              <a:schemeClr val="bg1"/>
            </a:solidFill>
            <a:round/>
            <a:headEnd type="oval"/>
            <a:tailEnd type="oval"/>
          </a:ln>
          <a:effectLst/>
        </c:spPr>
        <c:marker>
          <c:symbol val="circle"/>
          <c:size val="5"/>
          <c:spPr>
            <a:solidFill>
              <a:schemeClr val="bg1"/>
            </a:solidFill>
            <a:ln w="0" cap="rnd">
              <a:solidFill>
                <a:schemeClr val="bg1">
                  <a:alpha val="85000"/>
                </a:schemeClr>
              </a:solidFill>
              <a:headEnd type="oval"/>
              <a:tailEnd type="oval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'AlteraçãoMes(MoM)'!$C$3</c:f>
              <c:strCache>
                <c:ptCount val="1"/>
                <c:pt idx="0">
                  <c:v>Soma de Quantidade</c:v>
                </c:pt>
              </c:strCache>
            </c:strRef>
          </c:tx>
          <c:spPr>
            <a:solidFill>
              <a:schemeClr val="accent1"/>
            </a:solidFill>
            <a:ln w="101600">
              <a:solidFill>
                <a:schemeClr val="accent1"/>
              </a:solidFill>
            </a:ln>
            <a:effectLst/>
          </c:spPr>
          <c:invertIfNegative val="0"/>
          <c:cat>
            <c:multiLvlStrRef>
              <c:f>'AlteraçãoMes(MoM)'!$B$4:$B$56</c:f>
              <c:multiLvlStrCache>
                <c:ptCount val="48"/>
                <c:lvl>
                  <c:pt idx="0">
                    <c:v>janeiro</c:v>
                  </c:pt>
                  <c:pt idx="1">
                    <c:v>fevereiro</c:v>
                  </c:pt>
                  <c:pt idx="2">
                    <c:v>março</c:v>
                  </c:pt>
                  <c:pt idx="3">
                    <c:v>abril</c:v>
                  </c:pt>
                  <c:pt idx="4">
                    <c:v>maio</c:v>
                  </c:pt>
                  <c:pt idx="5">
                    <c:v>junho</c:v>
                  </c:pt>
                  <c:pt idx="6">
                    <c:v>julho</c:v>
                  </c:pt>
                  <c:pt idx="7">
                    <c:v>agosto</c:v>
                  </c:pt>
                  <c:pt idx="8">
                    <c:v>setembro</c:v>
                  </c:pt>
                  <c:pt idx="9">
                    <c:v>outubro</c:v>
                  </c:pt>
                  <c:pt idx="10">
                    <c:v>novembro</c:v>
                  </c:pt>
                  <c:pt idx="11">
                    <c:v>dezembro</c:v>
                  </c:pt>
                  <c:pt idx="12">
                    <c:v>janeiro</c:v>
                  </c:pt>
                  <c:pt idx="13">
                    <c:v>fevereiro</c:v>
                  </c:pt>
                  <c:pt idx="14">
                    <c:v>março</c:v>
                  </c:pt>
                  <c:pt idx="15">
                    <c:v>abril</c:v>
                  </c:pt>
                  <c:pt idx="16">
                    <c:v>maio</c:v>
                  </c:pt>
                  <c:pt idx="17">
                    <c:v>junho</c:v>
                  </c:pt>
                  <c:pt idx="18">
                    <c:v>julho</c:v>
                  </c:pt>
                  <c:pt idx="19">
                    <c:v>agosto</c:v>
                  </c:pt>
                  <c:pt idx="20">
                    <c:v>setembro</c:v>
                  </c:pt>
                  <c:pt idx="21">
                    <c:v>outubro</c:v>
                  </c:pt>
                  <c:pt idx="22">
                    <c:v>novembro</c:v>
                  </c:pt>
                  <c:pt idx="23">
                    <c:v>dezembro</c:v>
                  </c:pt>
                  <c:pt idx="24">
                    <c:v>janeiro</c:v>
                  </c:pt>
                  <c:pt idx="25">
                    <c:v>fevereiro</c:v>
                  </c:pt>
                  <c:pt idx="26">
                    <c:v>março</c:v>
                  </c:pt>
                  <c:pt idx="27">
                    <c:v>abril</c:v>
                  </c:pt>
                  <c:pt idx="28">
                    <c:v>maio</c:v>
                  </c:pt>
                  <c:pt idx="29">
                    <c:v>junho</c:v>
                  </c:pt>
                  <c:pt idx="30">
                    <c:v>julho</c:v>
                  </c:pt>
                  <c:pt idx="31">
                    <c:v>agosto</c:v>
                  </c:pt>
                  <c:pt idx="32">
                    <c:v>setembro</c:v>
                  </c:pt>
                  <c:pt idx="33">
                    <c:v>outubro</c:v>
                  </c:pt>
                  <c:pt idx="34">
                    <c:v>novembro</c:v>
                  </c:pt>
                  <c:pt idx="35">
                    <c:v>dezembro</c:v>
                  </c:pt>
                  <c:pt idx="36">
                    <c:v>janeiro</c:v>
                  </c:pt>
                  <c:pt idx="37">
                    <c:v>fevereiro</c:v>
                  </c:pt>
                  <c:pt idx="38">
                    <c:v>março</c:v>
                  </c:pt>
                  <c:pt idx="39">
                    <c:v>abril</c:v>
                  </c:pt>
                  <c:pt idx="40">
                    <c:v>maio</c:v>
                  </c:pt>
                  <c:pt idx="41">
                    <c:v>junho</c:v>
                  </c:pt>
                  <c:pt idx="42">
                    <c:v>julho</c:v>
                  </c:pt>
                  <c:pt idx="43">
                    <c:v>agosto</c:v>
                  </c:pt>
                  <c:pt idx="44">
                    <c:v>setembro</c:v>
                  </c:pt>
                  <c:pt idx="45">
                    <c:v>outubro</c:v>
                  </c:pt>
                  <c:pt idx="46">
                    <c:v>novembro</c:v>
                  </c:pt>
                  <c:pt idx="47">
                    <c:v>dezembro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'AlteraçãoMes(MoM)'!$C$4:$C$56</c:f>
              <c:numCache>
                <c:formatCode>#,##0</c:formatCode>
                <c:ptCount val="48"/>
                <c:pt idx="0">
                  <c:v>67751</c:v>
                </c:pt>
                <c:pt idx="1">
                  <c:v>62358</c:v>
                </c:pt>
                <c:pt idx="2">
                  <c:v>65799</c:v>
                </c:pt>
                <c:pt idx="3">
                  <c:v>59598</c:v>
                </c:pt>
                <c:pt idx="4">
                  <c:v>59581</c:v>
                </c:pt>
                <c:pt idx="5">
                  <c:v>56306</c:v>
                </c:pt>
                <c:pt idx="6">
                  <c:v>58778</c:v>
                </c:pt>
                <c:pt idx="7">
                  <c:v>59137</c:v>
                </c:pt>
                <c:pt idx="8">
                  <c:v>59573</c:v>
                </c:pt>
                <c:pt idx="9">
                  <c:v>60018</c:v>
                </c:pt>
                <c:pt idx="10">
                  <c:v>59611</c:v>
                </c:pt>
                <c:pt idx="11">
                  <c:v>62232</c:v>
                </c:pt>
                <c:pt idx="12">
                  <c:v>64037</c:v>
                </c:pt>
                <c:pt idx="13">
                  <c:v>64486</c:v>
                </c:pt>
                <c:pt idx="14">
                  <c:v>64643</c:v>
                </c:pt>
                <c:pt idx="15">
                  <c:v>59969</c:v>
                </c:pt>
                <c:pt idx="16">
                  <c:v>60830</c:v>
                </c:pt>
                <c:pt idx="17">
                  <c:v>59414</c:v>
                </c:pt>
                <c:pt idx="18">
                  <c:v>61507</c:v>
                </c:pt>
                <c:pt idx="19">
                  <c:v>64236</c:v>
                </c:pt>
                <c:pt idx="20">
                  <c:v>62521</c:v>
                </c:pt>
                <c:pt idx="21">
                  <c:v>65654</c:v>
                </c:pt>
                <c:pt idx="22">
                  <c:v>63213</c:v>
                </c:pt>
                <c:pt idx="23">
                  <c:v>63809</c:v>
                </c:pt>
                <c:pt idx="24">
                  <c:v>49780</c:v>
                </c:pt>
                <c:pt idx="25">
                  <c:v>31674</c:v>
                </c:pt>
                <c:pt idx="26">
                  <c:v>57442</c:v>
                </c:pt>
                <c:pt idx="27">
                  <c:v>65322</c:v>
                </c:pt>
                <c:pt idx="28">
                  <c:v>67565</c:v>
                </c:pt>
                <c:pt idx="29">
                  <c:v>63061</c:v>
                </c:pt>
                <c:pt idx="30">
                  <c:v>63572</c:v>
                </c:pt>
                <c:pt idx="31">
                  <c:v>65477</c:v>
                </c:pt>
                <c:pt idx="32">
                  <c:v>63301</c:v>
                </c:pt>
                <c:pt idx="33">
                  <c:v>63914</c:v>
                </c:pt>
                <c:pt idx="34">
                  <c:v>60100</c:v>
                </c:pt>
                <c:pt idx="35">
                  <c:v>59091</c:v>
                </c:pt>
                <c:pt idx="36">
                  <c:v>63729</c:v>
                </c:pt>
                <c:pt idx="37">
                  <c:v>58380</c:v>
                </c:pt>
                <c:pt idx="38">
                  <c:v>62212</c:v>
                </c:pt>
                <c:pt idx="39">
                  <c:v>60909</c:v>
                </c:pt>
                <c:pt idx="40">
                  <c:v>62769</c:v>
                </c:pt>
                <c:pt idx="41">
                  <c:v>58593</c:v>
                </c:pt>
                <c:pt idx="42">
                  <c:v>58750</c:v>
                </c:pt>
                <c:pt idx="43">
                  <c:v>61192</c:v>
                </c:pt>
                <c:pt idx="44">
                  <c:v>58634</c:v>
                </c:pt>
                <c:pt idx="45">
                  <c:v>60660</c:v>
                </c:pt>
                <c:pt idx="46">
                  <c:v>58941</c:v>
                </c:pt>
                <c:pt idx="47">
                  <c:v>57378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B-49BA-A72B-57DDADFEB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9939680"/>
        <c:axId val="139947360"/>
      </c:barChart>
      <c:lineChart>
        <c:grouping val="standard"/>
        <c:varyColors val="0"/>
        <c:ser>
          <c:idx val="1"/>
          <c:order val="1"/>
          <c:tx>
            <c:strRef>
              <c:f>'AlteraçãoMes(MoM)'!$D$3</c:f>
              <c:strCache>
                <c:ptCount val="1"/>
                <c:pt idx="0">
                  <c:v>Mes Anterior</c:v>
                </c:pt>
              </c:strCache>
            </c:strRef>
          </c:tx>
          <c:spPr>
            <a:ln w="12700" cap="rnd" cmpd="sng">
              <a:solidFill>
                <a:schemeClr val="bg1"/>
              </a:solidFill>
              <a:round/>
              <a:headEnd type="oval"/>
              <a:tailEnd type="oval"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0" cap="rnd">
                <a:solidFill>
                  <a:schemeClr val="bg1">
                    <a:alpha val="85000"/>
                  </a:schemeClr>
                </a:solidFill>
                <a:headEnd type="oval"/>
                <a:tailEnd type="oval"/>
              </a:ln>
              <a:effectLst/>
            </c:spPr>
          </c:marker>
          <c:cat>
            <c:multiLvlStrRef>
              <c:f>'AlteraçãoMes(MoM)'!$B$4:$B$56</c:f>
              <c:multiLvlStrCache>
                <c:ptCount val="48"/>
                <c:lvl>
                  <c:pt idx="0">
                    <c:v>janeiro</c:v>
                  </c:pt>
                  <c:pt idx="1">
                    <c:v>fevereiro</c:v>
                  </c:pt>
                  <c:pt idx="2">
                    <c:v>março</c:v>
                  </c:pt>
                  <c:pt idx="3">
                    <c:v>abril</c:v>
                  </c:pt>
                  <c:pt idx="4">
                    <c:v>maio</c:v>
                  </c:pt>
                  <c:pt idx="5">
                    <c:v>junho</c:v>
                  </c:pt>
                  <c:pt idx="6">
                    <c:v>julho</c:v>
                  </c:pt>
                  <c:pt idx="7">
                    <c:v>agosto</c:v>
                  </c:pt>
                  <c:pt idx="8">
                    <c:v>setembro</c:v>
                  </c:pt>
                  <c:pt idx="9">
                    <c:v>outubro</c:v>
                  </c:pt>
                  <c:pt idx="10">
                    <c:v>novembro</c:v>
                  </c:pt>
                  <c:pt idx="11">
                    <c:v>dezembro</c:v>
                  </c:pt>
                  <c:pt idx="12">
                    <c:v>janeiro</c:v>
                  </c:pt>
                  <c:pt idx="13">
                    <c:v>fevereiro</c:v>
                  </c:pt>
                  <c:pt idx="14">
                    <c:v>março</c:v>
                  </c:pt>
                  <c:pt idx="15">
                    <c:v>abril</c:v>
                  </c:pt>
                  <c:pt idx="16">
                    <c:v>maio</c:v>
                  </c:pt>
                  <c:pt idx="17">
                    <c:v>junho</c:v>
                  </c:pt>
                  <c:pt idx="18">
                    <c:v>julho</c:v>
                  </c:pt>
                  <c:pt idx="19">
                    <c:v>agosto</c:v>
                  </c:pt>
                  <c:pt idx="20">
                    <c:v>setembro</c:v>
                  </c:pt>
                  <c:pt idx="21">
                    <c:v>outubro</c:v>
                  </c:pt>
                  <c:pt idx="22">
                    <c:v>novembro</c:v>
                  </c:pt>
                  <c:pt idx="23">
                    <c:v>dezembro</c:v>
                  </c:pt>
                  <c:pt idx="24">
                    <c:v>janeiro</c:v>
                  </c:pt>
                  <c:pt idx="25">
                    <c:v>fevereiro</c:v>
                  </c:pt>
                  <c:pt idx="26">
                    <c:v>março</c:v>
                  </c:pt>
                  <c:pt idx="27">
                    <c:v>abril</c:v>
                  </c:pt>
                  <c:pt idx="28">
                    <c:v>maio</c:v>
                  </c:pt>
                  <c:pt idx="29">
                    <c:v>junho</c:v>
                  </c:pt>
                  <c:pt idx="30">
                    <c:v>julho</c:v>
                  </c:pt>
                  <c:pt idx="31">
                    <c:v>agosto</c:v>
                  </c:pt>
                  <c:pt idx="32">
                    <c:v>setembro</c:v>
                  </c:pt>
                  <c:pt idx="33">
                    <c:v>outubro</c:v>
                  </c:pt>
                  <c:pt idx="34">
                    <c:v>novembro</c:v>
                  </c:pt>
                  <c:pt idx="35">
                    <c:v>dezembro</c:v>
                  </c:pt>
                  <c:pt idx="36">
                    <c:v>janeiro</c:v>
                  </c:pt>
                  <c:pt idx="37">
                    <c:v>fevereiro</c:v>
                  </c:pt>
                  <c:pt idx="38">
                    <c:v>março</c:v>
                  </c:pt>
                  <c:pt idx="39">
                    <c:v>abril</c:v>
                  </c:pt>
                  <c:pt idx="40">
                    <c:v>maio</c:v>
                  </c:pt>
                  <c:pt idx="41">
                    <c:v>junho</c:v>
                  </c:pt>
                  <c:pt idx="42">
                    <c:v>julho</c:v>
                  </c:pt>
                  <c:pt idx="43">
                    <c:v>agosto</c:v>
                  </c:pt>
                  <c:pt idx="44">
                    <c:v>setembro</c:v>
                  </c:pt>
                  <c:pt idx="45">
                    <c:v>outubro</c:v>
                  </c:pt>
                  <c:pt idx="46">
                    <c:v>novembro</c:v>
                  </c:pt>
                  <c:pt idx="47">
                    <c:v>dezembro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'AlteraçãoMes(MoM)'!$D$4:$D$56</c:f>
              <c:numCache>
                <c:formatCode>#,##0</c:formatCode>
                <c:ptCount val="48"/>
                <c:pt idx="1">
                  <c:v>67751</c:v>
                </c:pt>
                <c:pt idx="2">
                  <c:v>62358</c:v>
                </c:pt>
                <c:pt idx="3">
                  <c:v>65799</c:v>
                </c:pt>
                <c:pt idx="4">
                  <c:v>59598</c:v>
                </c:pt>
                <c:pt idx="5">
                  <c:v>59581</c:v>
                </c:pt>
                <c:pt idx="6">
                  <c:v>56306</c:v>
                </c:pt>
                <c:pt idx="7">
                  <c:v>58778</c:v>
                </c:pt>
                <c:pt idx="8">
                  <c:v>59137</c:v>
                </c:pt>
                <c:pt idx="9">
                  <c:v>59573</c:v>
                </c:pt>
                <c:pt idx="10">
                  <c:v>60018</c:v>
                </c:pt>
                <c:pt idx="11">
                  <c:v>59611</c:v>
                </c:pt>
                <c:pt idx="12">
                  <c:v>62232</c:v>
                </c:pt>
                <c:pt idx="13">
                  <c:v>64037</c:v>
                </c:pt>
                <c:pt idx="14">
                  <c:v>64486</c:v>
                </c:pt>
                <c:pt idx="15">
                  <c:v>64643</c:v>
                </c:pt>
                <c:pt idx="16">
                  <c:v>59969</c:v>
                </c:pt>
                <c:pt idx="17">
                  <c:v>60830</c:v>
                </c:pt>
                <c:pt idx="18">
                  <c:v>59414</c:v>
                </c:pt>
                <c:pt idx="19">
                  <c:v>61507</c:v>
                </c:pt>
                <c:pt idx="20">
                  <c:v>64236</c:v>
                </c:pt>
                <c:pt idx="21">
                  <c:v>62521</c:v>
                </c:pt>
                <c:pt idx="22">
                  <c:v>65654</c:v>
                </c:pt>
                <c:pt idx="23">
                  <c:v>63213</c:v>
                </c:pt>
                <c:pt idx="24">
                  <c:v>63809</c:v>
                </c:pt>
                <c:pt idx="25">
                  <c:v>49780</c:v>
                </c:pt>
                <c:pt idx="26">
                  <c:v>31674</c:v>
                </c:pt>
                <c:pt idx="27">
                  <c:v>57442</c:v>
                </c:pt>
                <c:pt idx="28">
                  <c:v>65322</c:v>
                </c:pt>
                <c:pt idx="29">
                  <c:v>67565</c:v>
                </c:pt>
                <c:pt idx="30">
                  <c:v>63061</c:v>
                </c:pt>
                <c:pt idx="31">
                  <c:v>63572</c:v>
                </c:pt>
                <c:pt idx="32">
                  <c:v>65477</c:v>
                </c:pt>
                <c:pt idx="33">
                  <c:v>63301</c:v>
                </c:pt>
                <c:pt idx="34">
                  <c:v>63914</c:v>
                </c:pt>
                <c:pt idx="35">
                  <c:v>60100</c:v>
                </c:pt>
                <c:pt idx="36">
                  <c:v>59091</c:v>
                </c:pt>
                <c:pt idx="37">
                  <c:v>63729</c:v>
                </c:pt>
                <c:pt idx="38">
                  <c:v>58380</c:v>
                </c:pt>
                <c:pt idx="39">
                  <c:v>62212</c:v>
                </c:pt>
                <c:pt idx="40">
                  <c:v>60909</c:v>
                </c:pt>
                <c:pt idx="41">
                  <c:v>62769</c:v>
                </c:pt>
                <c:pt idx="42">
                  <c:v>58593</c:v>
                </c:pt>
                <c:pt idx="43">
                  <c:v>58750</c:v>
                </c:pt>
                <c:pt idx="44">
                  <c:v>61192</c:v>
                </c:pt>
                <c:pt idx="45">
                  <c:v>58634</c:v>
                </c:pt>
                <c:pt idx="46">
                  <c:v>60660</c:v>
                </c:pt>
                <c:pt idx="47">
                  <c:v>58941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9AB-49BA-A72B-57DDADFEB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939680"/>
        <c:axId val="139947360"/>
      </c:lineChart>
      <c:catAx>
        <c:axId val="13993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947360"/>
        <c:crosses val="autoZero"/>
        <c:auto val="1"/>
        <c:lblAlgn val="ctr"/>
        <c:lblOffset val="100"/>
        <c:noMultiLvlLbl val="0"/>
      </c:catAx>
      <c:valAx>
        <c:axId val="139947360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13993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[Segurança Pública - Rio.xlsx]Rank!Tabela dinâmica14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t-BR" sz="1400" b="1">
                <a:solidFill>
                  <a:schemeClr val="bg1"/>
                </a:solidFill>
              </a:rPr>
              <a:t>Ocorrências por Município</a:t>
            </a:r>
          </a:p>
        </c:rich>
      </c:tx>
      <c:layout>
        <c:manualLayout>
          <c:xMode val="edge"/>
          <c:yMode val="edge"/>
          <c:x val="3.2860892388451433E-2"/>
          <c:y val="2.53164556962025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Rank!$H$8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Rank!$G$9:$G$19</c:f>
              <c:strCache>
                <c:ptCount val="10"/>
                <c:pt idx="0">
                  <c:v>Rio de Janeiro</c:v>
                </c:pt>
                <c:pt idx="1">
                  <c:v>São Gonçalo</c:v>
                </c:pt>
                <c:pt idx="2">
                  <c:v>Duque de Caxias</c:v>
                </c:pt>
                <c:pt idx="3">
                  <c:v>Nova Iguaçu</c:v>
                </c:pt>
                <c:pt idx="4">
                  <c:v>Niterói</c:v>
                </c:pt>
                <c:pt idx="5">
                  <c:v>São João de Meriti</c:v>
                </c:pt>
                <c:pt idx="6">
                  <c:v>Campos dos Goytacazes</c:v>
                </c:pt>
                <c:pt idx="7">
                  <c:v>Belford Roxo</c:v>
                </c:pt>
                <c:pt idx="8">
                  <c:v>Petrópolis</c:v>
                </c:pt>
                <c:pt idx="9">
                  <c:v>Itaboraí</c:v>
                </c:pt>
              </c:strCache>
            </c:strRef>
          </c:cat>
          <c:val>
            <c:numRef>
              <c:f>Rank!$H$9:$H$19</c:f>
              <c:numCache>
                <c:formatCode>#,##0</c:formatCode>
                <c:ptCount val="10"/>
                <c:pt idx="0">
                  <c:v>1370192</c:v>
                </c:pt>
                <c:pt idx="1">
                  <c:v>182218</c:v>
                </c:pt>
                <c:pt idx="2">
                  <c:v>153051</c:v>
                </c:pt>
                <c:pt idx="3">
                  <c:v>134134</c:v>
                </c:pt>
                <c:pt idx="4">
                  <c:v>107774</c:v>
                </c:pt>
                <c:pt idx="5">
                  <c:v>81204</c:v>
                </c:pt>
                <c:pt idx="6">
                  <c:v>57732</c:v>
                </c:pt>
                <c:pt idx="7">
                  <c:v>57167</c:v>
                </c:pt>
                <c:pt idx="8">
                  <c:v>36996</c:v>
                </c:pt>
                <c:pt idx="9">
                  <c:v>36473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C-4D39-8E03-2FDD630284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"/>
        <c:axId val="299927536"/>
        <c:axId val="299912176"/>
      </c:barChart>
      <c:catAx>
        <c:axId val="29992753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9912176"/>
        <c:crosses val="autoZero"/>
        <c:auto val="1"/>
        <c:lblAlgn val="ctr"/>
        <c:lblOffset val="100"/>
        <c:noMultiLvlLbl val="0"/>
      </c:catAx>
      <c:valAx>
        <c:axId val="299912176"/>
        <c:scaling>
          <c:orientation val="minMax"/>
        </c:scaling>
        <c:delete val="1"/>
        <c:axPos val="t"/>
        <c:numFmt formatCode="#,##0" sourceLinked="1"/>
        <c:majorTickMark val="none"/>
        <c:minorTickMark val="none"/>
        <c:tickLblPos val="nextTo"/>
        <c:crossAx val="29992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chemeClr val="bg1"/>
                </a:solidFill>
              </a:rPr>
              <a:t>Ranking de Ocorrências</a:t>
            </a:r>
          </a:p>
        </c:rich>
      </c:tx>
      <c:layout>
        <c:manualLayout>
          <c:xMode val="edge"/>
          <c:yMode val="edge"/>
          <c:x val="3.6031672511524296E-2"/>
          <c:y val="1.39372822299651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Rank!$O$2</c:f>
              <c:strCache>
                <c:ptCount val="1"/>
                <c:pt idx="0">
                  <c:v>Acima</c:v>
                </c:pt>
              </c:strCache>
            </c:strRef>
          </c:tx>
          <c:spPr>
            <a:solidFill>
              <a:srgbClr val="FF746C"/>
            </a:solidFill>
            <a:ln>
              <a:noFill/>
            </a:ln>
            <a:effectLst/>
          </c:spPr>
          <c:invertIfNegative val="0"/>
          <c:cat>
            <c:strRef>
              <c:f>Rank!$M$3:$M$22</c:f>
              <c:strCache>
                <c:ptCount val="20"/>
                <c:pt idx="0">
                  <c:v>outros_furtos</c:v>
                </c:pt>
                <c:pt idx="1">
                  <c:v>roubo_transeunte</c:v>
                </c:pt>
                <c:pt idx="2">
                  <c:v>lesao_corp_dolosa</c:v>
                </c:pt>
                <c:pt idx="3">
                  <c:v>ameaca</c:v>
                </c:pt>
                <c:pt idx="4">
                  <c:v>roubo_veiculo</c:v>
                </c:pt>
                <c:pt idx="5">
                  <c:v>apf</c:v>
                </c:pt>
                <c:pt idx="6">
                  <c:v>estelionato</c:v>
                </c:pt>
                <c:pt idx="7">
                  <c:v>lesao_corp_culposa</c:v>
                </c:pt>
                <c:pt idx="8">
                  <c:v>recuperacao_veiculos</c:v>
                </c:pt>
                <c:pt idx="9">
                  <c:v>furto_transeunte</c:v>
                </c:pt>
                <c:pt idx="10">
                  <c:v>outros_roubos</c:v>
                </c:pt>
                <c:pt idx="11">
                  <c:v>apreensao_drogas</c:v>
                </c:pt>
                <c:pt idx="12">
                  <c:v>roubo_celular</c:v>
                </c:pt>
                <c:pt idx="13">
                  <c:v>cmp</c:v>
                </c:pt>
                <c:pt idx="14">
                  <c:v>furto_celular</c:v>
                </c:pt>
                <c:pt idx="15">
                  <c:v>furto_veiculos</c:v>
                </c:pt>
                <c:pt idx="16">
                  <c:v>roubo_em_coletivo</c:v>
                </c:pt>
                <c:pt idx="17">
                  <c:v>trafico_drogas</c:v>
                </c:pt>
                <c:pt idx="18">
                  <c:v>posse_drogas</c:v>
                </c:pt>
                <c:pt idx="19">
                  <c:v>furto_coletivo</c:v>
                </c:pt>
              </c:strCache>
            </c:strRef>
          </c:cat>
          <c:val>
            <c:numRef>
              <c:f>Rank!$O$3:$O$22</c:f>
              <c:numCache>
                <c:formatCode>General</c:formatCode>
                <c:ptCount val="20"/>
                <c:pt idx="0">
                  <c:v>353897</c:v>
                </c:pt>
                <c:pt idx="1">
                  <c:v>333709</c:v>
                </c:pt>
                <c:pt idx="2">
                  <c:v>271371</c:v>
                </c:pt>
                <c:pt idx="3">
                  <c:v>246824</c:v>
                </c:pt>
                <c:pt idx="4">
                  <c:v>179196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EA-463C-9F24-78593654707B}"/>
            </c:ext>
          </c:extLst>
        </c:ser>
        <c:ser>
          <c:idx val="2"/>
          <c:order val="2"/>
          <c:tx>
            <c:strRef>
              <c:f>Rank!$P$2</c:f>
              <c:strCache>
                <c:ptCount val="1"/>
                <c:pt idx="0">
                  <c:v>Média</c:v>
                </c:pt>
              </c:strCache>
            </c:strRef>
          </c:tx>
          <c:spPr>
            <a:solidFill>
              <a:srgbClr val="FEFC8F"/>
            </a:solidFill>
            <a:ln>
              <a:noFill/>
            </a:ln>
            <a:effectLst/>
          </c:spPr>
          <c:invertIfNegative val="0"/>
          <c:cat>
            <c:strRef>
              <c:f>Rank!$M$3:$M$22</c:f>
              <c:strCache>
                <c:ptCount val="20"/>
                <c:pt idx="0">
                  <c:v>outros_furtos</c:v>
                </c:pt>
                <c:pt idx="1">
                  <c:v>roubo_transeunte</c:v>
                </c:pt>
                <c:pt idx="2">
                  <c:v>lesao_corp_dolosa</c:v>
                </c:pt>
                <c:pt idx="3">
                  <c:v>ameaca</c:v>
                </c:pt>
                <c:pt idx="4">
                  <c:v>roubo_veiculo</c:v>
                </c:pt>
                <c:pt idx="5">
                  <c:v>apf</c:v>
                </c:pt>
                <c:pt idx="6">
                  <c:v>estelionato</c:v>
                </c:pt>
                <c:pt idx="7">
                  <c:v>lesao_corp_culposa</c:v>
                </c:pt>
                <c:pt idx="8">
                  <c:v>recuperacao_veiculos</c:v>
                </c:pt>
                <c:pt idx="9">
                  <c:v>furto_transeunte</c:v>
                </c:pt>
                <c:pt idx="10">
                  <c:v>outros_roubos</c:v>
                </c:pt>
                <c:pt idx="11">
                  <c:v>apreensao_drogas</c:v>
                </c:pt>
                <c:pt idx="12">
                  <c:v>roubo_celular</c:v>
                </c:pt>
                <c:pt idx="13">
                  <c:v>cmp</c:v>
                </c:pt>
                <c:pt idx="14">
                  <c:v>furto_celular</c:v>
                </c:pt>
                <c:pt idx="15">
                  <c:v>furto_veiculos</c:v>
                </c:pt>
                <c:pt idx="16">
                  <c:v>roubo_em_coletivo</c:v>
                </c:pt>
                <c:pt idx="17">
                  <c:v>trafico_drogas</c:v>
                </c:pt>
                <c:pt idx="18">
                  <c:v>posse_drogas</c:v>
                </c:pt>
                <c:pt idx="19">
                  <c:v>furto_coletivo</c:v>
                </c:pt>
              </c:strCache>
            </c:strRef>
          </c:cat>
          <c:val>
            <c:numRef>
              <c:f>Rank!$P$3:$P$22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138680</c:v>
                </c:pt>
                <c:pt idx="6">
                  <c:v>136472</c:v>
                </c:pt>
                <c:pt idx="7">
                  <c:v>129731</c:v>
                </c:pt>
                <c:pt idx="8">
                  <c:v>126431</c:v>
                </c:pt>
                <c:pt idx="9">
                  <c:v>107226</c:v>
                </c:pt>
                <c:pt idx="10">
                  <c:v>96878</c:v>
                </c:pt>
                <c:pt idx="11">
                  <c:v>96043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EA-463C-9F24-78593654707B}"/>
            </c:ext>
          </c:extLst>
        </c:ser>
        <c:ser>
          <c:idx val="3"/>
          <c:order val="3"/>
          <c:tx>
            <c:strRef>
              <c:f>Rank!$Q$2</c:f>
              <c:strCache>
                <c:ptCount val="1"/>
                <c:pt idx="0">
                  <c:v>Abaixo</c:v>
                </c:pt>
              </c:strCache>
            </c:strRef>
          </c:tx>
          <c:spPr>
            <a:solidFill>
              <a:srgbClr val="9FC8B6"/>
            </a:solidFill>
            <a:ln>
              <a:noFill/>
            </a:ln>
            <a:effectLst/>
          </c:spPr>
          <c:invertIfNegative val="0"/>
          <c:cat>
            <c:strRef>
              <c:f>Rank!$M$3:$M$22</c:f>
              <c:strCache>
                <c:ptCount val="20"/>
                <c:pt idx="0">
                  <c:v>outros_furtos</c:v>
                </c:pt>
                <c:pt idx="1">
                  <c:v>roubo_transeunte</c:v>
                </c:pt>
                <c:pt idx="2">
                  <c:v>lesao_corp_dolosa</c:v>
                </c:pt>
                <c:pt idx="3">
                  <c:v>ameaca</c:v>
                </c:pt>
                <c:pt idx="4">
                  <c:v>roubo_veiculo</c:v>
                </c:pt>
                <c:pt idx="5">
                  <c:v>apf</c:v>
                </c:pt>
                <c:pt idx="6">
                  <c:v>estelionato</c:v>
                </c:pt>
                <c:pt idx="7">
                  <c:v>lesao_corp_culposa</c:v>
                </c:pt>
                <c:pt idx="8">
                  <c:v>recuperacao_veiculos</c:v>
                </c:pt>
                <c:pt idx="9">
                  <c:v>furto_transeunte</c:v>
                </c:pt>
                <c:pt idx="10">
                  <c:v>outros_roubos</c:v>
                </c:pt>
                <c:pt idx="11">
                  <c:v>apreensao_drogas</c:v>
                </c:pt>
                <c:pt idx="12">
                  <c:v>roubo_celular</c:v>
                </c:pt>
                <c:pt idx="13">
                  <c:v>cmp</c:v>
                </c:pt>
                <c:pt idx="14">
                  <c:v>furto_celular</c:v>
                </c:pt>
                <c:pt idx="15">
                  <c:v>furto_veiculos</c:v>
                </c:pt>
                <c:pt idx="16">
                  <c:v>roubo_em_coletivo</c:v>
                </c:pt>
                <c:pt idx="17">
                  <c:v>trafico_drogas</c:v>
                </c:pt>
                <c:pt idx="18">
                  <c:v>posse_drogas</c:v>
                </c:pt>
                <c:pt idx="19">
                  <c:v>furto_coletivo</c:v>
                </c:pt>
              </c:strCache>
            </c:strRef>
          </c:cat>
          <c:val>
            <c:numRef>
              <c:f>Rank!$Q$3:$Q$22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82513</c:v>
                </c:pt>
                <c:pt idx="13">
                  <c:v>69213</c:v>
                </c:pt>
                <c:pt idx="14">
                  <c:v>68105</c:v>
                </c:pt>
                <c:pt idx="15">
                  <c:v>65204</c:v>
                </c:pt>
                <c:pt idx="16">
                  <c:v>52480</c:v>
                </c:pt>
                <c:pt idx="17">
                  <c:v>51424</c:v>
                </c:pt>
                <c:pt idx="18">
                  <c:v>37566</c:v>
                </c:pt>
                <c:pt idx="19">
                  <c:v>36883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EA-463C-9F24-785936547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14827280"/>
        <c:axId val="6148335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Rank!$N$2</c15:sqref>
                        </c15:formulaRef>
                      </c:ext>
                    </c:extLst>
                    <c:strCache>
                      <c:ptCount val="1"/>
                      <c:pt idx="0">
                        <c:v>Soma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Rank!$M$3:$M$22</c15:sqref>
                        </c15:formulaRef>
                      </c:ext>
                    </c:extLst>
                    <c:strCache>
                      <c:ptCount val="20"/>
                      <c:pt idx="0">
                        <c:v>outros_furtos</c:v>
                      </c:pt>
                      <c:pt idx="1">
                        <c:v>roubo_transeunte</c:v>
                      </c:pt>
                      <c:pt idx="2">
                        <c:v>lesao_corp_dolosa</c:v>
                      </c:pt>
                      <c:pt idx="3">
                        <c:v>ameaca</c:v>
                      </c:pt>
                      <c:pt idx="4">
                        <c:v>roubo_veiculo</c:v>
                      </c:pt>
                      <c:pt idx="5">
                        <c:v>apf</c:v>
                      </c:pt>
                      <c:pt idx="6">
                        <c:v>estelionato</c:v>
                      </c:pt>
                      <c:pt idx="7">
                        <c:v>lesao_corp_culposa</c:v>
                      </c:pt>
                      <c:pt idx="8">
                        <c:v>recuperacao_veiculos</c:v>
                      </c:pt>
                      <c:pt idx="9">
                        <c:v>furto_transeunte</c:v>
                      </c:pt>
                      <c:pt idx="10">
                        <c:v>outros_roubos</c:v>
                      </c:pt>
                      <c:pt idx="11">
                        <c:v>apreensao_drogas</c:v>
                      </c:pt>
                      <c:pt idx="12">
                        <c:v>roubo_celular</c:v>
                      </c:pt>
                      <c:pt idx="13">
                        <c:v>cmp</c:v>
                      </c:pt>
                      <c:pt idx="14">
                        <c:v>furto_celular</c:v>
                      </c:pt>
                      <c:pt idx="15">
                        <c:v>furto_veiculos</c:v>
                      </c:pt>
                      <c:pt idx="16">
                        <c:v>roubo_em_coletivo</c:v>
                      </c:pt>
                      <c:pt idx="17">
                        <c:v>trafico_drogas</c:v>
                      </c:pt>
                      <c:pt idx="18">
                        <c:v>posse_drogas</c:v>
                      </c:pt>
                      <c:pt idx="19">
                        <c:v>furto_coletivo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Rank!$N$3:$N$22</c15:sqref>
                        </c15:formulaRef>
                      </c:ext>
                    </c:extLst>
                    <c:numCache>
                      <c:formatCode>#,##0</c:formatCode>
                      <c:ptCount val="20"/>
                      <c:pt idx="0">
                        <c:v>353897</c:v>
                      </c:pt>
                      <c:pt idx="1">
                        <c:v>333709</c:v>
                      </c:pt>
                      <c:pt idx="2">
                        <c:v>271371</c:v>
                      </c:pt>
                      <c:pt idx="3">
                        <c:v>246824</c:v>
                      </c:pt>
                      <c:pt idx="4">
                        <c:v>179196</c:v>
                      </c:pt>
                      <c:pt idx="5">
                        <c:v>138680</c:v>
                      </c:pt>
                      <c:pt idx="6">
                        <c:v>136472</c:v>
                      </c:pt>
                      <c:pt idx="7">
                        <c:v>129731</c:v>
                      </c:pt>
                      <c:pt idx="8">
                        <c:v>126431</c:v>
                      </c:pt>
                      <c:pt idx="9">
                        <c:v>107226</c:v>
                      </c:pt>
                      <c:pt idx="10">
                        <c:v>96878</c:v>
                      </c:pt>
                      <c:pt idx="11">
                        <c:v>96043</c:v>
                      </c:pt>
                      <c:pt idx="12">
                        <c:v>82513</c:v>
                      </c:pt>
                      <c:pt idx="13">
                        <c:v>69213</c:v>
                      </c:pt>
                      <c:pt idx="14">
                        <c:v>68105</c:v>
                      </c:pt>
                      <c:pt idx="15">
                        <c:v>65204</c:v>
                      </c:pt>
                      <c:pt idx="16">
                        <c:v>52480</c:v>
                      </c:pt>
                      <c:pt idx="17">
                        <c:v>51424</c:v>
                      </c:pt>
                      <c:pt idx="18">
                        <c:v>37566</c:v>
                      </c:pt>
                      <c:pt idx="19">
                        <c:v>36883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9CEA-463C-9F24-78593654707B}"/>
                  </c:ext>
                </c:extLst>
              </c15:ser>
            </c15:filteredBarSeries>
          </c:ext>
        </c:extLst>
      </c:barChart>
      <c:catAx>
        <c:axId val="6148272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4833520"/>
        <c:crosses val="autoZero"/>
        <c:auto val="1"/>
        <c:lblAlgn val="ctr"/>
        <c:lblOffset val="100"/>
        <c:noMultiLvlLbl val="0"/>
      </c:catAx>
      <c:valAx>
        <c:axId val="614833520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61482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[Segurança Pública - Rio.xlsx]AlteraçãoMes(MoM)!Tabela dinâmica1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'AlteraçãoMes(MoM)'!$C$3</c:f>
              <c:strCache>
                <c:ptCount val="1"/>
                <c:pt idx="0">
                  <c:v>Soma de Quantidade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'AlteraçãoMes(MoM)'!$B$4:$B$56</c:f>
              <c:multiLvlStrCache>
                <c:ptCount val="48"/>
                <c:lvl>
                  <c:pt idx="0">
                    <c:v>janeiro</c:v>
                  </c:pt>
                  <c:pt idx="1">
                    <c:v>fevereiro</c:v>
                  </c:pt>
                  <c:pt idx="2">
                    <c:v>março</c:v>
                  </c:pt>
                  <c:pt idx="3">
                    <c:v>abril</c:v>
                  </c:pt>
                  <c:pt idx="4">
                    <c:v>maio</c:v>
                  </c:pt>
                  <c:pt idx="5">
                    <c:v>junho</c:v>
                  </c:pt>
                  <c:pt idx="6">
                    <c:v>julho</c:v>
                  </c:pt>
                  <c:pt idx="7">
                    <c:v>agosto</c:v>
                  </c:pt>
                  <c:pt idx="8">
                    <c:v>setembro</c:v>
                  </c:pt>
                  <c:pt idx="9">
                    <c:v>outubro</c:v>
                  </c:pt>
                  <c:pt idx="10">
                    <c:v>novembro</c:v>
                  </c:pt>
                  <c:pt idx="11">
                    <c:v>dezembro</c:v>
                  </c:pt>
                  <c:pt idx="12">
                    <c:v>janeiro</c:v>
                  </c:pt>
                  <c:pt idx="13">
                    <c:v>fevereiro</c:v>
                  </c:pt>
                  <c:pt idx="14">
                    <c:v>março</c:v>
                  </c:pt>
                  <c:pt idx="15">
                    <c:v>abril</c:v>
                  </c:pt>
                  <c:pt idx="16">
                    <c:v>maio</c:v>
                  </c:pt>
                  <c:pt idx="17">
                    <c:v>junho</c:v>
                  </c:pt>
                  <c:pt idx="18">
                    <c:v>julho</c:v>
                  </c:pt>
                  <c:pt idx="19">
                    <c:v>agosto</c:v>
                  </c:pt>
                  <c:pt idx="20">
                    <c:v>setembro</c:v>
                  </c:pt>
                  <c:pt idx="21">
                    <c:v>outubro</c:v>
                  </c:pt>
                  <c:pt idx="22">
                    <c:v>novembro</c:v>
                  </c:pt>
                  <c:pt idx="23">
                    <c:v>dezembro</c:v>
                  </c:pt>
                  <c:pt idx="24">
                    <c:v>janeiro</c:v>
                  </c:pt>
                  <c:pt idx="25">
                    <c:v>fevereiro</c:v>
                  </c:pt>
                  <c:pt idx="26">
                    <c:v>março</c:v>
                  </c:pt>
                  <c:pt idx="27">
                    <c:v>abril</c:v>
                  </c:pt>
                  <c:pt idx="28">
                    <c:v>maio</c:v>
                  </c:pt>
                  <c:pt idx="29">
                    <c:v>junho</c:v>
                  </c:pt>
                  <c:pt idx="30">
                    <c:v>julho</c:v>
                  </c:pt>
                  <c:pt idx="31">
                    <c:v>agosto</c:v>
                  </c:pt>
                  <c:pt idx="32">
                    <c:v>setembro</c:v>
                  </c:pt>
                  <c:pt idx="33">
                    <c:v>outubro</c:v>
                  </c:pt>
                  <c:pt idx="34">
                    <c:v>novembro</c:v>
                  </c:pt>
                  <c:pt idx="35">
                    <c:v>dezembro</c:v>
                  </c:pt>
                  <c:pt idx="36">
                    <c:v>janeiro</c:v>
                  </c:pt>
                  <c:pt idx="37">
                    <c:v>fevereiro</c:v>
                  </c:pt>
                  <c:pt idx="38">
                    <c:v>março</c:v>
                  </c:pt>
                  <c:pt idx="39">
                    <c:v>abril</c:v>
                  </c:pt>
                  <c:pt idx="40">
                    <c:v>maio</c:v>
                  </c:pt>
                  <c:pt idx="41">
                    <c:v>junho</c:v>
                  </c:pt>
                  <c:pt idx="42">
                    <c:v>julho</c:v>
                  </c:pt>
                  <c:pt idx="43">
                    <c:v>agosto</c:v>
                  </c:pt>
                  <c:pt idx="44">
                    <c:v>setembro</c:v>
                  </c:pt>
                  <c:pt idx="45">
                    <c:v>outubro</c:v>
                  </c:pt>
                  <c:pt idx="46">
                    <c:v>novembro</c:v>
                  </c:pt>
                  <c:pt idx="47">
                    <c:v>dezembro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'AlteraçãoMes(MoM)'!$C$4:$C$56</c:f>
              <c:numCache>
                <c:formatCode>#,##0</c:formatCode>
                <c:ptCount val="48"/>
                <c:pt idx="0">
                  <c:v>67751</c:v>
                </c:pt>
                <c:pt idx="1">
                  <c:v>62358</c:v>
                </c:pt>
                <c:pt idx="2">
                  <c:v>65799</c:v>
                </c:pt>
                <c:pt idx="3">
                  <c:v>59598</c:v>
                </c:pt>
                <c:pt idx="4">
                  <c:v>59581</c:v>
                </c:pt>
                <c:pt idx="5">
                  <c:v>56306</c:v>
                </c:pt>
                <c:pt idx="6">
                  <c:v>58778</c:v>
                </c:pt>
                <c:pt idx="7">
                  <c:v>59137</c:v>
                </c:pt>
                <c:pt idx="8">
                  <c:v>59573</c:v>
                </c:pt>
                <c:pt idx="9">
                  <c:v>60018</c:v>
                </c:pt>
                <c:pt idx="10">
                  <c:v>59611</c:v>
                </c:pt>
                <c:pt idx="11">
                  <c:v>62232</c:v>
                </c:pt>
                <c:pt idx="12">
                  <c:v>64037</c:v>
                </c:pt>
                <c:pt idx="13">
                  <c:v>64486</c:v>
                </c:pt>
                <c:pt idx="14">
                  <c:v>64643</c:v>
                </c:pt>
                <c:pt idx="15">
                  <c:v>59969</c:v>
                </c:pt>
                <c:pt idx="16">
                  <c:v>60830</c:v>
                </c:pt>
                <c:pt idx="17">
                  <c:v>59414</c:v>
                </c:pt>
                <c:pt idx="18">
                  <c:v>61507</c:v>
                </c:pt>
                <c:pt idx="19">
                  <c:v>64236</c:v>
                </c:pt>
                <c:pt idx="20">
                  <c:v>62521</c:v>
                </c:pt>
                <c:pt idx="21">
                  <c:v>65654</c:v>
                </c:pt>
                <c:pt idx="22">
                  <c:v>63213</c:v>
                </c:pt>
                <c:pt idx="23">
                  <c:v>63809</c:v>
                </c:pt>
                <c:pt idx="24">
                  <c:v>49780</c:v>
                </c:pt>
                <c:pt idx="25">
                  <c:v>31674</c:v>
                </c:pt>
                <c:pt idx="26">
                  <c:v>57442</c:v>
                </c:pt>
                <c:pt idx="27">
                  <c:v>65322</c:v>
                </c:pt>
                <c:pt idx="28">
                  <c:v>67565</c:v>
                </c:pt>
                <c:pt idx="29">
                  <c:v>63061</c:v>
                </c:pt>
                <c:pt idx="30">
                  <c:v>63572</c:v>
                </c:pt>
                <c:pt idx="31">
                  <c:v>65477</c:v>
                </c:pt>
                <c:pt idx="32">
                  <c:v>63301</c:v>
                </c:pt>
                <c:pt idx="33">
                  <c:v>63914</c:v>
                </c:pt>
                <c:pt idx="34">
                  <c:v>60100</c:v>
                </c:pt>
                <c:pt idx="35">
                  <c:v>59091</c:v>
                </c:pt>
                <c:pt idx="36">
                  <c:v>63729</c:v>
                </c:pt>
                <c:pt idx="37">
                  <c:v>58380</c:v>
                </c:pt>
                <c:pt idx="38">
                  <c:v>62212</c:v>
                </c:pt>
                <c:pt idx="39">
                  <c:v>60909</c:v>
                </c:pt>
                <c:pt idx="40">
                  <c:v>62769</c:v>
                </c:pt>
                <c:pt idx="41">
                  <c:v>58593</c:v>
                </c:pt>
                <c:pt idx="42">
                  <c:v>58750</c:v>
                </c:pt>
                <c:pt idx="43">
                  <c:v>61192</c:v>
                </c:pt>
                <c:pt idx="44">
                  <c:v>58634</c:v>
                </c:pt>
                <c:pt idx="45">
                  <c:v>60660</c:v>
                </c:pt>
                <c:pt idx="46">
                  <c:v>58941</c:v>
                </c:pt>
                <c:pt idx="47">
                  <c:v>57378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6-4403-B004-B5C654E82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939680"/>
        <c:axId val="139947360"/>
      </c:barChart>
      <c:lineChart>
        <c:grouping val="standard"/>
        <c:varyColors val="0"/>
        <c:ser>
          <c:idx val="1"/>
          <c:order val="1"/>
          <c:tx>
            <c:strRef>
              <c:f>'AlteraçãoMes(MoM)'!$D$3</c:f>
              <c:strCache>
                <c:ptCount val="1"/>
                <c:pt idx="0">
                  <c:v>Mes Anterior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'AlteraçãoMes(MoM)'!$B$4:$B$56</c:f>
              <c:multiLvlStrCache>
                <c:ptCount val="48"/>
                <c:lvl>
                  <c:pt idx="0">
                    <c:v>janeiro</c:v>
                  </c:pt>
                  <c:pt idx="1">
                    <c:v>fevereiro</c:v>
                  </c:pt>
                  <c:pt idx="2">
                    <c:v>março</c:v>
                  </c:pt>
                  <c:pt idx="3">
                    <c:v>abril</c:v>
                  </c:pt>
                  <c:pt idx="4">
                    <c:v>maio</c:v>
                  </c:pt>
                  <c:pt idx="5">
                    <c:v>junho</c:v>
                  </c:pt>
                  <c:pt idx="6">
                    <c:v>julho</c:v>
                  </c:pt>
                  <c:pt idx="7">
                    <c:v>agosto</c:v>
                  </c:pt>
                  <c:pt idx="8">
                    <c:v>setembro</c:v>
                  </c:pt>
                  <c:pt idx="9">
                    <c:v>outubro</c:v>
                  </c:pt>
                  <c:pt idx="10">
                    <c:v>novembro</c:v>
                  </c:pt>
                  <c:pt idx="11">
                    <c:v>dezembro</c:v>
                  </c:pt>
                  <c:pt idx="12">
                    <c:v>janeiro</c:v>
                  </c:pt>
                  <c:pt idx="13">
                    <c:v>fevereiro</c:v>
                  </c:pt>
                  <c:pt idx="14">
                    <c:v>março</c:v>
                  </c:pt>
                  <c:pt idx="15">
                    <c:v>abril</c:v>
                  </c:pt>
                  <c:pt idx="16">
                    <c:v>maio</c:v>
                  </c:pt>
                  <c:pt idx="17">
                    <c:v>junho</c:v>
                  </c:pt>
                  <c:pt idx="18">
                    <c:v>julho</c:v>
                  </c:pt>
                  <c:pt idx="19">
                    <c:v>agosto</c:v>
                  </c:pt>
                  <c:pt idx="20">
                    <c:v>setembro</c:v>
                  </c:pt>
                  <c:pt idx="21">
                    <c:v>outubro</c:v>
                  </c:pt>
                  <c:pt idx="22">
                    <c:v>novembro</c:v>
                  </c:pt>
                  <c:pt idx="23">
                    <c:v>dezembro</c:v>
                  </c:pt>
                  <c:pt idx="24">
                    <c:v>janeiro</c:v>
                  </c:pt>
                  <c:pt idx="25">
                    <c:v>fevereiro</c:v>
                  </c:pt>
                  <c:pt idx="26">
                    <c:v>março</c:v>
                  </c:pt>
                  <c:pt idx="27">
                    <c:v>abril</c:v>
                  </c:pt>
                  <c:pt idx="28">
                    <c:v>maio</c:v>
                  </c:pt>
                  <c:pt idx="29">
                    <c:v>junho</c:v>
                  </c:pt>
                  <c:pt idx="30">
                    <c:v>julho</c:v>
                  </c:pt>
                  <c:pt idx="31">
                    <c:v>agosto</c:v>
                  </c:pt>
                  <c:pt idx="32">
                    <c:v>setembro</c:v>
                  </c:pt>
                  <c:pt idx="33">
                    <c:v>outubro</c:v>
                  </c:pt>
                  <c:pt idx="34">
                    <c:v>novembro</c:v>
                  </c:pt>
                  <c:pt idx="35">
                    <c:v>dezembro</c:v>
                  </c:pt>
                  <c:pt idx="36">
                    <c:v>janeiro</c:v>
                  </c:pt>
                  <c:pt idx="37">
                    <c:v>fevereiro</c:v>
                  </c:pt>
                  <c:pt idx="38">
                    <c:v>março</c:v>
                  </c:pt>
                  <c:pt idx="39">
                    <c:v>abril</c:v>
                  </c:pt>
                  <c:pt idx="40">
                    <c:v>maio</c:v>
                  </c:pt>
                  <c:pt idx="41">
                    <c:v>junho</c:v>
                  </c:pt>
                  <c:pt idx="42">
                    <c:v>julho</c:v>
                  </c:pt>
                  <c:pt idx="43">
                    <c:v>agosto</c:v>
                  </c:pt>
                  <c:pt idx="44">
                    <c:v>setembro</c:v>
                  </c:pt>
                  <c:pt idx="45">
                    <c:v>outubro</c:v>
                  </c:pt>
                  <c:pt idx="46">
                    <c:v>novembro</c:v>
                  </c:pt>
                  <c:pt idx="47">
                    <c:v>dezembro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'AlteraçãoMes(MoM)'!$D$4:$D$56</c:f>
              <c:numCache>
                <c:formatCode>#,##0</c:formatCode>
                <c:ptCount val="48"/>
                <c:pt idx="1">
                  <c:v>67751</c:v>
                </c:pt>
                <c:pt idx="2">
                  <c:v>62358</c:v>
                </c:pt>
                <c:pt idx="3">
                  <c:v>65799</c:v>
                </c:pt>
                <c:pt idx="4">
                  <c:v>59598</c:v>
                </c:pt>
                <c:pt idx="5">
                  <c:v>59581</c:v>
                </c:pt>
                <c:pt idx="6">
                  <c:v>56306</c:v>
                </c:pt>
                <c:pt idx="7">
                  <c:v>58778</c:v>
                </c:pt>
                <c:pt idx="8">
                  <c:v>59137</c:v>
                </c:pt>
                <c:pt idx="9">
                  <c:v>59573</c:v>
                </c:pt>
                <c:pt idx="10">
                  <c:v>60018</c:v>
                </c:pt>
                <c:pt idx="11">
                  <c:v>59611</c:v>
                </c:pt>
                <c:pt idx="12">
                  <c:v>62232</c:v>
                </c:pt>
                <c:pt idx="13">
                  <c:v>64037</c:v>
                </c:pt>
                <c:pt idx="14">
                  <c:v>64486</c:v>
                </c:pt>
                <c:pt idx="15">
                  <c:v>64643</c:v>
                </c:pt>
                <c:pt idx="16">
                  <c:v>59969</c:v>
                </c:pt>
                <c:pt idx="17">
                  <c:v>60830</c:v>
                </c:pt>
                <c:pt idx="18">
                  <c:v>59414</c:v>
                </c:pt>
                <c:pt idx="19">
                  <c:v>61507</c:v>
                </c:pt>
                <c:pt idx="20">
                  <c:v>64236</c:v>
                </c:pt>
                <c:pt idx="21">
                  <c:v>62521</c:v>
                </c:pt>
                <c:pt idx="22">
                  <c:v>65654</c:v>
                </c:pt>
                <c:pt idx="23">
                  <c:v>63213</c:v>
                </c:pt>
                <c:pt idx="24">
                  <c:v>63809</c:v>
                </c:pt>
                <c:pt idx="25">
                  <c:v>49780</c:v>
                </c:pt>
                <c:pt idx="26">
                  <c:v>31674</c:v>
                </c:pt>
                <c:pt idx="27">
                  <c:v>57442</c:v>
                </c:pt>
                <c:pt idx="28">
                  <c:v>65322</c:v>
                </c:pt>
                <c:pt idx="29">
                  <c:v>67565</c:v>
                </c:pt>
                <c:pt idx="30">
                  <c:v>63061</c:v>
                </c:pt>
                <c:pt idx="31">
                  <c:v>63572</c:v>
                </c:pt>
                <c:pt idx="32">
                  <c:v>65477</c:v>
                </c:pt>
                <c:pt idx="33">
                  <c:v>63301</c:v>
                </c:pt>
                <c:pt idx="34">
                  <c:v>63914</c:v>
                </c:pt>
                <c:pt idx="35">
                  <c:v>60100</c:v>
                </c:pt>
                <c:pt idx="36">
                  <c:v>59091</c:v>
                </c:pt>
                <c:pt idx="37">
                  <c:v>63729</c:v>
                </c:pt>
                <c:pt idx="38">
                  <c:v>58380</c:v>
                </c:pt>
                <c:pt idx="39">
                  <c:v>62212</c:v>
                </c:pt>
                <c:pt idx="40">
                  <c:v>60909</c:v>
                </c:pt>
                <c:pt idx="41">
                  <c:v>62769</c:v>
                </c:pt>
                <c:pt idx="42">
                  <c:v>58593</c:v>
                </c:pt>
                <c:pt idx="43">
                  <c:v>58750</c:v>
                </c:pt>
                <c:pt idx="44">
                  <c:v>61192</c:v>
                </c:pt>
                <c:pt idx="45">
                  <c:v>58634</c:v>
                </c:pt>
                <c:pt idx="46">
                  <c:v>60660</c:v>
                </c:pt>
                <c:pt idx="47">
                  <c:v>58941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76-4403-B004-B5C654E82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939680"/>
        <c:axId val="139947360"/>
      </c:lineChart>
      <c:catAx>
        <c:axId val="13993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947360"/>
        <c:crosses val="autoZero"/>
        <c:auto val="1"/>
        <c:lblAlgn val="ctr"/>
        <c:lblOffset val="100"/>
        <c:noMultiLvlLbl val="0"/>
      </c:catAx>
      <c:valAx>
        <c:axId val="1399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93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[Segurança Pública - Rio.xlsx]EvoluçãoValores(MoM Abs Qtde)!Tabela dinâmica2</c:name>
    <c:fmtId val="6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'EvoluçãoValores(MoM Abs Qtde)'!$C$4</c:f>
              <c:strCache>
                <c:ptCount val="1"/>
                <c:pt idx="0">
                  <c:v>Soma de Quantidade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'EvoluçãoValores(MoM Abs Qtde)'!$B$5:$B$53</c:f>
              <c:strCache>
                <c:ptCount val="48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  <c:pt idx="12">
                  <c:v>janeiro</c:v>
                </c:pt>
                <c:pt idx="13">
                  <c:v>fevereiro</c:v>
                </c:pt>
                <c:pt idx="14">
                  <c:v>março</c:v>
                </c:pt>
                <c:pt idx="15">
                  <c:v>abril</c:v>
                </c:pt>
                <c:pt idx="16">
                  <c:v>maio</c:v>
                </c:pt>
                <c:pt idx="17">
                  <c:v>junho</c:v>
                </c:pt>
                <c:pt idx="18">
                  <c:v>julho</c:v>
                </c:pt>
                <c:pt idx="19">
                  <c:v>agosto</c:v>
                </c:pt>
                <c:pt idx="20">
                  <c:v>setembro</c:v>
                </c:pt>
                <c:pt idx="21">
                  <c:v>outubro</c:v>
                </c:pt>
                <c:pt idx="22">
                  <c:v>novembro</c:v>
                </c:pt>
                <c:pt idx="23">
                  <c:v>dezembro</c:v>
                </c:pt>
                <c:pt idx="24">
                  <c:v>janeiro</c:v>
                </c:pt>
                <c:pt idx="25">
                  <c:v>fevereiro</c:v>
                </c:pt>
                <c:pt idx="26">
                  <c:v>março</c:v>
                </c:pt>
                <c:pt idx="27">
                  <c:v>abril</c:v>
                </c:pt>
                <c:pt idx="28">
                  <c:v>maio</c:v>
                </c:pt>
                <c:pt idx="29">
                  <c:v>junho</c:v>
                </c:pt>
                <c:pt idx="30">
                  <c:v>julho</c:v>
                </c:pt>
                <c:pt idx="31">
                  <c:v>agosto</c:v>
                </c:pt>
                <c:pt idx="32">
                  <c:v>setembro</c:v>
                </c:pt>
                <c:pt idx="33">
                  <c:v>outubro</c:v>
                </c:pt>
                <c:pt idx="34">
                  <c:v>novembro</c:v>
                </c:pt>
                <c:pt idx="35">
                  <c:v>dezembro</c:v>
                </c:pt>
                <c:pt idx="36">
                  <c:v>janeiro</c:v>
                </c:pt>
                <c:pt idx="37">
                  <c:v>fevereiro</c:v>
                </c:pt>
                <c:pt idx="38">
                  <c:v>março</c:v>
                </c:pt>
                <c:pt idx="39">
                  <c:v>abril</c:v>
                </c:pt>
                <c:pt idx="40">
                  <c:v>maio</c:v>
                </c:pt>
                <c:pt idx="41">
                  <c:v>junho</c:v>
                </c:pt>
                <c:pt idx="42">
                  <c:v>julho</c:v>
                </c:pt>
                <c:pt idx="43">
                  <c:v>agosto</c:v>
                </c:pt>
                <c:pt idx="44">
                  <c:v>setembro</c:v>
                </c:pt>
                <c:pt idx="45">
                  <c:v>outubro</c:v>
                </c:pt>
                <c:pt idx="46">
                  <c:v>novembro</c:v>
                </c:pt>
                <c:pt idx="47">
                  <c:v>dezembro</c:v>
                </c:pt>
              </c:strCache>
            </c:strRef>
          </c:cat>
          <c:val>
            <c:numRef>
              <c:f>'EvoluçãoValores(MoM Abs Qtde)'!$C$5:$C$53</c:f>
              <c:numCache>
                <c:formatCode>General</c:formatCode>
                <c:ptCount val="48"/>
                <c:pt idx="0">
                  <c:v>67751</c:v>
                </c:pt>
                <c:pt idx="1">
                  <c:v>62358</c:v>
                </c:pt>
                <c:pt idx="2">
                  <c:v>65799</c:v>
                </c:pt>
                <c:pt idx="3">
                  <c:v>59598</c:v>
                </c:pt>
                <c:pt idx="4">
                  <c:v>59581</c:v>
                </c:pt>
                <c:pt idx="5">
                  <c:v>56306</c:v>
                </c:pt>
                <c:pt idx="6">
                  <c:v>58778</c:v>
                </c:pt>
                <c:pt idx="7">
                  <c:v>59137</c:v>
                </c:pt>
                <c:pt idx="8">
                  <c:v>59573</c:v>
                </c:pt>
                <c:pt idx="9">
                  <c:v>60018</c:v>
                </c:pt>
                <c:pt idx="10">
                  <c:v>59611</c:v>
                </c:pt>
                <c:pt idx="11">
                  <c:v>62232</c:v>
                </c:pt>
                <c:pt idx="12">
                  <c:v>64037</c:v>
                </c:pt>
                <c:pt idx="13">
                  <c:v>64486</c:v>
                </c:pt>
                <c:pt idx="14">
                  <c:v>64643</c:v>
                </c:pt>
                <c:pt idx="15">
                  <c:v>59969</c:v>
                </c:pt>
                <c:pt idx="16">
                  <c:v>60830</c:v>
                </c:pt>
                <c:pt idx="17">
                  <c:v>59414</c:v>
                </c:pt>
                <c:pt idx="18">
                  <c:v>61507</c:v>
                </c:pt>
                <c:pt idx="19">
                  <c:v>64236</c:v>
                </c:pt>
                <c:pt idx="20">
                  <c:v>62521</c:v>
                </c:pt>
                <c:pt idx="21">
                  <c:v>65654</c:v>
                </c:pt>
                <c:pt idx="22">
                  <c:v>63213</c:v>
                </c:pt>
                <c:pt idx="23">
                  <c:v>63809</c:v>
                </c:pt>
                <c:pt idx="24">
                  <c:v>49780</c:v>
                </c:pt>
                <c:pt idx="25">
                  <c:v>31674</c:v>
                </c:pt>
                <c:pt idx="26">
                  <c:v>57442</c:v>
                </c:pt>
                <c:pt idx="27">
                  <c:v>65322</c:v>
                </c:pt>
                <c:pt idx="28">
                  <c:v>67565</c:v>
                </c:pt>
                <c:pt idx="29">
                  <c:v>63061</c:v>
                </c:pt>
                <c:pt idx="30">
                  <c:v>63572</c:v>
                </c:pt>
                <c:pt idx="31">
                  <c:v>65477</c:v>
                </c:pt>
                <c:pt idx="32">
                  <c:v>63301</c:v>
                </c:pt>
                <c:pt idx="33">
                  <c:v>63914</c:v>
                </c:pt>
                <c:pt idx="34">
                  <c:v>60100</c:v>
                </c:pt>
                <c:pt idx="35">
                  <c:v>59091</c:v>
                </c:pt>
                <c:pt idx="36">
                  <c:v>63729</c:v>
                </c:pt>
                <c:pt idx="37">
                  <c:v>58380</c:v>
                </c:pt>
                <c:pt idx="38">
                  <c:v>62212</c:v>
                </c:pt>
                <c:pt idx="39">
                  <c:v>60909</c:v>
                </c:pt>
                <c:pt idx="40">
                  <c:v>62769</c:v>
                </c:pt>
                <c:pt idx="41">
                  <c:v>58593</c:v>
                </c:pt>
                <c:pt idx="42">
                  <c:v>58750</c:v>
                </c:pt>
                <c:pt idx="43">
                  <c:v>61192</c:v>
                </c:pt>
                <c:pt idx="44">
                  <c:v>58634</c:v>
                </c:pt>
                <c:pt idx="45">
                  <c:v>60660</c:v>
                </c:pt>
                <c:pt idx="46">
                  <c:v>58941</c:v>
                </c:pt>
                <c:pt idx="47">
                  <c:v>57378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0-465E-BB9B-F7F05C948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87558240"/>
        <c:axId val="1910857360"/>
      </c:barChart>
      <c:lineChart>
        <c:grouping val="standard"/>
        <c:varyColors val="0"/>
        <c:ser>
          <c:idx val="1"/>
          <c:order val="1"/>
          <c:tx>
            <c:strRef>
              <c:f>'EvoluçãoValores(MoM Abs Qtde)'!$D$4</c:f>
              <c:strCache>
                <c:ptCount val="1"/>
                <c:pt idx="0">
                  <c:v>MoM Abs Qtde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'EvoluçãoValores(MoM Abs Qtde)'!$B$5:$B$53</c:f>
              <c:strCache>
                <c:ptCount val="48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  <c:pt idx="12">
                  <c:v>janeiro</c:v>
                </c:pt>
                <c:pt idx="13">
                  <c:v>fevereiro</c:v>
                </c:pt>
                <c:pt idx="14">
                  <c:v>março</c:v>
                </c:pt>
                <c:pt idx="15">
                  <c:v>abril</c:v>
                </c:pt>
                <c:pt idx="16">
                  <c:v>maio</c:v>
                </c:pt>
                <c:pt idx="17">
                  <c:v>junho</c:v>
                </c:pt>
                <c:pt idx="18">
                  <c:v>julho</c:v>
                </c:pt>
                <c:pt idx="19">
                  <c:v>agosto</c:v>
                </c:pt>
                <c:pt idx="20">
                  <c:v>setembro</c:v>
                </c:pt>
                <c:pt idx="21">
                  <c:v>outubro</c:v>
                </c:pt>
                <c:pt idx="22">
                  <c:v>novembro</c:v>
                </c:pt>
                <c:pt idx="23">
                  <c:v>dezembro</c:v>
                </c:pt>
                <c:pt idx="24">
                  <c:v>janeiro</c:v>
                </c:pt>
                <c:pt idx="25">
                  <c:v>fevereiro</c:v>
                </c:pt>
                <c:pt idx="26">
                  <c:v>março</c:v>
                </c:pt>
                <c:pt idx="27">
                  <c:v>abril</c:v>
                </c:pt>
                <c:pt idx="28">
                  <c:v>maio</c:v>
                </c:pt>
                <c:pt idx="29">
                  <c:v>junho</c:v>
                </c:pt>
                <c:pt idx="30">
                  <c:v>julho</c:v>
                </c:pt>
                <c:pt idx="31">
                  <c:v>agosto</c:v>
                </c:pt>
                <c:pt idx="32">
                  <c:v>setembro</c:v>
                </c:pt>
                <c:pt idx="33">
                  <c:v>outubro</c:v>
                </c:pt>
                <c:pt idx="34">
                  <c:v>novembro</c:v>
                </c:pt>
                <c:pt idx="35">
                  <c:v>dezembro</c:v>
                </c:pt>
                <c:pt idx="36">
                  <c:v>janeiro</c:v>
                </c:pt>
                <c:pt idx="37">
                  <c:v>fevereiro</c:v>
                </c:pt>
                <c:pt idx="38">
                  <c:v>março</c:v>
                </c:pt>
                <c:pt idx="39">
                  <c:v>abril</c:v>
                </c:pt>
                <c:pt idx="40">
                  <c:v>maio</c:v>
                </c:pt>
                <c:pt idx="41">
                  <c:v>junho</c:v>
                </c:pt>
                <c:pt idx="42">
                  <c:v>julho</c:v>
                </c:pt>
                <c:pt idx="43">
                  <c:v>agosto</c:v>
                </c:pt>
                <c:pt idx="44">
                  <c:v>setembro</c:v>
                </c:pt>
                <c:pt idx="45">
                  <c:v>outubro</c:v>
                </c:pt>
                <c:pt idx="46">
                  <c:v>novembro</c:v>
                </c:pt>
                <c:pt idx="47">
                  <c:v>dezembro</c:v>
                </c:pt>
              </c:strCache>
            </c:strRef>
          </c:cat>
          <c:val>
            <c:numRef>
              <c:f>'EvoluçãoValores(MoM Abs Qtde)'!$D$5:$D$53</c:f>
              <c:numCache>
                <c:formatCode>General</c:formatCode>
                <c:ptCount val="48"/>
                <c:pt idx="1">
                  <c:v>67751</c:v>
                </c:pt>
                <c:pt idx="2">
                  <c:v>62358</c:v>
                </c:pt>
                <c:pt idx="3">
                  <c:v>65799</c:v>
                </c:pt>
                <c:pt idx="4">
                  <c:v>59598</c:v>
                </c:pt>
                <c:pt idx="5">
                  <c:v>59581</c:v>
                </c:pt>
                <c:pt idx="6">
                  <c:v>56306</c:v>
                </c:pt>
                <c:pt idx="7">
                  <c:v>58778</c:v>
                </c:pt>
                <c:pt idx="8">
                  <c:v>59137</c:v>
                </c:pt>
                <c:pt idx="9">
                  <c:v>59573</c:v>
                </c:pt>
                <c:pt idx="10">
                  <c:v>60018</c:v>
                </c:pt>
                <c:pt idx="11">
                  <c:v>59611</c:v>
                </c:pt>
                <c:pt idx="12">
                  <c:v>62232</c:v>
                </c:pt>
                <c:pt idx="13">
                  <c:v>64037</c:v>
                </c:pt>
                <c:pt idx="14">
                  <c:v>64486</c:v>
                </c:pt>
                <c:pt idx="15">
                  <c:v>64643</c:v>
                </c:pt>
                <c:pt idx="16">
                  <c:v>59969</c:v>
                </c:pt>
                <c:pt idx="17">
                  <c:v>60830</c:v>
                </c:pt>
                <c:pt idx="18">
                  <c:v>59414</c:v>
                </c:pt>
                <c:pt idx="19">
                  <c:v>61507</c:v>
                </c:pt>
                <c:pt idx="20">
                  <c:v>64236</c:v>
                </c:pt>
                <c:pt idx="21">
                  <c:v>62521</c:v>
                </c:pt>
                <c:pt idx="22">
                  <c:v>65654</c:v>
                </c:pt>
                <c:pt idx="23">
                  <c:v>63213</c:v>
                </c:pt>
                <c:pt idx="24">
                  <c:v>63809</c:v>
                </c:pt>
                <c:pt idx="25">
                  <c:v>49780</c:v>
                </c:pt>
                <c:pt idx="26">
                  <c:v>31674</c:v>
                </c:pt>
                <c:pt idx="27">
                  <c:v>57442</c:v>
                </c:pt>
                <c:pt idx="28">
                  <c:v>65322</c:v>
                </c:pt>
                <c:pt idx="29">
                  <c:v>67565</c:v>
                </c:pt>
                <c:pt idx="30">
                  <c:v>63061</c:v>
                </c:pt>
                <c:pt idx="31">
                  <c:v>63572</c:v>
                </c:pt>
                <c:pt idx="32">
                  <c:v>65477</c:v>
                </c:pt>
                <c:pt idx="33">
                  <c:v>63301</c:v>
                </c:pt>
                <c:pt idx="34">
                  <c:v>63914</c:v>
                </c:pt>
                <c:pt idx="35">
                  <c:v>60100</c:v>
                </c:pt>
                <c:pt idx="36">
                  <c:v>59091</c:v>
                </c:pt>
                <c:pt idx="37">
                  <c:v>63729</c:v>
                </c:pt>
                <c:pt idx="38">
                  <c:v>58380</c:v>
                </c:pt>
                <c:pt idx="39">
                  <c:v>62212</c:v>
                </c:pt>
                <c:pt idx="40">
                  <c:v>60909</c:v>
                </c:pt>
                <c:pt idx="41">
                  <c:v>62769</c:v>
                </c:pt>
                <c:pt idx="42">
                  <c:v>58593</c:v>
                </c:pt>
                <c:pt idx="43">
                  <c:v>58750</c:v>
                </c:pt>
                <c:pt idx="44">
                  <c:v>61192</c:v>
                </c:pt>
                <c:pt idx="45">
                  <c:v>58634</c:v>
                </c:pt>
                <c:pt idx="46">
                  <c:v>60660</c:v>
                </c:pt>
                <c:pt idx="47">
                  <c:v>58941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0-465E-BB9B-F7F05C948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558240"/>
        <c:axId val="1910857360"/>
      </c:lineChart>
      <c:catAx>
        <c:axId val="158755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0857360"/>
        <c:crosses val="autoZero"/>
        <c:auto val="1"/>
        <c:lblAlgn val="ctr"/>
        <c:lblOffset val="100"/>
        <c:noMultiLvlLbl val="0"/>
      </c:catAx>
      <c:valAx>
        <c:axId val="191085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755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[Segurança Pública - Rio.xlsx]AcumulandoValores(RT)!Tabela dinâmica100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'AcumulandoValores(RT)'!$C$3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'AcumulandoValores(RT)'!$B$4:$B$8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'AcumulandoValores(RT)'!$C$4:$C$8</c:f>
              <c:numCache>
                <c:formatCode>#,##0</c:formatCode>
                <c:ptCount val="4"/>
                <c:pt idx="0">
                  <c:v>730742</c:v>
                </c:pt>
                <c:pt idx="1">
                  <c:v>1485061</c:v>
                </c:pt>
                <c:pt idx="2">
                  <c:v>2195360</c:v>
                </c:pt>
                <c:pt idx="3">
                  <c:v>2917507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2-4232-AC20-EBB9999B51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48287135"/>
        <c:axId val="448286175"/>
      </c:barChart>
      <c:catAx>
        <c:axId val="44828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286175"/>
        <c:crosses val="autoZero"/>
        <c:auto val="1"/>
        <c:lblAlgn val="ctr"/>
        <c:lblOffset val="100"/>
        <c:noMultiLvlLbl val="0"/>
      </c:catAx>
      <c:valAx>
        <c:axId val="44828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28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t-BR" sz="1400" b="1">
                <a:solidFill>
                  <a:schemeClr val="bg1"/>
                </a:solidFill>
              </a:rPr>
              <a:t>Previsão de Ocorrências para os próximos 6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'AnalyticsGrafico(Previsao)'!$B$1</c:f>
              <c:strCache>
                <c:ptCount val="1"/>
                <c:pt idx="0">
                  <c:v>Soma de Quantidade</c:v>
                </c:pt>
              </c:strCache>
            </c:strRef>
          </c:tx>
          <c:spPr>
            <a:ln w="25400" cap="rnd">
              <a:solidFill>
                <a:srgbClr val="FF746C"/>
              </a:solidFill>
              <a:round/>
            </a:ln>
            <a:effectLst/>
          </c:spPr>
          <c:marker>
            <c:symbol val="none"/>
          </c:marker>
          <c:val>
            <c:numRef>
              <c:f>'AnalyticsGrafico(Previsao)'!$B$2:$B$55</c:f>
              <c:numCache>
                <c:formatCode>#,##0</c:formatCode>
                <c:ptCount val="54"/>
                <c:pt idx="0">
                  <c:v>67751</c:v>
                </c:pt>
                <c:pt idx="1">
                  <c:v>62358</c:v>
                </c:pt>
                <c:pt idx="2">
                  <c:v>65799</c:v>
                </c:pt>
                <c:pt idx="3">
                  <c:v>59598</c:v>
                </c:pt>
                <c:pt idx="4">
                  <c:v>59581</c:v>
                </c:pt>
                <c:pt idx="5">
                  <c:v>56306</c:v>
                </c:pt>
                <c:pt idx="6">
                  <c:v>58778</c:v>
                </c:pt>
                <c:pt idx="7">
                  <c:v>59137</c:v>
                </c:pt>
                <c:pt idx="8">
                  <c:v>59573</c:v>
                </c:pt>
                <c:pt idx="9">
                  <c:v>60018</c:v>
                </c:pt>
                <c:pt idx="10">
                  <c:v>59611</c:v>
                </c:pt>
                <c:pt idx="11">
                  <c:v>62232</c:v>
                </c:pt>
                <c:pt idx="12">
                  <c:v>64037</c:v>
                </c:pt>
                <c:pt idx="13">
                  <c:v>64486</c:v>
                </c:pt>
                <c:pt idx="14">
                  <c:v>64643</c:v>
                </c:pt>
                <c:pt idx="15">
                  <c:v>59969</c:v>
                </c:pt>
                <c:pt idx="16">
                  <c:v>60830</c:v>
                </c:pt>
                <c:pt idx="17">
                  <c:v>59414</c:v>
                </c:pt>
                <c:pt idx="18">
                  <c:v>61507</c:v>
                </c:pt>
                <c:pt idx="19">
                  <c:v>64236</c:v>
                </c:pt>
                <c:pt idx="20">
                  <c:v>62521</c:v>
                </c:pt>
                <c:pt idx="21">
                  <c:v>65654</c:v>
                </c:pt>
                <c:pt idx="22">
                  <c:v>63213</c:v>
                </c:pt>
                <c:pt idx="23">
                  <c:v>63809</c:v>
                </c:pt>
                <c:pt idx="24">
                  <c:v>49780</c:v>
                </c:pt>
                <c:pt idx="25">
                  <c:v>31674</c:v>
                </c:pt>
                <c:pt idx="26">
                  <c:v>57442</c:v>
                </c:pt>
                <c:pt idx="27">
                  <c:v>65322</c:v>
                </c:pt>
                <c:pt idx="28">
                  <c:v>67565</c:v>
                </c:pt>
                <c:pt idx="29">
                  <c:v>63061</c:v>
                </c:pt>
                <c:pt idx="30">
                  <c:v>63572</c:v>
                </c:pt>
                <c:pt idx="31">
                  <c:v>65477</c:v>
                </c:pt>
                <c:pt idx="32">
                  <c:v>63301</c:v>
                </c:pt>
                <c:pt idx="33">
                  <c:v>63914</c:v>
                </c:pt>
                <c:pt idx="34">
                  <c:v>60100</c:v>
                </c:pt>
                <c:pt idx="35">
                  <c:v>59091</c:v>
                </c:pt>
                <c:pt idx="36">
                  <c:v>63729</c:v>
                </c:pt>
                <c:pt idx="37">
                  <c:v>58380</c:v>
                </c:pt>
                <c:pt idx="38">
                  <c:v>62212</c:v>
                </c:pt>
                <c:pt idx="39">
                  <c:v>60909</c:v>
                </c:pt>
                <c:pt idx="40">
                  <c:v>62769</c:v>
                </c:pt>
                <c:pt idx="41">
                  <c:v>58593</c:v>
                </c:pt>
                <c:pt idx="42">
                  <c:v>58750</c:v>
                </c:pt>
                <c:pt idx="43">
                  <c:v>61192</c:v>
                </c:pt>
                <c:pt idx="44">
                  <c:v>58634</c:v>
                </c:pt>
                <c:pt idx="45">
                  <c:v>60660</c:v>
                </c:pt>
                <c:pt idx="46">
                  <c:v>58941</c:v>
                </c:pt>
                <c:pt idx="47">
                  <c:v>57378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1-4781-A3AD-4031644BD013}"/>
            </c:ext>
          </c:extLst>
        </c:ser>
        <c:ser>
          <c:idx val="1"/>
          <c:order val="1"/>
          <c:tx>
            <c:strRef>
              <c:f>'AnalyticsGrafico(Previsao)'!$C$1</c:f>
              <c:strCache>
                <c:ptCount val="1"/>
                <c:pt idx="0">
                  <c:v>Previsão(Soma de Quantidade)</c:v>
                </c:pt>
              </c:strCache>
            </c:strRef>
          </c:tx>
          <c:spPr>
            <a:ln w="25400" cap="rnd">
              <a:solidFill>
                <a:schemeClr val="bg1">
                  <a:lumMod val="85000"/>
                </a:schemeClr>
              </a:solidFill>
              <a:round/>
              <a:headEnd type="oval"/>
              <a:tailEnd type="oval"/>
            </a:ln>
            <a:effectLst/>
          </c:spPr>
          <c:marker>
            <c:symbol val="none"/>
          </c:marker>
          <c:dLbls>
            <c:dLbl>
              <c:idx val="47"/>
              <c:layout>
                <c:manualLayout>
                  <c:x val="-9.3029937664041995E-2"/>
                  <c:y val="-0.1042128572773680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0B1-4781-A3AD-4031644BD013}"/>
                </c:ext>
              </c:extLst>
            </c:dLbl>
            <c:dLbl>
              <c:idx val="48"/>
              <c:layout>
                <c:manualLayout>
                  <c:x val="-0.11165222050504112"/>
                  <c:y val="-0.15460237178381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B1-4781-A3AD-4031644BD013}"/>
                </c:ext>
              </c:extLst>
            </c:dLbl>
            <c:dLbl>
              <c:idx val="49"/>
              <c:layout>
                <c:manualLayout>
                  <c:x val="-2.6809964543905867E-2"/>
                  <c:y val="0.2084906901387353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0B1-4781-A3AD-4031644BD013}"/>
                </c:ext>
              </c:extLst>
            </c:dLbl>
            <c:dLbl>
              <c:idx val="50"/>
              <c:layout>
                <c:manualLayout>
                  <c:x val="-9.7625000000000003E-2"/>
                  <c:y val="-0.1968657602154727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B1-4781-A3AD-4031644BD013}"/>
                </c:ext>
              </c:extLst>
            </c:dLbl>
            <c:dLbl>
              <c:idx val="51"/>
              <c:layout>
                <c:manualLayout>
                  <c:x val="-4.9239337270341209E-2"/>
                  <c:y val="-0.2142381795163673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0B1-4781-A3AD-4031644BD013}"/>
                </c:ext>
              </c:extLst>
            </c:dLbl>
            <c:dLbl>
              <c:idx val="52"/>
              <c:layout>
                <c:manualLayout>
                  <c:x val="-6.6592027559055121E-3"/>
                  <c:y val="-0.133166889445525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0B1-4781-A3AD-4031644BD013}"/>
                </c:ext>
              </c:extLst>
            </c:dLbl>
            <c:dLbl>
              <c:idx val="53"/>
              <c:layout>
                <c:manualLayout>
                  <c:x val="0"/>
                  <c:y val="0.1476872225856041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0B1-4781-A3AD-4031644BD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'AnalyticsGrafico(Previsao)'!$A$2:$A$55</c:f>
              <c:numCache>
                <c:formatCode>m/d/yyyy</c:formatCode>
                <c:ptCount val="54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</c:numCache>
            </c:numRef>
          </c:cat>
          <c:val>
            <c:numRef>
              <c:f>'AnalyticsGrafico(Previsao)'!$C$2:$C$55</c:f>
              <c:numCache>
                <c:formatCode>General</c:formatCode>
                <c:ptCount val="54"/>
                <c:pt idx="47" formatCode="#,##0">
                  <c:v>57378</c:v>
                </c:pt>
                <c:pt idx="48" formatCode="#,##0">
                  <c:v>62136.185637454109</c:v>
                </c:pt>
                <c:pt idx="49" formatCode="#,##0">
                  <c:v>61760.493282894786</c:v>
                </c:pt>
                <c:pt idx="50" formatCode="#,##0">
                  <c:v>61145.737666496287</c:v>
                </c:pt>
                <c:pt idx="51" formatCode="#,##0">
                  <c:v>63609.02254811598</c:v>
                </c:pt>
                <c:pt idx="52" formatCode="#,##0">
                  <c:v>63171.903476455038</c:v>
                </c:pt>
                <c:pt idx="53" formatCode="#,##0">
                  <c:v>63451.836244697828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0B1-4781-A3AD-4031644BD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299023"/>
        <c:axId val="2052290863"/>
      </c:lineChart>
      <c:catAx>
        <c:axId val="205229902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52290863"/>
        <c:crosses val="autoZero"/>
        <c:auto val="1"/>
        <c:lblAlgn val="ctr"/>
        <c:lblOffset val="100"/>
        <c:noMultiLvlLbl val="0"/>
      </c:catAx>
      <c:valAx>
        <c:axId val="205229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A07E74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5229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t-BR" sz="1400" b="1">
                <a:solidFill>
                  <a:schemeClr val="bg1"/>
                </a:solidFill>
              </a:rPr>
              <a:t>Tendência de Ocorrências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'AnalyticsGrafico(Previsao)'!$B$1</c:f>
              <c:strCache>
                <c:ptCount val="1"/>
                <c:pt idx="0">
                  <c:v>Soma de Quantidade</c:v>
                </c:pt>
              </c:strCache>
            </c:strRef>
          </c:tx>
          <c:spPr>
            <a:ln w="25400" cap="rnd">
              <a:solidFill>
                <a:srgbClr val="FF746C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bg1">
                    <a:lumMod val="85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val>
            <c:numRef>
              <c:f>'AnalyticsGrafico(Previsao)'!$B$2:$B$49</c:f>
              <c:numCache>
                <c:formatCode>#,##0</c:formatCode>
                <c:ptCount val="48"/>
                <c:pt idx="0">
                  <c:v>67751</c:v>
                </c:pt>
                <c:pt idx="1">
                  <c:v>62358</c:v>
                </c:pt>
                <c:pt idx="2">
                  <c:v>65799</c:v>
                </c:pt>
                <c:pt idx="3">
                  <c:v>59598</c:v>
                </c:pt>
                <c:pt idx="4">
                  <c:v>59581</c:v>
                </c:pt>
                <c:pt idx="5">
                  <c:v>56306</c:v>
                </c:pt>
                <c:pt idx="6">
                  <c:v>58778</c:v>
                </c:pt>
                <c:pt idx="7">
                  <c:v>59137</c:v>
                </c:pt>
                <c:pt idx="8">
                  <c:v>59573</c:v>
                </c:pt>
                <c:pt idx="9">
                  <c:v>60018</c:v>
                </c:pt>
                <c:pt idx="10">
                  <c:v>59611</c:v>
                </c:pt>
                <c:pt idx="11">
                  <c:v>62232</c:v>
                </c:pt>
                <c:pt idx="12">
                  <c:v>64037</c:v>
                </c:pt>
                <c:pt idx="13">
                  <c:v>64486</c:v>
                </c:pt>
                <c:pt idx="14">
                  <c:v>64643</c:v>
                </c:pt>
                <c:pt idx="15">
                  <c:v>59969</c:v>
                </c:pt>
                <c:pt idx="16">
                  <c:v>60830</c:v>
                </c:pt>
                <c:pt idx="17">
                  <c:v>59414</c:v>
                </c:pt>
                <c:pt idx="18">
                  <c:v>61507</c:v>
                </c:pt>
                <c:pt idx="19">
                  <c:v>64236</c:v>
                </c:pt>
                <c:pt idx="20">
                  <c:v>62521</c:v>
                </c:pt>
                <c:pt idx="21">
                  <c:v>65654</c:v>
                </c:pt>
                <c:pt idx="22">
                  <c:v>63213</c:v>
                </c:pt>
                <c:pt idx="23">
                  <c:v>63809</c:v>
                </c:pt>
                <c:pt idx="24">
                  <c:v>49780</c:v>
                </c:pt>
                <c:pt idx="25">
                  <c:v>31674</c:v>
                </c:pt>
                <c:pt idx="26">
                  <c:v>57442</c:v>
                </c:pt>
                <c:pt idx="27">
                  <c:v>65322</c:v>
                </c:pt>
                <c:pt idx="28">
                  <c:v>67565</c:v>
                </c:pt>
                <c:pt idx="29">
                  <c:v>63061</c:v>
                </c:pt>
                <c:pt idx="30">
                  <c:v>63572</c:v>
                </c:pt>
                <c:pt idx="31">
                  <c:v>65477</c:v>
                </c:pt>
                <c:pt idx="32">
                  <c:v>63301</c:v>
                </c:pt>
                <c:pt idx="33">
                  <c:v>63914</c:v>
                </c:pt>
                <c:pt idx="34">
                  <c:v>60100</c:v>
                </c:pt>
                <c:pt idx="35">
                  <c:v>59091</c:v>
                </c:pt>
                <c:pt idx="36">
                  <c:v>63729</c:v>
                </c:pt>
                <c:pt idx="37">
                  <c:v>58380</c:v>
                </c:pt>
                <c:pt idx="38">
                  <c:v>62212</c:v>
                </c:pt>
                <c:pt idx="39">
                  <c:v>60909</c:v>
                </c:pt>
                <c:pt idx="40">
                  <c:v>62769</c:v>
                </c:pt>
                <c:pt idx="41">
                  <c:v>58593</c:v>
                </c:pt>
                <c:pt idx="42">
                  <c:v>58750</c:v>
                </c:pt>
                <c:pt idx="43">
                  <c:v>61192</c:v>
                </c:pt>
                <c:pt idx="44">
                  <c:v>58634</c:v>
                </c:pt>
                <c:pt idx="45">
                  <c:v>60660</c:v>
                </c:pt>
                <c:pt idx="46">
                  <c:v>58941</c:v>
                </c:pt>
                <c:pt idx="47">
                  <c:v>57378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1-4781-A3AD-4031644BD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299023"/>
        <c:axId val="2052290863"/>
      </c:lineChart>
      <c:catAx>
        <c:axId val="205229902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52290863"/>
        <c:crosses val="autoZero"/>
        <c:auto val="1"/>
        <c:lblAlgn val="ctr"/>
        <c:lblOffset val="100"/>
        <c:noMultiLvlLbl val="0"/>
      </c:catAx>
      <c:valAx>
        <c:axId val="205229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A07E74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5229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plotArea>
      <cx:plotAreaRegion>
        <cx:series layoutId="treemap" uniqueId="{29636C3D-295F-4B3C-A8B6-C6F1A966EBBA}">
          <cx:tx>
            <cx:txData>
              <cx:f>_xlchart.v1.1</cx:f>
              <cx:v>Soma Qtde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="1">
                    <a:solidFill>
                      <a:schemeClr val="tx1"/>
                    </a:solidFill>
                  </a:defRPr>
                </a:pPr>
                <a:endParaRPr lang="pt-BR" sz="11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1" value="0"/>
            <cx:separator>, </cx:separator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pt-BR" sz="1100" b="1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roubo_transeunte</a:t>
                  </a:r>
                </a:p>
              </cx:txPr>
            </cx:dataLabel>
            <cx:dataLabel idx="4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pt-BR" sz="1100" b="1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roubo_veiculo</a:t>
                  </a:r>
                </a:p>
              </cx:txPr>
            </cx:dataLabel>
            <cx:dataLabel idx="1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pt-BR" sz="1100" b="1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outros_roubos</a:t>
                  </a:r>
                </a:p>
              </cx:txPr>
            </cx:dataLabel>
            <cx:dataLabel idx="16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pt-BR" sz="1100" b="1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roubo_em_coletivo</a:t>
                  </a:r>
                </a:p>
              </cx:txPr>
            </cx:dataLabel>
            <cx:dataLabel idx="2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200">
                      <a:solidFill>
                        <a:schemeClr val="tx1"/>
                      </a:solidFill>
                    </a:defRPr>
                  </a:pPr>
                  <a:r>
                    <a:rPr lang="pt-BR" sz="1200" b="1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roubo_comercio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$I$6" horiz="1" max="100" min="1" page="10" val="6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hyperlink" Target="#Mapa!A1"/><Relationship Id="rId2" Type="http://schemas.openxmlformats.org/officeDocument/2006/relationships/chart" Target="../charts/chart1.xml"/><Relationship Id="rId1" Type="http://schemas.openxmlformats.org/officeDocument/2006/relationships/image" Target="../media/image1.jpe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microsoft.com/office/2014/relationships/chartEx" Target="../charts/chartEx1.xml"/><Relationship Id="rId1" Type="http://schemas.openxmlformats.org/officeDocument/2006/relationships/image" Target="../media/image2.png"/><Relationship Id="rId5" Type="http://schemas.openxmlformats.org/officeDocument/2006/relationships/hyperlink" Target="#'AnalyticsGrafico(Previsao)'!A1"/><Relationship Id="rId4" Type="http://schemas.openxmlformats.org/officeDocument/2006/relationships/hyperlink" Target="#Dashboard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4.jpeg"/><Relationship Id="rId5" Type="http://schemas.openxmlformats.org/officeDocument/2006/relationships/hyperlink" Target="#DetalhandoOcorrencias!A1"/><Relationship Id="rId4" Type="http://schemas.openxmlformats.org/officeDocument/2006/relationships/hyperlink" Target="#Mapa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'AnalyticsGrafico(Previsao)'!A1"/><Relationship Id="rId2" Type="http://schemas.openxmlformats.org/officeDocument/2006/relationships/image" Target="../media/image6.emf"/><Relationship Id="rId1" Type="http://schemas.openxmlformats.org/officeDocument/2006/relationships/image" Target="../media/image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2905</xdr:colOff>
      <xdr:row>0</xdr:row>
      <xdr:rowOff>1634</xdr:rowOff>
    </xdr:from>
    <xdr:to>
      <xdr:col>25</xdr:col>
      <xdr:colOff>911491</xdr:colOff>
      <xdr:row>45</xdr:row>
      <xdr:rowOff>110877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88B9B27-6F15-778A-B05E-B0E2A40CE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05" y="1634"/>
          <a:ext cx="15434211" cy="8681743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8</xdr:row>
      <xdr:rowOff>47624</xdr:rowOff>
    </xdr:from>
    <xdr:to>
      <xdr:col>13</xdr:col>
      <xdr:colOff>76200</xdr:colOff>
      <xdr:row>12</xdr:row>
      <xdr:rowOff>0</xdr:rowOff>
    </xdr:to>
    <xdr:sp macro="" textlink="Medidas!G15">
      <xdr:nvSpPr>
        <xdr:cNvPr id="4" name="Retângulo: Cantos Arredondados 3">
          <a:extLst>
            <a:ext uri="{FF2B5EF4-FFF2-40B4-BE49-F238E27FC236}">
              <a16:creationId xmlns:a16="http://schemas.microsoft.com/office/drawing/2014/main" id="{389E231F-5ADC-476D-352A-60A6CC222F52}"/>
            </a:ext>
          </a:extLst>
        </xdr:cNvPr>
        <xdr:cNvSpPr/>
      </xdr:nvSpPr>
      <xdr:spPr>
        <a:xfrm>
          <a:off x="6000750" y="1571624"/>
          <a:ext cx="1628775" cy="714376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8747882-9EDD-4213-83DA-69EDE1E52C3A}" type="TxLink">
            <a:rPr lang="en-US" sz="20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2.917.507</a:t>
          </a:fld>
          <a:endParaRPr lang="pt-BR" sz="20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13</xdr:col>
      <xdr:colOff>219074</xdr:colOff>
      <xdr:row>8</xdr:row>
      <xdr:rowOff>38100</xdr:rowOff>
    </xdr:from>
    <xdr:to>
      <xdr:col>16</xdr:col>
      <xdr:colOff>161924</xdr:colOff>
      <xdr:row>12</xdr:row>
      <xdr:rowOff>0</xdr:rowOff>
    </xdr:to>
    <xdr:sp macro="" textlink="m30Dias">
      <xdr:nvSpPr>
        <xdr:cNvPr id="6" name="Retângulo: Cantos Arredondados 5">
          <a:extLst>
            <a:ext uri="{FF2B5EF4-FFF2-40B4-BE49-F238E27FC236}">
              <a16:creationId xmlns:a16="http://schemas.microsoft.com/office/drawing/2014/main" id="{5CAB7232-2D1E-2085-4141-8791F23F5442}"/>
            </a:ext>
          </a:extLst>
        </xdr:cNvPr>
        <xdr:cNvSpPr/>
      </xdr:nvSpPr>
      <xdr:spPr>
        <a:xfrm>
          <a:off x="7772399" y="1562100"/>
          <a:ext cx="1685925" cy="7239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91A761C2-0170-4A23-8B6C-CFF64A1CAE1A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57.378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oneCellAnchor>
    <xdr:from>
      <xdr:col>13</xdr:col>
      <xdr:colOff>228600</xdr:colOff>
      <xdr:row>10</xdr:row>
      <xdr:rowOff>123825</xdr:rowOff>
    </xdr:from>
    <xdr:ext cx="1619250" cy="264560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F1310F23-2D1B-86D4-BDBC-19ED106973A2}"/>
            </a:ext>
          </a:extLst>
        </xdr:cNvPr>
        <xdr:cNvSpPr txBox="1"/>
      </xdr:nvSpPr>
      <xdr:spPr>
        <a:xfrm>
          <a:off x="7781925" y="2028825"/>
          <a:ext cx="16192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pt-BR" sz="1000" b="1">
              <a:solidFill>
                <a:schemeClr val="bg1"/>
              </a:solidFill>
              <a:latin typeface="+mn-lt"/>
              <a:ea typeface="+mn-ea"/>
              <a:cs typeface="+mn-cs"/>
            </a:rPr>
            <a:t>Últimos</a:t>
          </a:r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 30 dias</a:t>
          </a:r>
        </a:p>
      </xdr:txBody>
    </xdr:sp>
    <xdr:clientData/>
  </xdr:oneCellAnchor>
  <xdr:twoCellAnchor editAs="oneCell">
    <xdr:from>
      <xdr:col>16</xdr:col>
      <xdr:colOff>342900</xdr:colOff>
      <xdr:row>8</xdr:row>
      <xdr:rowOff>47624</xdr:rowOff>
    </xdr:from>
    <xdr:to>
      <xdr:col>19</xdr:col>
      <xdr:colOff>266701</xdr:colOff>
      <xdr:row>11</xdr:row>
      <xdr:rowOff>171449</xdr:rowOff>
    </xdr:to>
    <xdr:sp macro="" textlink="m60Dias">
      <xdr:nvSpPr>
        <xdr:cNvPr id="8" name="Retângulo: Cantos Arredondados 7">
          <a:extLst>
            <a:ext uri="{FF2B5EF4-FFF2-40B4-BE49-F238E27FC236}">
              <a16:creationId xmlns:a16="http://schemas.microsoft.com/office/drawing/2014/main" id="{54067568-F982-FB66-A5A9-606CCD131ED4}"/>
            </a:ext>
          </a:extLst>
        </xdr:cNvPr>
        <xdr:cNvSpPr/>
      </xdr:nvSpPr>
      <xdr:spPr>
        <a:xfrm>
          <a:off x="9639300" y="1571624"/>
          <a:ext cx="1666876" cy="6953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5784487B-7D61-4E1E-94AC-B0D53AAFD5BF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116.319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oneCellAnchor>
    <xdr:from>
      <xdr:col>16</xdr:col>
      <xdr:colOff>323850</xdr:colOff>
      <xdr:row>10</xdr:row>
      <xdr:rowOff>123825</xdr:rowOff>
    </xdr:from>
    <xdr:ext cx="1676400" cy="264560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4686093-7AFB-C995-3B88-C2CEB7D02E3B}"/>
            </a:ext>
          </a:extLst>
        </xdr:cNvPr>
        <xdr:cNvSpPr txBox="1"/>
      </xdr:nvSpPr>
      <xdr:spPr>
        <a:xfrm>
          <a:off x="9620250" y="2028825"/>
          <a:ext cx="1676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pt-BR" sz="1000" b="1">
              <a:solidFill>
                <a:schemeClr val="bg1"/>
              </a:solidFill>
              <a:latin typeface="+mn-lt"/>
              <a:ea typeface="+mn-ea"/>
              <a:cs typeface="+mn-cs"/>
            </a:rPr>
            <a:t>Últimos</a:t>
          </a:r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 60 dias</a:t>
          </a:r>
        </a:p>
      </xdr:txBody>
    </xdr:sp>
    <xdr:clientData/>
  </xdr:oneCellAnchor>
  <xdr:twoCellAnchor editAs="oneCell">
    <xdr:from>
      <xdr:col>19</xdr:col>
      <xdr:colOff>390525</xdr:colOff>
      <xdr:row>8</xdr:row>
      <xdr:rowOff>66674</xdr:rowOff>
    </xdr:from>
    <xdr:to>
      <xdr:col>22</xdr:col>
      <xdr:colOff>276225</xdr:colOff>
      <xdr:row>11</xdr:row>
      <xdr:rowOff>171449</xdr:rowOff>
    </xdr:to>
    <xdr:sp macro="" textlink="m120Dias">
      <xdr:nvSpPr>
        <xdr:cNvPr id="10" name="Retângulo: Cantos Arredondados 9">
          <a:extLst>
            <a:ext uri="{FF2B5EF4-FFF2-40B4-BE49-F238E27FC236}">
              <a16:creationId xmlns:a16="http://schemas.microsoft.com/office/drawing/2014/main" id="{D8929D18-A219-3C4C-AFBB-35E1F7371AA0}"/>
            </a:ext>
          </a:extLst>
        </xdr:cNvPr>
        <xdr:cNvSpPr/>
      </xdr:nvSpPr>
      <xdr:spPr>
        <a:xfrm>
          <a:off x="11430000" y="1590674"/>
          <a:ext cx="1628775" cy="6762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3D810473-D421-444E-B710-FE39147ED871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235.613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oneCellAnchor>
    <xdr:from>
      <xdr:col>19</xdr:col>
      <xdr:colOff>390524</xdr:colOff>
      <xdr:row>10</xdr:row>
      <xdr:rowOff>123825</xdr:rowOff>
    </xdr:from>
    <xdr:ext cx="1628775" cy="264560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4C373408-757A-9A3B-7BBE-275B430A0F9A}"/>
            </a:ext>
          </a:extLst>
        </xdr:cNvPr>
        <xdr:cNvSpPr txBox="1"/>
      </xdr:nvSpPr>
      <xdr:spPr>
        <a:xfrm>
          <a:off x="11429999" y="2028825"/>
          <a:ext cx="16287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pt-BR" sz="1000" b="1">
              <a:solidFill>
                <a:schemeClr val="bg1"/>
              </a:solidFill>
              <a:latin typeface="+mn-lt"/>
              <a:ea typeface="+mn-ea"/>
              <a:cs typeface="+mn-cs"/>
            </a:rPr>
            <a:t>Últimos</a:t>
          </a:r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 120 dias</a:t>
          </a:r>
        </a:p>
      </xdr:txBody>
    </xdr:sp>
    <xdr:clientData/>
  </xdr:oneCellAnchor>
  <xdr:twoCellAnchor>
    <xdr:from>
      <xdr:col>10</xdr:col>
      <xdr:colOff>200025</xdr:colOff>
      <xdr:row>21</xdr:row>
      <xdr:rowOff>66675</xdr:rowOff>
    </xdr:from>
    <xdr:to>
      <xdr:col>16</xdr:col>
      <xdr:colOff>123825</xdr:colOff>
      <xdr:row>36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82F769C-ADC7-4B2A-8B83-F5B17F8B6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180975</xdr:colOff>
      <xdr:row>12</xdr:row>
      <xdr:rowOff>133350</xdr:rowOff>
    </xdr:from>
    <xdr:to>
      <xdr:col>16</xdr:col>
      <xdr:colOff>142875</xdr:colOff>
      <xdr:row>20</xdr:row>
      <xdr:rowOff>104775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A8B21D83-2DD0-471B-BCCC-B119BCB7D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314326</xdr:colOff>
      <xdr:row>12</xdr:row>
      <xdr:rowOff>85725</xdr:rowOff>
    </xdr:from>
    <xdr:to>
      <xdr:col>22</xdr:col>
      <xdr:colOff>295276</xdr:colOff>
      <xdr:row>20</xdr:row>
      <xdr:rowOff>171450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E930EDD5-8E50-4381-87A1-42547EEBD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232610</xdr:colOff>
      <xdr:row>17</xdr:row>
      <xdr:rowOff>99261</xdr:rowOff>
    </xdr:from>
    <xdr:to>
      <xdr:col>2</xdr:col>
      <xdr:colOff>545056</xdr:colOff>
      <xdr:row>28</xdr:row>
      <xdr:rowOff>91761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Macrorregiao">
              <a:extLst>
                <a:ext uri="{FF2B5EF4-FFF2-40B4-BE49-F238E27FC236}">
                  <a16:creationId xmlns:a16="http://schemas.microsoft.com/office/drawing/2014/main" id="{4CCF0355-677E-22A6-7A76-C5E59050CF2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crorregia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2610" y="3337761"/>
              <a:ext cx="1474496" cy="208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>
    <xdr:from>
      <xdr:col>16</xdr:col>
      <xdr:colOff>333375</xdr:colOff>
      <xdr:row>21</xdr:row>
      <xdr:rowOff>85726</xdr:rowOff>
    </xdr:from>
    <xdr:to>
      <xdr:col>22</xdr:col>
      <xdr:colOff>276225</xdr:colOff>
      <xdr:row>37</xdr:row>
      <xdr:rowOff>47626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DB15A911-1392-4014-BB43-93E066877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11</xdr:col>
      <xdr:colOff>217341</xdr:colOff>
      <xdr:row>39</xdr:row>
      <xdr:rowOff>61062</xdr:rowOff>
    </xdr:from>
    <xdr:to>
      <xdr:col>16</xdr:col>
      <xdr:colOff>12216</xdr:colOff>
      <xdr:row>41</xdr:row>
      <xdr:rowOff>65809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Date (Ano)">
              <a:extLst>
                <a:ext uri="{FF2B5EF4-FFF2-40B4-BE49-F238E27FC236}">
                  <a16:creationId xmlns:a16="http://schemas.microsoft.com/office/drawing/2014/main" id="{237888BD-3FE0-1B71-FC6F-78CCFDC8DE5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e (Ano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08616" y="7490562"/>
              <a:ext cx="2700000" cy="3857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oneCellAnchor>
    <xdr:from>
      <xdr:col>10</xdr:col>
      <xdr:colOff>200025</xdr:colOff>
      <xdr:row>10</xdr:row>
      <xdr:rowOff>122154</xdr:rowOff>
    </xdr:from>
    <xdr:ext cx="1676400" cy="248851"/>
    <xdr:sp macro="" textlink="Rank!B1">
      <xdr:nvSpPr>
        <xdr:cNvPr id="14" name="CaixaDeTexto 13">
          <a:extLst>
            <a:ext uri="{FF2B5EF4-FFF2-40B4-BE49-F238E27FC236}">
              <a16:creationId xmlns:a16="http://schemas.microsoft.com/office/drawing/2014/main" id="{8B2D59A5-E580-62ED-B7DE-8B9776F469B8}"/>
            </a:ext>
          </a:extLst>
        </xdr:cNvPr>
        <xdr:cNvSpPr txBox="1"/>
      </xdr:nvSpPr>
      <xdr:spPr>
        <a:xfrm>
          <a:off x="6010275" y="2027154"/>
          <a:ext cx="1676400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fld id="{39A278B3-8E44-422F-95E9-AE103D7182AE}" type="TxLink">
            <a:rPr lang="en-US" sz="10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ctr"/>
            <a:t>Todas as Ocorrências</a:t>
          </a:fld>
          <a:endParaRPr lang="pt-BR" sz="10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</xdr:col>
      <xdr:colOff>38100</xdr:colOff>
      <xdr:row>8</xdr:row>
      <xdr:rowOff>57150</xdr:rowOff>
    </xdr:from>
    <xdr:to>
      <xdr:col>10</xdr:col>
      <xdr:colOff>9525</xdr:colOff>
      <xdr:row>37</xdr:row>
      <xdr:rowOff>38100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79F4A9FF-CD35-4C62-ADD2-E6856F155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542925</xdr:colOff>
      <xdr:row>6</xdr:row>
      <xdr:rowOff>28575</xdr:rowOff>
    </xdr:from>
    <xdr:to>
      <xdr:col>22</xdr:col>
      <xdr:colOff>400050</xdr:colOff>
      <xdr:row>8</xdr:row>
      <xdr:rowOff>9525</xdr:rowOff>
    </xdr:to>
    <xdr:sp macro="" textlink="">
      <xdr:nvSpPr>
        <xdr:cNvPr id="17" name="Retângulo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594BEB-C09C-2DFC-EE22-F5F5767502BE}"/>
            </a:ext>
          </a:extLst>
        </xdr:cNvPr>
        <xdr:cNvSpPr/>
      </xdr:nvSpPr>
      <xdr:spPr>
        <a:xfrm>
          <a:off x="12744450" y="1171575"/>
          <a:ext cx="43815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3</xdr:row>
      <xdr:rowOff>23812</xdr:rowOff>
    </xdr:from>
    <xdr:to>
      <xdr:col>25</xdr:col>
      <xdr:colOff>228600</xdr:colOff>
      <xdr:row>33</xdr:row>
      <xdr:rowOff>152400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8EF98A32-881C-4716-BAB1-134024B5D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595312"/>
          <a:ext cx="13887450" cy="5843588"/>
        </a:xfrm>
        <a:prstGeom prst="rect">
          <a:avLst/>
        </a:prstGeom>
      </xdr:spPr>
    </xdr:pic>
    <xdr:clientData/>
  </xdr:twoCellAnchor>
  <xdr:twoCellAnchor>
    <xdr:from>
      <xdr:col>1</xdr:col>
      <xdr:colOff>257176</xdr:colOff>
      <xdr:row>33</xdr:row>
      <xdr:rowOff>161925</xdr:rowOff>
    </xdr:from>
    <xdr:to>
      <xdr:col>25</xdr:col>
      <xdr:colOff>400050</xdr:colOff>
      <xdr:row>41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749C1A37-903D-4C74-A474-D1EF6D0C1B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8201" y="6448425"/>
              <a:ext cx="14087474" cy="1457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</xdr:colOff>
      <xdr:row>0</xdr:row>
      <xdr:rowOff>0</xdr:rowOff>
    </xdr:from>
    <xdr:to>
      <xdr:col>25</xdr:col>
      <xdr:colOff>908585</xdr:colOff>
      <xdr:row>44</xdr:row>
      <xdr:rowOff>299743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DD7887-39D9-4C7E-8583-97D41B2F4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" y="0"/>
          <a:ext cx="15434209" cy="8681743"/>
        </a:xfrm>
        <a:prstGeom prst="rect">
          <a:avLst/>
        </a:prstGeom>
      </xdr:spPr>
    </xdr:pic>
    <xdr:clientData/>
  </xdr:twoCellAnchor>
  <xdr:twoCellAnchor>
    <xdr:from>
      <xdr:col>21</xdr:col>
      <xdr:colOff>171450</xdr:colOff>
      <xdr:row>6</xdr:row>
      <xdr:rowOff>47625</xdr:rowOff>
    </xdr:from>
    <xdr:to>
      <xdr:col>21</xdr:col>
      <xdr:colOff>533400</xdr:colOff>
      <xdr:row>8</xdr:row>
      <xdr:rowOff>19050</xdr:rowOff>
    </xdr:to>
    <xdr:sp macro="" textlink="">
      <xdr:nvSpPr>
        <xdr:cNvPr id="3" name="Retângulo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604B67A-E0D5-80B4-4D9A-4754B11257D5}"/>
            </a:ext>
          </a:extLst>
        </xdr:cNvPr>
        <xdr:cNvSpPr/>
      </xdr:nvSpPr>
      <xdr:spPr>
        <a:xfrm>
          <a:off x="12372975" y="1190625"/>
          <a:ext cx="361950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0</xdr:colOff>
      <xdr:row>6</xdr:row>
      <xdr:rowOff>47625</xdr:rowOff>
    </xdr:from>
    <xdr:to>
      <xdr:col>22</xdr:col>
      <xdr:colOff>361950</xdr:colOff>
      <xdr:row>8</xdr:row>
      <xdr:rowOff>19050</xdr:rowOff>
    </xdr:to>
    <xdr:sp macro="" textlink="">
      <xdr:nvSpPr>
        <xdr:cNvPr id="4" name="Retângulo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AD77BB4-F6F0-0DEB-B78A-785F20BA9823}"/>
            </a:ext>
          </a:extLst>
        </xdr:cNvPr>
        <xdr:cNvSpPr/>
      </xdr:nvSpPr>
      <xdr:spPr>
        <a:xfrm>
          <a:off x="12782550" y="1190625"/>
          <a:ext cx="361950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0</xdr:row>
      <xdr:rowOff>9525</xdr:rowOff>
    </xdr:from>
    <xdr:ext cx="4076700" cy="1344599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46F74BD-2FA3-4B15-9BC1-D7432F64FED3}"/>
            </a:ext>
          </a:extLst>
        </xdr:cNvPr>
        <xdr:cNvSpPr txBox="1"/>
      </xdr:nvSpPr>
      <xdr:spPr>
        <a:xfrm>
          <a:off x="6629400" y="9525"/>
          <a:ext cx="4076700" cy="134459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600" b="1"/>
            <a:t>Year over Year (YoY)</a:t>
          </a:r>
        </a:p>
        <a:p>
          <a:r>
            <a:rPr lang="pt-BR" sz="1600" b="0"/>
            <a:t>É um indicador que tem por objetivo calcular a variação percentual de um mês, comparado com este mesmo mês em um determinado ano anterior. 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19050</xdr:colOff>
      <xdr:row>0</xdr:row>
      <xdr:rowOff>38100</xdr:rowOff>
    </xdr:from>
    <xdr:ext cx="4076700" cy="1344599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14E0BCC-47FD-0F83-E23C-CCED8132AC47}"/>
            </a:ext>
          </a:extLst>
        </xdr:cNvPr>
        <xdr:cNvSpPr txBox="1"/>
      </xdr:nvSpPr>
      <xdr:spPr>
        <a:xfrm>
          <a:off x="6134100" y="38100"/>
          <a:ext cx="4076700" cy="134459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600" b="1"/>
            <a:t>Month over Month (MoM)</a:t>
          </a:r>
        </a:p>
        <a:p>
          <a:r>
            <a:rPr lang="pt-BR" sz="1600" b="0"/>
            <a:t>É um indicador que tem por objetivo calcular a variação percentual de um mês, comparado com outro mês em um determinado intervalo de tempo. </a:t>
          </a:r>
        </a:p>
      </xdr:txBody>
    </xdr:sp>
    <xdr:clientData/>
  </xdr:oneCellAnchor>
  <xdr:twoCellAnchor>
    <xdr:from>
      <xdr:col>5</xdr:col>
      <xdr:colOff>57149</xdr:colOff>
      <xdr:row>8</xdr:row>
      <xdr:rowOff>100012</xdr:rowOff>
    </xdr:from>
    <xdr:to>
      <xdr:col>9</xdr:col>
      <xdr:colOff>1628774</xdr:colOff>
      <xdr:row>29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E04FDCF-5B66-6DF5-356D-4C555FAD3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38100</xdr:rowOff>
    </xdr:from>
    <xdr:ext cx="4076700" cy="84369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5940C422-409C-40EA-BDBC-737F62BF5C70}"/>
            </a:ext>
          </a:extLst>
        </xdr:cNvPr>
        <xdr:cNvSpPr txBox="1"/>
      </xdr:nvSpPr>
      <xdr:spPr>
        <a:xfrm>
          <a:off x="6200775" y="38100"/>
          <a:ext cx="4076700" cy="843693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600" b="1"/>
            <a:t>% Participação Total</a:t>
          </a:r>
        </a:p>
        <a:p>
          <a:r>
            <a:rPr lang="pt-BR" sz="1600" b="0"/>
            <a:t>Qual o percentual de participação de cada ocorrência sobre o total de ocorrências?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133350</xdr:colOff>
      <xdr:row>0</xdr:row>
      <xdr:rowOff>85725</xdr:rowOff>
    </xdr:from>
    <xdr:ext cx="4076700" cy="84369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6DDCBB1-3EA2-4C6F-A068-3D7BAA4BB765}"/>
            </a:ext>
          </a:extLst>
        </xdr:cNvPr>
        <xdr:cNvSpPr txBox="1"/>
      </xdr:nvSpPr>
      <xdr:spPr>
        <a:xfrm>
          <a:off x="5848350" y="85725"/>
          <a:ext cx="4076700" cy="843693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600" b="1"/>
            <a:t>Rank</a:t>
          </a:r>
        </a:p>
        <a:p>
          <a:r>
            <a:rPr lang="pt-BR" sz="1600" b="0"/>
            <a:t>Quando falamos de visualização de dados, ranks são extremamente importantes.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19050</xdr:colOff>
      <xdr:row>0</xdr:row>
      <xdr:rowOff>104775</xdr:rowOff>
    </xdr:from>
    <xdr:ext cx="4076700" cy="1094146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BE5694FB-3B6C-4476-9E1F-CDDD37CA8D44}"/>
            </a:ext>
          </a:extLst>
        </xdr:cNvPr>
        <xdr:cNvSpPr txBox="1"/>
      </xdr:nvSpPr>
      <xdr:spPr>
        <a:xfrm>
          <a:off x="6619875" y="104775"/>
          <a:ext cx="4076700" cy="1094146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600" b="1"/>
            <a:t>Year To Date (YTD)</a:t>
          </a:r>
        </a:p>
        <a:p>
          <a:r>
            <a:rPr lang="pt-BR" sz="1600" b="0"/>
            <a:t>É uma das principais métricas de avalição de cenários. Year to date calcula o acumulado do ano até a data atual.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19050</xdr:colOff>
      <xdr:row>0</xdr:row>
      <xdr:rowOff>76200</xdr:rowOff>
    </xdr:from>
    <xdr:ext cx="4076700" cy="1094146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39F5618-D218-494C-9B9C-344F16F539F4}"/>
            </a:ext>
          </a:extLst>
        </xdr:cNvPr>
        <xdr:cNvSpPr txBox="1"/>
      </xdr:nvSpPr>
      <xdr:spPr>
        <a:xfrm>
          <a:off x="6838950" y="76200"/>
          <a:ext cx="4076700" cy="1094146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600" b="1"/>
            <a:t>Moving Annual Total (MAT)</a:t>
          </a:r>
        </a:p>
        <a:p>
          <a:r>
            <a:rPr lang="pt-BR" sz="1600" b="0"/>
            <a:t>Medida muito utilizada para avaliar crescimento dos últimos 12 meses, por isso este nome “Total Anual Móvel”. </a:t>
          </a:r>
        </a:p>
      </xdr:txBody>
    </xdr:sp>
    <xdr:clientData/>
  </xdr:oneCellAnchor>
  <xdr:oneCellAnchor>
    <xdr:from>
      <xdr:col>4</xdr:col>
      <xdr:colOff>1000125</xdr:colOff>
      <xdr:row>10</xdr:row>
      <xdr:rowOff>171450</xdr:rowOff>
    </xdr:from>
    <xdr:ext cx="4076700" cy="1344599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C25CC6DB-2F69-40DC-AB0C-E08025F78B7C}"/>
            </a:ext>
          </a:extLst>
        </xdr:cNvPr>
        <xdr:cNvSpPr txBox="1"/>
      </xdr:nvSpPr>
      <xdr:spPr>
        <a:xfrm>
          <a:off x="6810375" y="2076450"/>
          <a:ext cx="4076700" cy="134459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600" b="1"/>
            <a:t>Consolidando Valores</a:t>
          </a:r>
        </a:p>
        <a:p>
          <a:r>
            <a:rPr lang="pt-BR" sz="1600" b="0"/>
            <a:t>Consolidar valores em períodos de tempo específicos.</a:t>
          </a:r>
        </a:p>
        <a:p>
          <a:r>
            <a:rPr lang="pt-BR" sz="1600" b="0"/>
            <a:t>Por exemplo: Vendas dos últimos 7 dias, Ocorrências dos últimos 30 dias.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0</xdr:row>
      <xdr:rowOff>114300</xdr:rowOff>
    </xdr:from>
    <xdr:ext cx="4076700" cy="1094146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50F964CD-B6ED-4AEB-B123-9C1CDEEBDA0E}"/>
            </a:ext>
          </a:extLst>
        </xdr:cNvPr>
        <xdr:cNvSpPr txBox="1"/>
      </xdr:nvSpPr>
      <xdr:spPr>
        <a:xfrm>
          <a:off x="6096000" y="114300"/>
          <a:ext cx="4076700" cy="1094146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600" b="1"/>
            <a:t>Evolução de valores em qualquer intervalo de tempo (MoM Abs Qtde)</a:t>
          </a:r>
        </a:p>
        <a:p>
          <a:r>
            <a:rPr lang="pt-BR" sz="1600" b="0"/>
            <a:t>É possível analisar a evolução de valores em qualquer intervalo de tempo.</a:t>
          </a:r>
        </a:p>
      </xdr:txBody>
    </xdr:sp>
    <xdr:clientData/>
  </xdr:oneCellAnchor>
  <xdr:twoCellAnchor>
    <xdr:from>
      <xdr:col>4</xdr:col>
      <xdr:colOff>609600</xdr:colOff>
      <xdr:row>7</xdr:row>
      <xdr:rowOff>171450</xdr:rowOff>
    </xdr:from>
    <xdr:to>
      <xdr:col>21</xdr:col>
      <xdr:colOff>371475</xdr:colOff>
      <xdr:row>30</xdr:row>
      <xdr:rowOff>57150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6050A7E-5ACE-E982-64F4-DF0E4F616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4076700" cy="1094146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B8A17AF1-FE9C-4E0F-AA91-E9B48A6715F9}"/>
            </a:ext>
          </a:extLst>
        </xdr:cNvPr>
        <xdr:cNvSpPr txBox="1"/>
      </xdr:nvSpPr>
      <xdr:spPr>
        <a:xfrm>
          <a:off x="6705600" y="0"/>
          <a:ext cx="4076700" cy="1094146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600" b="1"/>
            <a:t>Running Total (Acumulando valores)</a:t>
          </a:r>
        </a:p>
        <a:p>
          <a:r>
            <a:rPr lang="pt-BR" sz="1600" b="0"/>
            <a:t>É uma métrica muito utilizada, para acompanhar o crescimento (ou queda) de uma determinada perspectiva.</a:t>
          </a:r>
        </a:p>
      </xdr:txBody>
    </xdr:sp>
    <xdr:clientData/>
  </xdr:oneCellAnchor>
  <xdr:twoCellAnchor>
    <xdr:from>
      <xdr:col>3</xdr:col>
      <xdr:colOff>542924</xdr:colOff>
      <xdr:row>7</xdr:row>
      <xdr:rowOff>138111</xdr:rowOff>
    </xdr:from>
    <xdr:to>
      <xdr:col>18</xdr:col>
      <xdr:colOff>590550</xdr:colOff>
      <xdr:row>33</xdr:row>
      <xdr:rowOff>9524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E0B9743-C44B-0981-3323-719FFBCFB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194209</xdr:colOff>
      <xdr:row>45</xdr:row>
      <xdr:rowOff>109242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64E2F6A-643F-493C-8A1D-70B5CF3D7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5434209" cy="8681742"/>
        </a:xfrm>
        <a:prstGeom prst="rect">
          <a:avLst/>
        </a:prstGeom>
      </xdr:spPr>
    </xdr:pic>
    <xdr:clientData/>
  </xdr:twoCellAnchor>
  <xdr:twoCellAnchor>
    <xdr:from>
      <xdr:col>6</xdr:col>
      <xdr:colOff>552448</xdr:colOff>
      <xdr:row>8</xdr:row>
      <xdr:rowOff>95251</xdr:rowOff>
    </xdr:from>
    <xdr:to>
      <xdr:col>24</xdr:col>
      <xdr:colOff>247649</xdr:colOff>
      <xdr:row>22</xdr:row>
      <xdr:rowOff>38101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EF89B0-616B-2699-18AF-A54CA1A3B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523875</xdr:colOff>
      <xdr:row>23</xdr:row>
      <xdr:rowOff>57150</xdr:rowOff>
    </xdr:from>
    <xdr:to>
      <xdr:col>24</xdr:col>
      <xdr:colOff>276225</xdr:colOff>
      <xdr:row>37</xdr:row>
      <xdr:rowOff>38099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A456DBB-2002-9F91-A650-D95E982C1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247650</xdr:colOff>
      <xdr:row>6</xdr:row>
      <xdr:rowOff>57150</xdr:rowOff>
    </xdr:from>
    <xdr:to>
      <xdr:col>23</xdr:col>
      <xdr:colOff>571500</xdr:colOff>
      <xdr:row>7</xdr:row>
      <xdr:rowOff>152400</xdr:rowOff>
    </xdr:to>
    <xdr:sp macro="" textlink="">
      <xdr:nvSpPr>
        <xdr:cNvPr id="5" name="Retângulo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906272F-DDF8-9E9C-AAFC-E16A1C8F2D6F}"/>
            </a:ext>
          </a:extLst>
        </xdr:cNvPr>
        <xdr:cNvSpPr/>
      </xdr:nvSpPr>
      <xdr:spPr>
        <a:xfrm>
          <a:off x="12439650" y="1200150"/>
          <a:ext cx="323850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9525</xdr:colOff>
      <xdr:row>6</xdr:row>
      <xdr:rowOff>57150</xdr:rowOff>
    </xdr:from>
    <xdr:to>
      <xdr:col>24</xdr:col>
      <xdr:colOff>333375</xdr:colOff>
      <xdr:row>7</xdr:row>
      <xdr:rowOff>152400</xdr:rowOff>
    </xdr:to>
    <xdr:sp macro="" textlink="">
      <xdr:nvSpPr>
        <xdr:cNvPr id="6" name="Retângulo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0060C96-1F55-E853-1D8F-C9422C2732DC}"/>
            </a:ext>
          </a:extLst>
        </xdr:cNvPr>
        <xdr:cNvSpPr/>
      </xdr:nvSpPr>
      <xdr:spPr>
        <a:xfrm>
          <a:off x="12811125" y="1200150"/>
          <a:ext cx="323850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95248</xdr:rowOff>
    </xdr:from>
    <xdr:to>
      <xdr:col>6</xdr:col>
      <xdr:colOff>208357</xdr:colOff>
      <xdr:row>89</xdr:row>
      <xdr:rowOff>38099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D2346C5-40EB-42D4-8F22-20958E50D7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175"/>
        <a:stretch/>
      </xdr:blipFill>
      <xdr:spPr>
        <a:xfrm>
          <a:off x="0" y="476248"/>
          <a:ext cx="9542857" cy="165163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208357</xdr:colOff>
      <xdr:row>2</xdr:row>
      <xdr:rowOff>152400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942580B-D491-2182-D1B8-91B4B2CB16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0260"/>
        <a:stretch/>
      </xdr:blipFill>
      <xdr:spPr>
        <a:xfrm>
          <a:off x="0" y="0"/>
          <a:ext cx="9542857" cy="5334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3</xdr:row>
          <xdr:rowOff>28575</xdr:rowOff>
        </xdr:from>
        <xdr:to>
          <xdr:col>5</xdr:col>
          <xdr:colOff>276225</xdr:colOff>
          <xdr:row>87</xdr:row>
          <xdr:rowOff>38100</xdr:rowOff>
        </xdr:to>
        <xdr:pic>
          <xdr:nvPicPr>
            <xdr:cNvPr id="16" name="Imagem 15">
              <a:extLst>
                <a:ext uri="{FF2B5EF4-FFF2-40B4-BE49-F238E27FC236}">
                  <a16:creationId xmlns:a16="http://schemas.microsoft.com/office/drawing/2014/main" id="{FFD75D7D-D176-3A6C-E935-55C8EDE8F04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DetalhandoOcorrencias (2)'!$B$2:$E$85" spid="_x0000_s15405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876300" y="600075"/>
              <a:ext cx="7419975" cy="160115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5</xdr:col>
      <xdr:colOff>1047750</xdr:colOff>
      <xdr:row>0</xdr:row>
      <xdr:rowOff>38100</xdr:rowOff>
    </xdr:from>
    <xdr:to>
      <xdr:col>6</xdr:col>
      <xdr:colOff>47625</xdr:colOff>
      <xdr:row>2</xdr:row>
      <xdr:rowOff>9525</xdr:rowOff>
    </xdr:to>
    <xdr:sp macro="" textlink="">
      <xdr:nvSpPr>
        <xdr:cNvPr id="17" name="Retângulo 1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B93AE4-F3AC-5E3C-1D0B-570A29F21D78}"/>
            </a:ext>
          </a:extLst>
        </xdr:cNvPr>
        <xdr:cNvSpPr/>
      </xdr:nvSpPr>
      <xdr:spPr>
        <a:xfrm>
          <a:off x="9067800" y="38100"/>
          <a:ext cx="31432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28575</xdr:colOff>
      <xdr:row>0</xdr:row>
      <xdr:rowOff>0</xdr:rowOff>
    </xdr:from>
    <xdr:ext cx="4076700" cy="1094146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662E485-C77F-4E19-9720-D38C4451433B}"/>
            </a:ext>
          </a:extLst>
        </xdr:cNvPr>
        <xdr:cNvSpPr txBox="1"/>
      </xdr:nvSpPr>
      <xdr:spPr>
        <a:xfrm>
          <a:off x="10791825" y="0"/>
          <a:ext cx="4076700" cy="1094146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600" b="1"/>
            <a:t>Realizando simulações (What-if)</a:t>
          </a:r>
        </a:p>
        <a:p>
          <a:r>
            <a:rPr lang="pt-BR" sz="1600" b="0"/>
            <a:t>Realizar simulações é essencial, para qualquer tomada de decisão, pra você avaliar possíveis impactos e criar planos de ação para eles. 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0</xdr:row>
          <xdr:rowOff>0</xdr:rowOff>
        </xdr:from>
        <xdr:to>
          <xdr:col>10</xdr:col>
          <xdr:colOff>209550</xdr:colOff>
          <xdr:row>2</xdr:row>
          <xdr:rowOff>171450</xdr:rowOff>
        </xdr:to>
        <xdr:sp macro="" textlink="">
          <xdr:nvSpPr>
            <xdr:cNvPr id="9219" name="Scroll Bar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D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12</xdr:col>
      <xdr:colOff>142071</xdr:colOff>
      <xdr:row>36</xdr:row>
      <xdr:rowOff>37262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CF5F584-A809-207E-E5FA-45C7781A5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2875" y="190500"/>
          <a:ext cx="6428571" cy="6704762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34.552835995368" createdVersion="8" refreshedVersion="8" minRefreshableVersion="3" recordCount="0" supportSubquery="1" supportAdvancedDrill="1" xr:uid="{A51C9B5D-451C-4D8B-B520-C62F1D50637A}">
  <cacheSource type="external" connectionId="6"/>
  <cacheFields count="2">
    <cacheField name="[Measures].[Soma de Quantidade]" caption="Soma de Quantidade" numFmtId="0" hierarchy="80" level="32767"/>
    <cacheField name="[RegistroOcorrências].[Data].[Data]" caption="Data" numFmtId="0" hierarchy="27" level="1">
      <sharedItems containsSemiMixedTypes="0" containsNonDate="0" containsDate="1" containsString="0" minDate="2015-01-01T00:00:00" maxDate="2018-12-02T00:00:00" count="48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</sharedItems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/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2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2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2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0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2" memberValueDatatype="7" unbalanced="0">
      <fieldsUsage count="2">
        <fieldUsage x="-1"/>
        <fieldUsage x="1"/>
      </fieldsUsage>
    </cacheHierarchy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2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2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2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4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0" memberValueDatatype="130" unbalanced="0"/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0" memberValueDatatype="130" unbalanced="0"/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/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1276388887" createdVersion="8" refreshedVersion="8" minRefreshableVersion="3" recordCount="0" supportSubquery="1" supportAdvancedDrill="1" xr:uid="{3197BA65-EB5E-47B9-B314-FA2CE1E740E2}">
  <cacheSource type="external" connectionId="6"/>
  <cacheFields count="4">
    <cacheField name="[RegistroOcorrências].[HQ_Regiao].[Macrorregiao]" caption="Macrorregiao" numFmtId="0" hierarchy="32" level="1">
      <sharedItems count="7">
        <s v="Baixadas"/>
        <s v="Centro Fluminense"/>
        <s v="Metropolitana do Rio de Janeiro"/>
        <s v="NA"/>
        <s v="Noroeste Fluminense"/>
        <s v="Norte Fluminense"/>
        <s v="Sul Fluminense"/>
      </sharedItems>
      <extLst>
        <ext xmlns:x15="http://schemas.microsoft.com/office/spreadsheetml/2010/11/main" uri="{4F2E5C28-24EA-4eb8-9CBF-B6C8F9C3D259}">
          <x15:cachedUniqueNames>
            <x15:cachedUniqueName index="0" name="[RegistroOcorrências].[HQ_Regiao].[Macrorregiao].&amp;[Baixadas]"/>
            <x15:cachedUniqueName index="1" name="[RegistroOcorrências].[HQ_Regiao].[Macrorregiao].&amp;[Centro Fluminense]"/>
            <x15:cachedUniqueName index="2" name="[RegistroOcorrências].[HQ_Regiao].[Macrorregiao].&amp;[Metropolitana do Rio de Janeiro]"/>
            <x15:cachedUniqueName index="3" name="[RegistroOcorrências].[HQ_Regiao].[Macrorregiao].&amp;[NA]"/>
            <x15:cachedUniqueName index="4" name="[RegistroOcorrências].[HQ_Regiao].[Macrorregiao].&amp;[Noroeste Fluminense]"/>
            <x15:cachedUniqueName index="5" name="[RegistroOcorrências].[HQ_Regiao].[Macrorregiao].&amp;[Norte Fluminense]"/>
            <x15:cachedUniqueName index="6" name="[RegistroOcorrências].[HQ_Regiao].[Macrorregiao].&amp;[Sul Fluminense]"/>
          </x15:cachedUniqueNames>
        </ext>
      </extLst>
    </cacheField>
    <cacheField name="[RegistroOcorrências].[HQ_Regiao].[Microrregiao]" caption="Microrregiao" numFmtId="0" hierarchy="32" level="2">
      <sharedItems count="19">
        <s v="Bacia de São João"/>
        <s v="Lagos"/>
        <s v="Cantagalo-Cordeiro"/>
        <s v="Nova Friburgo"/>
        <s v="Santa Maria Madalena"/>
        <s v="Três Rios"/>
        <s v="Itaguaí"/>
        <s v="Macacu-Caceribu"/>
        <s v="Rio de Janeiro"/>
        <s v="Serrana"/>
        <s v="Vassouras"/>
        <s v="NA"/>
        <s v="Itaperuna"/>
        <s v="Santo Antônio de Pádua"/>
        <s v="Campos dos Goytacazes"/>
        <s v="Macaé"/>
        <s v="Baía da Ilha Grande"/>
        <s v="Barra do Piraí"/>
        <s v="Vale do Paraíba Fluminense"/>
      </sharedItems>
      <extLst>
        <ext xmlns:x15="http://schemas.microsoft.com/office/spreadsheetml/2010/11/main" uri="{4F2E5C28-24EA-4eb8-9CBF-B6C8F9C3D259}">
          <x15:cachedUniqueNames>
            <x15:cachedUniqueName index="0" name="[RegistroOcorrências].[HQ_Regiao].[Microrregiao].&amp;[Bacia de São João]"/>
            <x15:cachedUniqueName index="1" name="[RegistroOcorrências].[HQ_Regiao].[Microrregiao].&amp;[Lagos]"/>
            <x15:cachedUniqueName index="2" name="[RegistroOcorrências].[HQ_Regiao].[Microrregiao].&amp;[Cantagalo-Cordeiro]"/>
            <x15:cachedUniqueName index="3" name="[RegistroOcorrências].[HQ_Regiao].[Microrregiao].&amp;[Nova Friburgo]"/>
            <x15:cachedUniqueName index="4" name="[RegistroOcorrências].[HQ_Regiao].[Microrregiao].&amp;[Santa Maria Madalena]"/>
            <x15:cachedUniqueName index="5" name="[RegistroOcorrências].[HQ_Regiao].[Microrregiao].&amp;[Três Rios]"/>
            <x15:cachedUniqueName index="6" name="[RegistroOcorrências].[HQ_Regiao].[Microrregiao].&amp;[Itaguaí]"/>
            <x15:cachedUniqueName index="7" name="[RegistroOcorrências].[HQ_Regiao].[Microrregiao].&amp;[Macacu-Caceribu]"/>
            <x15:cachedUniqueName index="8" name="[RegistroOcorrências].[HQ_Regiao].[Microrregiao].&amp;[Rio de Janeiro]"/>
            <x15:cachedUniqueName index="9" name="[RegistroOcorrências].[HQ_Regiao].[Microrregiao].&amp;[Serrana]"/>
            <x15:cachedUniqueName index="10" name="[RegistroOcorrências].[HQ_Regiao].[Microrregiao].&amp;[Vassouras]"/>
            <x15:cachedUniqueName index="11" name="[RegistroOcorrências].[HQ_Regiao].[Microrregiao].&amp;[NA]"/>
            <x15:cachedUniqueName index="12" name="[RegistroOcorrências].[HQ_Regiao].[Microrregiao].&amp;[Itaperuna]"/>
            <x15:cachedUniqueName index="13" name="[RegistroOcorrências].[HQ_Regiao].[Microrregiao].&amp;[Santo Antônio de Pádua]"/>
            <x15:cachedUniqueName index="14" name="[RegistroOcorrências].[HQ_Regiao].[Microrregiao].&amp;[Campos dos Goytacazes]"/>
            <x15:cachedUniqueName index="15" name="[RegistroOcorrências].[HQ_Regiao].[Microrregiao].&amp;[Macaé]"/>
            <x15:cachedUniqueName index="16" name="[RegistroOcorrências].[HQ_Regiao].[Microrregiao].&amp;[Baía da Ilha Grande]"/>
            <x15:cachedUniqueName index="17" name="[RegistroOcorrências].[HQ_Regiao].[Microrregiao].&amp;[Barra do Piraí]"/>
            <x15:cachedUniqueName index="18" name="[RegistroOcorrências].[HQ_Regiao].[Microrregiao].&amp;[Vale do Paraíba Fluminense]"/>
          </x15:cachedUniqueNames>
        </ext>
      </extLst>
    </cacheField>
    <cacheField name="[RegistroOcorrências].[HQ_Regiao].[munic]" caption="munic" numFmtId="0" hierarchy="32" level="3">
      <sharedItems count="82">
        <s v="Casimiro de Abreu"/>
        <s v="Rio das Ostras"/>
        <s v="Silva Jardim"/>
        <s v="Araruama"/>
        <s v="Armação dos Búzios"/>
        <s v="Arraial do Cabo"/>
        <s v="Cabo Frio"/>
        <s v="Iguaba Grande"/>
        <s v="São Pedro da Aldeia"/>
        <s v="Saquarema"/>
        <s v="Cantagalo"/>
        <s v="Carmo"/>
        <s v="Bom Jardim"/>
        <s v="Duas Barras"/>
        <s v="Nova Friburgo"/>
        <s v="Sumidouro"/>
        <s v="Santa Maria Madalena"/>
        <s v="São Sebastião do Alto"/>
        <s v="Trajano de Morais"/>
        <s v="Paraíba do Sul"/>
        <s v="Sapucaia"/>
        <s v="Itaguaí"/>
        <s v="Mangaratiba"/>
        <s v="Seropédica"/>
        <s v="Cachoeiras de Macacu"/>
        <s v="Rio Bonito"/>
        <s v="Belford Roxo"/>
        <s v="Duque de Caxias"/>
        <s v="Guapimirim"/>
        <s v="Itaboraí"/>
        <s v="Japeri"/>
        <s v="Magé"/>
        <s v="Maricá"/>
        <s v="Mesquita"/>
        <s v="Nilópolis"/>
        <s v="Niterói"/>
        <s v="Nova Iguaçu"/>
        <s v="Queimados"/>
        <s v="Rio de Janeiro"/>
        <s v="São Gonçalo"/>
        <s v="São João de Meriti"/>
        <s v="Tanguá"/>
        <s v="Petrópolis"/>
        <s v="São José do Vale do Rio Preto"/>
        <s v="Teresópolis"/>
        <s v="Engenheiro Paulo de Frontin"/>
        <s v="Mendes"/>
        <s v="Paracambi"/>
        <s v="Vassouras"/>
        <s v="Cardoso Moreira;Italva"/>
        <s v="Comendador Levy Gasparian;Areal;Três Rios"/>
        <s v="Cordeiro;Macuco"/>
        <s v="Itaperuna;São José de Ubá"/>
        <s v="Miguel Pereira;Paty dos Alferes"/>
        <s v="Natividade;Varre-Sai"/>
        <s v="Porto Real;Quatis"/>
        <s v="Quissamã;Carapebus"/>
        <s v="Santo Antônio de Pádua;Aperibé"/>
        <s v="Bom Jesus de Itabapoana"/>
        <s v="Laje do Muriaé"/>
        <s v="Porciúncula"/>
        <s v="Cambuci"/>
        <s v="Itaocara"/>
        <s v="Miracema"/>
        <s v="Campos dos Goytacazes"/>
        <s v="São Fidélis"/>
        <s v="São Francisco de Itabapoana"/>
        <s v="São João da Barra"/>
        <s v="Conceição de Macabú"/>
        <s v="Macaé"/>
        <s v="Angra dos Reis"/>
        <s v="Paraty"/>
        <s v="Barra do Pirai"/>
        <s v="Rio das Flores"/>
        <s v="Valença"/>
        <s v="Barra Mansa"/>
        <s v="Itatiaia"/>
        <s v="Pinheiral"/>
        <s v="Piraí"/>
        <s v="Resende"/>
        <s v="Rio Claro"/>
        <s v="Volta Redonda"/>
      </sharedItems>
      <extLst>
        <ext xmlns:x15="http://schemas.microsoft.com/office/spreadsheetml/2010/11/main" uri="{4F2E5C28-24EA-4eb8-9CBF-B6C8F9C3D259}">
          <x15:cachedUniqueNames>
            <x15:cachedUniqueName index="0" name="[RegistroOcorrências].[HQ_Regiao].[munic].&amp;[Casimiro de Abreu]"/>
            <x15:cachedUniqueName index="1" name="[RegistroOcorrências].[HQ_Regiao].[munic].&amp;[Rio das Ostras]"/>
            <x15:cachedUniqueName index="2" name="[RegistroOcorrências].[HQ_Regiao].[munic].&amp;[Silva Jardim]"/>
            <x15:cachedUniqueName index="3" name="[RegistroOcorrências].[HQ_Regiao].[munic].&amp;[Araruama]"/>
            <x15:cachedUniqueName index="4" name="[RegistroOcorrências].[HQ_Regiao].[munic].&amp;[Armação dos Búzios]"/>
            <x15:cachedUniqueName index="5" name="[RegistroOcorrências].[HQ_Regiao].[munic].&amp;[Arraial do Cabo]"/>
            <x15:cachedUniqueName index="6" name="[RegistroOcorrências].[HQ_Regiao].[munic].&amp;[Cabo Frio]"/>
            <x15:cachedUniqueName index="7" name="[RegistroOcorrências].[HQ_Regiao].[munic].&amp;[Iguaba Grande]"/>
            <x15:cachedUniqueName index="8" name="[RegistroOcorrências].[HQ_Regiao].[munic].&amp;[São Pedro da Aldeia]"/>
            <x15:cachedUniqueName index="9" name="[RegistroOcorrências].[HQ_Regiao].[munic].&amp;[Saquarema]"/>
            <x15:cachedUniqueName index="10" name="[RegistroOcorrências].[HQ_Regiao].[munic].&amp;[Cantagalo]"/>
            <x15:cachedUniqueName index="11" name="[RegistroOcorrências].[HQ_Regiao].[munic].&amp;[Carmo]"/>
            <x15:cachedUniqueName index="12" name="[RegistroOcorrências].[HQ_Regiao].[munic].&amp;[Bom Jardim]"/>
            <x15:cachedUniqueName index="13" name="[RegistroOcorrências].[HQ_Regiao].[munic].&amp;[Duas Barras]"/>
            <x15:cachedUniqueName index="14" name="[RegistroOcorrências].[HQ_Regiao].[munic].&amp;[Nova Friburgo]"/>
            <x15:cachedUniqueName index="15" name="[RegistroOcorrências].[HQ_Regiao].[munic].&amp;[Sumidouro]"/>
            <x15:cachedUniqueName index="16" name="[RegistroOcorrências].[HQ_Regiao].[munic].&amp;[Santa Maria Madalena]"/>
            <x15:cachedUniqueName index="17" name="[RegistroOcorrências].[HQ_Regiao].[munic].&amp;[São Sebastião do Alto]"/>
            <x15:cachedUniqueName index="18" name="[RegistroOcorrências].[HQ_Regiao].[munic].&amp;[Trajano de Morais]"/>
            <x15:cachedUniqueName index="19" name="[RegistroOcorrências].[HQ_Regiao].[munic].&amp;[Paraíba do Sul]"/>
            <x15:cachedUniqueName index="20" name="[RegistroOcorrências].[HQ_Regiao].[munic].&amp;[Sapucaia]"/>
            <x15:cachedUniqueName index="21" name="[RegistroOcorrências].[HQ_Regiao].[munic].&amp;[Itaguaí]"/>
            <x15:cachedUniqueName index="22" name="[RegistroOcorrências].[HQ_Regiao].[munic].&amp;[Mangaratiba]"/>
            <x15:cachedUniqueName index="23" name="[RegistroOcorrências].[HQ_Regiao].[munic].&amp;[Seropédica]"/>
            <x15:cachedUniqueName index="24" name="[RegistroOcorrências].[HQ_Regiao].[munic].&amp;[Cachoeiras de Macacu]"/>
            <x15:cachedUniqueName index="25" name="[RegistroOcorrências].[HQ_Regiao].[munic].&amp;[Rio Bonito]"/>
            <x15:cachedUniqueName index="26" name="[RegistroOcorrências].[HQ_Regiao].[munic].&amp;[Belford Roxo]"/>
            <x15:cachedUniqueName index="27" name="[RegistroOcorrências].[HQ_Regiao].[munic].&amp;[Duque de Caxias]"/>
            <x15:cachedUniqueName index="28" name="[RegistroOcorrências].[HQ_Regiao].[munic].&amp;[Guapimirim]"/>
            <x15:cachedUniqueName index="29" name="[RegistroOcorrências].[HQ_Regiao].[munic].&amp;[Itaboraí]"/>
            <x15:cachedUniqueName index="30" name="[RegistroOcorrências].[HQ_Regiao].[munic].&amp;[Japeri]"/>
            <x15:cachedUniqueName index="31" name="[RegistroOcorrências].[HQ_Regiao].[munic].&amp;[Magé]"/>
            <x15:cachedUniqueName index="32" name="[RegistroOcorrências].[HQ_Regiao].[munic].&amp;[Maricá]"/>
            <x15:cachedUniqueName index="33" name="[RegistroOcorrências].[HQ_Regiao].[munic].&amp;[Mesquita]"/>
            <x15:cachedUniqueName index="34" name="[RegistroOcorrências].[HQ_Regiao].[munic].&amp;[Nilópolis]"/>
            <x15:cachedUniqueName index="35" name="[RegistroOcorrências].[HQ_Regiao].[munic].&amp;[Niterói]"/>
            <x15:cachedUniqueName index="36" name="[RegistroOcorrências].[HQ_Regiao].[munic].&amp;[Nova Iguaçu]"/>
            <x15:cachedUniqueName index="37" name="[RegistroOcorrências].[HQ_Regiao].[munic].&amp;[Queimados]"/>
            <x15:cachedUniqueName index="38" name="[RegistroOcorrências].[HQ_Regiao].[munic].&amp;[Rio de Janeiro]"/>
            <x15:cachedUniqueName index="39" name="[RegistroOcorrências].[HQ_Regiao].[munic].&amp;[São Gonçalo]"/>
            <x15:cachedUniqueName index="40" name="[RegistroOcorrências].[HQ_Regiao].[munic].&amp;[São João de Meriti]"/>
            <x15:cachedUniqueName index="41" name="[RegistroOcorrências].[HQ_Regiao].[munic].&amp;[Tanguá]"/>
            <x15:cachedUniqueName index="42" name="[RegistroOcorrências].[HQ_Regiao].[munic].&amp;[Petrópolis]"/>
            <x15:cachedUniqueName index="43" name="[RegistroOcorrências].[HQ_Regiao].[munic].&amp;[São José do Vale do Rio Preto]"/>
            <x15:cachedUniqueName index="44" name="[RegistroOcorrências].[HQ_Regiao].[munic].&amp;[Teresópolis]"/>
            <x15:cachedUniqueName index="45" name="[RegistroOcorrências].[HQ_Regiao].[munic].&amp;[Engenheiro Paulo de Frontin]"/>
            <x15:cachedUniqueName index="46" name="[RegistroOcorrências].[HQ_Regiao].[munic].&amp;[Mendes]"/>
            <x15:cachedUniqueName index="47" name="[RegistroOcorrências].[HQ_Regiao].[munic].&amp;[Paracambi]"/>
            <x15:cachedUniqueName index="48" name="[RegistroOcorrências].[HQ_Regiao].[munic].&amp;[Vassouras]"/>
            <x15:cachedUniqueName index="49" name="[RegistroOcorrências].[HQ_Regiao].[munic].&amp;[Cardoso Moreira;Italva]"/>
            <x15:cachedUniqueName index="50" name="[RegistroOcorrências].[HQ_Regiao].[munic].&amp;[Comendador Levy Gasparian;Areal;Três Rios]"/>
            <x15:cachedUniqueName index="51" name="[RegistroOcorrências].[HQ_Regiao].[munic].&amp;[Cordeiro;Macuco]"/>
            <x15:cachedUniqueName index="52" name="[RegistroOcorrências].[HQ_Regiao].[munic].&amp;[Itaperuna;São José de Ubá]"/>
            <x15:cachedUniqueName index="53" name="[RegistroOcorrências].[HQ_Regiao].[munic].&amp;[Miguel Pereira;Paty dos Alferes]"/>
            <x15:cachedUniqueName index="54" name="[RegistroOcorrências].[HQ_Regiao].[munic].&amp;[Natividade;Varre-Sai]"/>
            <x15:cachedUniqueName index="55" name="[RegistroOcorrências].[HQ_Regiao].[munic].&amp;[Porto Real;Quatis]"/>
            <x15:cachedUniqueName index="56" name="[RegistroOcorrências].[HQ_Regiao].[munic].&amp;[Quissamã;Carapebus]"/>
            <x15:cachedUniqueName index="57" name="[RegistroOcorrências].[HQ_Regiao].[munic].&amp;[Santo Antônio de Pádua;Aperibé]"/>
            <x15:cachedUniqueName index="58" name="[RegistroOcorrências].[HQ_Regiao].[munic].&amp;[Bom Jesus de Itabapoana]"/>
            <x15:cachedUniqueName index="59" name="[RegistroOcorrências].[HQ_Regiao].[munic].&amp;[Laje do Muriaé]"/>
            <x15:cachedUniqueName index="60" name="[RegistroOcorrências].[HQ_Regiao].[munic].&amp;[Porciúncula]"/>
            <x15:cachedUniqueName index="61" name="[RegistroOcorrências].[HQ_Regiao].[munic].&amp;[Cambuci]"/>
            <x15:cachedUniqueName index="62" name="[RegistroOcorrências].[HQ_Regiao].[munic].&amp;[Itaocara]"/>
            <x15:cachedUniqueName index="63" name="[RegistroOcorrências].[HQ_Regiao].[munic].&amp;[Miracema]"/>
            <x15:cachedUniqueName index="64" name="[RegistroOcorrências].[HQ_Regiao].[munic].&amp;[Campos dos Goytacazes]"/>
            <x15:cachedUniqueName index="65" name="[RegistroOcorrências].[HQ_Regiao].[munic].&amp;[São Fidélis]"/>
            <x15:cachedUniqueName index="66" name="[RegistroOcorrências].[HQ_Regiao].[munic].&amp;[São Francisco de Itabapoana]"/>
            <x15:cachedUniqueName index="67" name="[RegistroOcorrências].[HQ_Regiao].[munic].&amp;[São João da Barra]"/>
            <x15:cachedUniqueName index="68" name="[RegistroOcorrências].[HQ_Regiao].[munic].&amp;[Conceição de Macabú]"/>
            <x15:cachedUniqueName index="69" name="[RegistroOcorrências].[HQ_Regiao].[munic].&amp;[Macaé]"/>
            <x15:cachedUniqueName index="70" name="[RegistroOcorrências].[HQ_Regiao].[munic].&amp;[Angra dos Reis]"/>
            <x15:cachedUniqueName index="71" name="[RegistroOcorrências].[HQ_Regiao].[munic].&amp;[Paraty]"/>
            <x15:cachedUniqueName index="72" name="[RegistroOcorrências].[HQ_Regiao].[munic].&amp;[Barra do Pirai]"/>
            <x15:cachedUniqueName index="73" name="[RegistroOcorrências].[HQ_Regiao].[munic].&amp;[Rio das Flores]"/>
            <x15:cachedUniqueName index="74" name="[RegistroOcorrências].[HQ_Regiao].[munic].&amp;[Valença]"/>
            <x15:cachedUniqueName index="75" name="[RegistroOcorrências].[HQ_Regiao].[munic].&amp;[Barra Mansa]"/>
            <x15:cachedUniqueName index="76" name="[RegistroOcorrências].[HQ_Regiao].[munic].&amp;[Itatiaia]"/>
            <x15:cachedUniqueName index="77" name="[RegistroOcorrências].[HQ_Regiao].[munic].&amp;[Pinheiral]"/>
            <x15:cachedUniqueName index="78" name="[RegistroOcorrências].[HQ_Regiao].[munic].&amp;[Piraí]"/>
            <x15:cachedUniqueName index="79" name="[RegistroOcorrências].[HQ_Regiao].[munic].&amp;[Resende]"/>
            <x15:cachedUniqueName index="80" name="[RegistroOcorrências].[HQ_Regiao].[munic].&amp;[Rio Claro]"/>
            <x15:cachedUniqueName index="81" name="[RegistroOcorrências].[HQ_Regiao].[munic].&amp;[Volta Redonda]"/>
          </x15:cachedUniqueNames>
        </ext>
      </extLst>
    </cacheField>
    <cacheField name="[Measures].[Soma Qtde]" caption="Soma Qtde" numFmtId="0" hierarchy="54" level="32767"/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0" memberValueDatatype="130" unbalanced="0"/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0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0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4" unbalanced="0">
      <fieldsUsage count="4">
        <fieldUsage x="-1"/>
        <fieldUsage x="0"/>
        <fieldUsage x="1"/>
        <fieldUsage x="2"/>
      </fieldsUsage>
    </cacheHierarchy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0" memberValueDatatype="130" unbalanced="0"/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/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 oneField="1">
      <fieldsUsage count="1">
        <fieldUsage x="3"/>
      </fieldsUsage>
    </cacheHierarchy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4121759258" createdVersion="8" refreshedVersion="8" minRefreshableVersion="3" recordCount="0" supportSubquery="1" supportAdvancedDrill="1" xr:uid="{D8992E92-1FE5-451E-BE43-141D7F42F4A4}">
  <cacheSource type="external" connectionId="6"/>
  <cacheFields count="6">
    <cacheField name="[Calendar].[Date Hierarchy].[Year]" caption="Year" numFmtId="0" hierarchy="5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15]"/>
            <x15:cachedUniqueName index="1" name="[Calendar].[Date Hierarchy].[Year].&amp;[2016]"/>
            <x15:cachedUniqueName index="2" name="[Calendar].[Date Hierarchy].[Year].&amp;[2017]"/>
            <x15:cachedUniqueName index="3" name="[Calendar].[Date Hierarchy].[Year].&amp;[2018]"/>
          </x15:cachedUniqueNames>
        </ext>
      </extLst>
    </cacheField>
    <cacheField name="[Calendar].[Date Hierarchy].[Month]" caption="Month" numFmtId="0" hierarchy="5" level="2">
      <sharedItems containsSemiMixedTypes="0" containsNonDate="0" containsString="0"/>
    </cacheField>
    <cacheField name="[Calendar].[Date Hierarchy].[DateColumn]" caption="DateColumn" numFmtId="0" hierarchy="5" level="3">
      <sharedItems containsSemiMixedTypes="0" containsNonDate="0" containsString="0"/>
    </cacheField>
    <cacheField name="[Measures].[RT Qtde]" caption="RT Qtde" numFmtId="0" hierarchy="69" level="32767"/>
    <cacheField name="[Calendar].[Date (Ano)].[Date (Ano)]" caption="Date (Ano)" numFmtId="0" hierarchy="1" level="1">
      <sharedItems containsSemiMixedTypes="0" containsNonDate="0" containsString="0"/>
    </cacheField>
    <cacheField name="[RegistroOcorrências].[Macrorregiao].[Macrorregiao]" caption="Macrorregiao" numFmtId="0" hierarchy="34" level="1">
      <sharedItems containsSemiMixedTypes="0" containsNonDate="0" containsString="0"/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>
      <fieldsUsage count="2">
        <fieldUsage x="-1"/>
        <fieldUsage x="4"/>
      </fieldsUsage>
    </cacheHierarchy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0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0"/>
        <fieldUsage x="1"/>
        <fieldUsage x="2"/>
      </fieldsUsage>
    </cacheHierarchy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0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0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>
      <fieldsUsage count="2">
        <fieldUsage x="-1"/>
        <fieldUsage x="5"/>
      </fieldsUsage>
    </cacheHierarchy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/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/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 oneField="1">
      <fieldsUsage count="1">
        <fieldUsage x="3"/>
      </fieldsUsage>
    </cacheHierarchy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4122800928" createdVersion="8" refreshedVersion="8" minRefreshableVersion="3" recordCount="0" supportSubquery="1" supportAdvancedDrill="1" xr:uid="{A069CECE-4C2D-4B54-BEBE-2F0EC2AF8D86}">
  <cacheSource type="external" connectionId="6"/>
  <cacheFields count="5">
    <cacheField name="[Measures].[Soma de Quantidade]" caption="Soma de Quantidade" numFmtId="0" hierarchy="80" level="32767"/>
    <cacheField name="[Measures].[Ano Anterior]" caption="Ano Anterior" numFmtId="0" hierarchy="67" level="32767"/>
    <cacheField name="[Calendar].[Date (Ano)].[Date (Ano)]" caption="Date (Ano)" numFmtId="0" hierarchy="1" level="1">
      <sharedItems count="4">
        <s v="2015"/>
        <s v="2016"/>
        <s v="2017"/>
        <s v="2018"/>
      </sharedItems>
    </cacheField>
    <cacheField name="[Calendar].[Date (Mês)].[Date (Mês)]" caption="Date (Mês)" numFmtId="0" hierarchy="3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[RegistroOcorrências].[Macrorregiao].[Macrorregiao]" caption="Macrorregiao" numFmtId="0" hierarchy="34" level="1">
      <sharedItems containsSemiMixedTypes="0" containsNonDate="0" containsString="0"/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2" memberValueDatatype="130" unbalanced="0">
      <fieldsUsage count="2">
        <fieldUsage x="-1"/>
        <fieldUsage x="3"/>
      </fieldsUsage>
    </cacheHierarchy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0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0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>
      <fieldsUsage count="2">
        <fieldUsage x="-1"/>
        <fieldUsage x="4"/>
      </fieldsUsage>
    </cacheHierarchy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/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/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 oneField="1">
      <fieldsUsage count="1">
        <fieldUsage x="1"/>
      </fieldsUsage>
    </cacheHierarchy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4123958336" createdVersion="8" refreshedVersion="8" minRefreshableVersion="3" recordCount="0" supportSubquery="1" supportAdvancedDrill="1" xr:uid="{6FF5090A-70B2-45FB-8A9F-A2EA4FD2D085}">
  <cacheSource type="external" connectionId="6"/>
  <cacheFields count="7">
    <cacheField name="[Measures].[Soma de Quantidade]" caption="Soma de Quantidade" numFmtId="0" hierarchy="80" level="32767"/>
    <cacheField name="[Measures].[Mes Anterior]" caption="Mes Anterior" numFmtId="0" hierarchy="68" level="32767"/>
    <cacheField name="[Calendar].[Date Hierarchy].[Year]" caption="Year" numFmtId="0" hierarchy="5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15]"/>
            <x15:cachedUniqueName index="1" name="[Calendar].[Date Hierarchy].[Year].&amp;[2016]"/>
            <x15:cachedUniqueName index="2" name="[Calendar].[Date Hierarchy].[Year].&amp;[2017]"/>
            <x15:cachedUniqueName index="3" name="[Calendar].[Date Hierarchy].[Year].&amp;[2018]"/>
          </x15:cachedUniqueNames>
        </ext>
      </extLst>
    </cacheField>
    <cacheField name="[Calendar].[Date Hierarchy].[Month]" caption="Month" numFmtId="0" hierarchy="5" level="2">
      <sharedItems count="48"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15].&amp;[janeiro]"/>
            <x15:cachedUniqueName index="1" name="[Calendar].[Date Hierarchy].[Year].&amp;[2015].&amp;[fevereiro]"/>
            <x15:cachedUniqueName index="2" name="[Calendar].[Date Hierarchy].[Year].&amp;[2015].&amp;[março]"/>
            <x15:cachedUniqueName index="3" name="[Calendar].[Date Hierarchy].[Year].&amp;[2015].&amp;[abril]"/>
            <x15:cachedUniqueName index="4" name="[Calendar].[Date Hierarchy].[Year].&amp;[2015].&amp;[maio]"/>
            <x15:cachedUniqueName index="5" name="[Calendar].[Date Hierarchy].[Year].&amp;[2015].&amp;[junho]"/>
            <x15:cachedUniqueName index="6" name="[Calendar].[Date Hierarchy].[Year].&amp;[2015].&amp;[julho]"/>
            <x15:cachedUniqueName index="7" name="[Calendar].[Date Hierarchy].[Year].&amp;[2015].&amp;[agosto]"/>
            <x15:cachedUniqueName index="8" name="[Calendar].[Date Hierarchy].[Year].&amp;[2015].&amp;[setembro]"/>
            <x15:cachedUniqueName index="9" name="[Calendar].[Date Hierarchy].[Year].&amp;[2015].&amp;[outubro]"/>
            <x15:cachedUniqueName index="10" name="[Calendar].[Date Hierarchy].[Year].&amp;[2015].&amp;[novembro]"/>
            <x15:cachedUniqueName index="11" name="[Calendar].[Date Hierarchy].[Year].&amp;[2015].&amp;[dezembro]"/>
            <x15:cachedUniqueName index="12" name="[Calendar].[Date Hierarchy].[Year].&amp;[2016].&amp;[janeiro]"/>
            <x15:cachedUniqueName index="13" name="[Calendar].[Date Hierarchy].[Year].&amp;[2016].&amp;[fevereiro]"/>
            <x15:cachedUniqueName index="14" name="[Calendar].[Date Hierarchy].[Year].&amp;[2016].&amp;[março]"/>
            <x15:cachedUniqueName index="15" name="[Calendar].[Date Hierarchy].[Year].&amp;[2016].&amp;[abril]"/>
            <x15:cachedUniqueName index="16" name="[Calendar].[Date Hierarchy].[Year].&amp;[2016].&amp;[maio]"/>
            <x15:cachedUniqueName index="17" name="[Calendar].[Date Hierarchy].[Year].&amp;[2016].&amp;[junho]"/>
            <x15:cachedUniqueName index="18" name="[Calendar].[Date Hierarchy].[Year].&amp;[2016].&amp;[julho]"/>
            <x15:cachedUniqueName index="19" name="[Calendar].[Date Hierarchy].[Year].&amp;[2016].&amp;[agosto]"/>
            <x15:cachedUniqueName index="20" name="[Calendar].[Date Hierarchy].[Year].&amp;[2016].&amp;[setembro]"/>
            <x15:cachedUniqueName index="21" name="[Calendar].[Date Hierarchy].[Year].&amp;[2016].&amp;[outubro]"/>
            <x15:cachedUniqueName index="22" name="[Calendar].[Date Hierarchy].[Year].&amp;[2016].&amp;[novembro]"/>
            <x15:cachedUniqueName index="23" name="[Calendar].[Date Hierarchy].[Year].&amp;[2016].&amp;[dezembro]"/>
            <x15:cachedUniqueName index="24" name="[Calendar].[Date Hierarchy].[Year].&amp;[2017].&amp;[janeiro]"/>
            <x15:cachedUniqueName index="25" name="[Calendar].[Date Hierarchy].[Year].&amp;[2017].&amp;[fevereiro]"/>
            <x15:cachedUniqueName index="26" name="[Calendar].[Date Hierarchy].[Year].&amp;[2017].&amp;[março]"/>
            <x15:cachedUniqueName index="27" name="[Calendar].[Date Hierarchy].[Year].&amp;[2017].&amp;[abril]"/>
            <x15:cachedUniqueName index="28" name="[Calendar].[Date Hierarchy].[Year].&amp;[2017].&amp;[maio]"/>
            <x15:cachedUniqueName index="29" name="[Calendar].[Date Hierarchy].[Year].&amp;[2017].&amp;[junho]"/>
            <x15:cachedUniqueName index="30" name="[Calendar].[Date Hierarchy].[Year].&amp;[2017].&amp;[julho]"/>
            <x15:cachedUniqueName index="31" name="[Calendar].[Date Hierarchy].[Year].&amp;[2017].&amp;[agosto]"/>
            <x15:cachedUniqueName index="32" name="[Calendar].[Date Hierarchy].[Year].&amp;[2017].&amp;[setembro]"/>
            <x15:cachedUniqueName index="33" name="[Calendar].[Date Hierarchy].[Year].&amp;[2017].&amp;[outubro]"/>
            <x15:cachedUniqueName index="34" name="[Calendar].[Date Hierarchy].[Year].&amp;[2017].&amp;[novembro]"/>
            <x15:cachedUniqueName index="35" name="[Calendar].[Date Hierarchy].[Year].&amp;[2017].&amp;[dezembro]"/>
            <x15:cachedUniqueName index="36" name="[Calendar].[Date Hierarchy].[Year].&amp;[2018].&amp;[janeiro]"/>
            <x15:cachedUniqueName index="37" name="[Calendar].[Date Hierarchy].[Year].&amp;[2018].&amp;[fevereiro]"/>
            <x15:cachedUniqueName index="38" name="[Calendar].[Date Hierarchy].[Year].&amp;[2018].&amp;[março]"/>
            <x15:cachedUniqueName index="39" name="[Calendar].[Date Hierarchy].[Year].&amp;[2018].&amp;[abril]"/>
            <x15:cachedUniqueName index="40" name="[Calendar].[Date Hierarchy].[Year].&amp;[2018].&amp;[maio]"/>
            <x15:cachedUniqueName index="41" name="[Calendar].[Date Hierarchy].[Year].&amp;[2018].&amp;[junho]"/>
            <x15:cachedUniqueName index="42" name="[Calendar].[Date Hierarchy].[Year].&amp;[2018].&amp;[julho]"/>
            <x15:cachedUniqueName index="43" name="[Calendar].[Date Hierarchy].[Year].&amp;[2018].&amp;[agosto]"/>
            <x15:cachedUniqueName index="44" name="[Calendar].[Date Hierarchy].[Year].&amp;[2018].&amp;[setembro]"/>
            <x15:cachedUniqueName index="45" name="[Calendar].[Date Hierarchy].[Year].&amp;[2018].&amp;[outubro]"/>
            <x15:cachedUniqueName index="46" name="[Calendar].[Date Hierarchy].[Year].&amp;[2018].&amp;[novembro]"/>
            <x15:cachedUniqueName index="47" name="[Calendar].[Date Hierarchy].[Year].&amp;[2018].&amp;[dezembro]"/>
          </x15:cachedUniqueNames>
        </ext>
      </extLst>
    </cacheField>
    <cacheField name="[Calendar].[Date Hierarchy].[DateColumn]" caption="DateColumn" numFmtId="0" hierarchy="5" level="3">
      <sharedItems containsSemiMixedTypes="0" containsNonDate="0" containsString="0"/>
    </cacheField>
    <cacheField name="[Calendar].[Date (Ano)].[Date (Ano)]" caption="Date (Ano)" numFmtId="0" hierarchy="1" level="1">
      <sharedItems containsSemiMixedTypes="0" containsNonDate="0" containsString="0"/>
    </cacheField>
    <cacheField name="[RegistroOcorrências].[Macrorregiao].[Macrorregiao]" caption="Macrorregiao" numFmtId="0" hierarchy="34" level="1">
      <sharedItems containsSemiMixedTypes="0" containsNonDate="0" containsString="0"/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>
      <fieldsUsage count="2">
        <fieldUsage x="-1"/>
        <fieldUsage x="5"/>
      </fieldsUsage>
    </cacheHierarchy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2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2"/>
        <fieldUsage x="3"/>
        <fieldUsage x="4"/>
      </fieldsUsage>
    </cacheHierarchy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0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4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>
      <fieldsUsage count="2">
        <fieldUsage x="-1"/>
        <fieldUsage x="6"/>
      </fieldsUsage>
    </cacheHierarchy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/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/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 oneField="1">
      <fieldsUsage count="1">
        <fieldUsage x="1"/>
      </fieldsUsage>
    </cacheHierarchy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4124999999" createdVersion="8" refreshedVersion="8" minRefreshableVersion="3" recordCount="0" supportSubquery="1" supportAdvancedDrill="1" xr:uid="{103B4157-A13C-4617-BA10-FAD8837D2BBC}">
  <cacheSource type="external" connectionId="6"/>
  <cacheFields count="6">
    <cacheField name="[Calendar].[Date Hierarchy].[Year]" caption="Year" numFmtId="0" hierarchy="5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15]"/>
            <x15:cachedUniqueName index="1" name="[Calendar].[Date Hierarchy].[Year].&amp;[2016]"/>
            <x15:cachedUniqueName index="2" name="[Calendar].[Date Hierarchy].[Year].&amp;[2017]"/>
            <x15:cachedUniqueName index="3" name="[Calendar].[Date Hierarchy].[Year].&amp;[2018]"/>
          </x15:cachedUniqueNames>
        </ext>
      </extLst>
    </cacheField>
    <cacheField name="[Calendar].[Date Hierarchy].[Month]" caption="Month" numFmtId="0" hierarchy="5" level="2">
      <sharedItems count="48"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15].&amp;[janeiro]"/>
            <x15:cachedUniqueName index="1" name="[Calendar].[Date Hierarchy].[Year].&amp;[2015].&amp;[fevereiro]"/>
            <x15:cachedUniqueName index="2" name="[Calendar].[Date Hierarchy].[Year].&amp;[2015].&amp;[março]"/>
            <x15:cachedUniqueName index="3" name="[Calendar].[Date Hierarchy].[Year].&amp;[2015].&amp;[abril]"/>
            <x15:cachedUniqueName index="4" name="[Calendar].[Date Hierarchy].[Year].&amp;[2015].&amp;[maio]"/>
            <x15:cachedUniqueName index="5" name="[Calendar].[Date Hierarchy].[Year].&amp;[2015].&amp;[junho]"/>
            <x15:cachedUniqueName index="6" name="[Calendar].[Date Hierarchy].[Year].&amp;[2015].&amp;[julho]"/>
            <x15:cachedUniqueName index="7" name="[Calendar].[Date Hierarchy].[Year].&amp;[2015].&amp;[agosto]"/>
            <x15:cachedUniqueName index="8" name="[Calendar].[Date Hierarchy].[Year].&amp;[2015].&amp;[setembro]"/>
            <x15:cachedUniqueName index="9" name="[Calendar].[Date Hierarchy].[Year].&amp;[2015].&amp;[outubro]"/>
            <x15:cachedUniqueName index="10" name="[Calendar].[Date Hierarchy].[Year].&amp;[2015].&amp;[novembro]"/>
            <x15:cachedUniqueName index="11" name="[Calendar].[Date Hierarchy].[Year].&amp;[2015].&amp;[dezembro]"/>
            <x15:cachedUniqueName index="12" name="[Calendar].[Date Hierarchy].[Year].&amp;[2016].&amp;[janeiro]"/>
            <x15:cachedUniqueName index="13" name="[Calendar].[Date Hierarchy].[Year].&amp;[2016].&amp;[fevereiro]"/>
            <x15:cachedUniqueName index="14" name="[Calendar].[Date Hierarchy].[Year].&amp;[2016].&amp;[março]"/>
            <x15:cachedUniqueName index="15" name="[Calendar].[Date Hierarchy].[Year].&amp;[2016].&amp;[abril]"/>
            <x15:cachedUniqueName index="16" name="[Calendar].[Date Hierarchy].[Year].&amp;[2016].&amp;[maio]"/>
            <x15:cachedUniqueName index="17" name="[Calendar].[Date Hierarchy].[Year].&amp;[2016].&amp;[junho]"/>
            <x15:cachedUniqueName index="18" name="[Calendar].[Date Hierarchy].[Year].&amp;[2016].&amp;[julho]"/>
            <x15:cachedUniqueName index="19" name="[Calendar].[Date Hierarchy].[Year].&amp;[2016].&amp;[agosto]"/>
            <x15:cachedUniqueName index="20" name="[Calendar].[Date Hierarchy].[Year].&amp;[2016].&amp;[setembro]"/>
            <x15:cachedUniqueName index="21" name="[Calendar].[Date Hierarchy].[Year].&amp;[2016].&amp;[outubro]"/>
            <x15:cachedUniqueName index="22" name="[Calendar].[Date Hierarchy].[Year].&amp;[2016].&amp;[novembro]"/>
            <x15:cachedUniqueName index="23" name="[Calendar].[Date Hierarchy].[Year].&amp;[2016].&amp;[dezembro]"/>
            <x15:cachedUniqueName index="24" name="[Calendar].[Date Hierarchy].[Year].&amp;[2017].&amp;[janeiro]"/>
            <x15:cachedUniqueName index="25" name="[Calendar].[Date Hierarchy].[Year].&amp;[2017].&amp;[fevereiro]"/>
            <x15:cachedUniqueName index="26" name="[Calendar].[Date Hierarchy].[Year].&amp;[2017].&amp;[março]"/>
            <x15:cachedUniqueName index="27" name="[Calendar].[Date Hierarchy].[Year].&amp;[2017].&amp;[abril]"/>
            <x15:cachedUniqueName index="28" name="[Calendar].[Date Hierarchy].[Year].&amp;[2017].&amp;[maio]"/>
            <x15:cachedUniqueName index="29" name="[Calendar].[Date Hierarchy].[Year].&amp;[2017].&amp;[junho]"/>
            <x15:cachedUniqueName index="30" name="[Calendar].[Date Hierarchy].[Year].&amp;[2017].&amp;[julho]"/>
            <x15:cachedUniqueName index="31" name="[Calendar].[Date Hierarchy].[Year].&amp;[2017].&amp;[agosto]"/>
            <x15:cachedUniqueName index="32" name="[Calendar].[Date Hierarchy].[Year].&amp;[2017].&amp;[setembro]"/>
            <x15:cachedUniqueName index="33" name="[Calendar].[Date Hierarchy].[Year].&amp;[2017].&amp;[outubro]"/>
            <x15:cachedUniqueName index="34" name="[Calendar].[Date Hierarchy].[Year].&amp;[2017].&amp;[novembro]"/>
            <x15:cachedUniqueName index="35" name="[Calendar].[Date Hierarchy].[Year].&amp;[2017].&amp;[dezembro]"/>
            <x15:cachedUniqueName index="36" name="[Calendar].[Date Hierarchy].[Year].&amp;[2018].&amp;[janeiro]"/>
            <x15:cachedUniqueName index="37" name="[Calendar].[Date Hierarchy].[Year].&amp;[2018].&amp;[fevereiro]"/>
            <x15:cachedUniqueName index="38" name="[Calendar].[Date Hierarchy].[Year].&amp;[2018].&amp;[março]"/>
            <x15:cachedUniqueName index="39" name="[Calendar].[Date Hierarchy].[Year].&amp;[2018].&amp;[abril]"/>
            <x15:cachedUniqueName index="40" name="[Calendar].[Date Hierarchy].[Year].&amp;[2018].&amp;[maio]"/>
            <x15:cachedUniqueName index="41" name="[Calendar].[Date Hierarchy].[Year].&amp;[2018].&amp;[junho]"/>
            <x15:cachedUniqueName index="42" name="[Calendar].[Date Hierarchy].[Year].&amp;[2018].&amp;[julho]"/>
            <x15:cachedUniqueName index="43" name="[Calendar].[Date Hierarchy].[Year].&amp;[2018].&amp;[agosto]"/>
            <x15:cachedUniqueName index="44" name="[Calendar].[Date Hierarchy].[Year].&amp;[2018].&amp;[setembro]"/>
            <x15:cachedUniqueName index="45" name="[Calendar].[Date Hierarchy].[Year].&amp;[2018].&amp;[outubro]"/>
            <x15:cachedUniqueName index="46" name="[Calendar].[Date Hierarchy].[Year].&amp;[2018].&amp;[novembro]"/>
            <x15:cachedUniqueName index="47" name="[Calendar].[Date Hierarchy].[Year].&amp;[2018].&amp;[dezembro]"/>
          </x15:cachedUniqueNames>
        </ext>
      </extLst>
    </cacheField>
    <cacheField name="[Calendar].[Date Hierarchy].[DateColumn]" caption="DateColumn" numFmtId="0" hierarchy="5" level="3">
      <sharedItems containsSemiMixedTypes="0" containsNonDate="0" containsString="0"/>
    </cacheField>
    <cacheField name="[Measures].[Soma de Quantidade]" caption="Soma de Quantidade" numFmtId="0" hierarchy="80" level="32767"/>
    <cacheField name="[Measures].[Acumulado do Ano (YTD)]" caption="Acumulado do Ano (YTD)" numFmtId="0" hierarchy="61" level="32767"/>
    <cacheField name="[RegistroOcorrências].[Macrorregiao].[Macrorregiao]" caption="Macrorregiao" numFmtId="0" hierarchy="34" level="1">
      <sharedItems containsSemiMixedTypes="0" containsNonDate="0" containsString="0"/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/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0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0"/>
        <fieldUsage x="1"/>
        <fieldUsage x="2"/>
      </fieldsUsage>
    </cacheHierarchy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0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0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>
      <fieldsUsage count="2">
        <fieldUsage x="-1"/>
        <fieldUsage x="5"/>
      </fieldsUsage>
    </cacheHierarchy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/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/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 oneField="1">
      <fieldsUsage count="1">
        <fieldUsage x="4"/>
      </fieldsUsage>
    </cacheHierarchy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4126157407" createdVersion="8" refreshedVersion="8" minRefreshableVersion="3" recordCount="0" supportSubquery="1" supportAdvancedDrill="1" xr:uid="{069D55E2-E63D-407B-84FC-572D5D3BBCA1}">
  <cacheSource type="external" connectionId="6"/>
  <cacheFields count="7">
    <cacheField name="[Measures].[MoM Abs Qtde]" caption="MoM Abs Qtde" numFmtId="0" hierarchy="66" level="32767"/>
    <cacheField name="[Measures].[Soma de Quantidade]" caption="Soma de Quantidade" numFmtId="0" hierarchy="80" level="32767"/>
    <cacheField name="[Calendar].[Date Hierarchy].[Year]" caption="Year" numFmtId="0" hierarchy="5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15]"/>
            <x15:cachedUniqueName index="1" name="[Calendar].[Date Hierarchy].[Year].&amp;[2016]"/>
            <x15:cachedUniqueName index="2" name="[Calendar].[Date Hierarchy].[Year].&amp;[2017]"/>
            <x15:cachedUniqueName index="3" name="[Calendar].[Date Hierarchy].[Year].&amp;[2018]"/>
          </x15:cachedUniqueNames>
        </ext>
      </extLst>
    </cacheField>
    <cacheField name="[Calendar].[Date Hierarchy].[Month]" caption="Month" numFmtId="0" hierarchy="5" level="2">
      <sharedItems count="48"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15].&amp;[janeiro]"/>
            <x15:cachedUniqueName index="1" name="[Calendar].[Date Hierarchy].[Year].&amp;[2015].&amp;[fevereiro]"/>
            <x15:cachedUniqueName index="2" name="[Calendar].[Date Hierarchy].[Year].&amp;[2015].&amp;[março]"/>
            <x15:cachedUniqueName index="3" name="[Calendar].[Date Hierarchy].[Year].&amp;[2015].&amp;[abril]"/>
            <x15:cachedUniqueName index="4" name="[Calendar].[Date Hierarchy].[Year].&amp;[2015].&amp;[maio]"/>
            <x15:cachedUniqueName index="5" name="[Calendar].[Date Hierarchy].[Year].&amp;[2015].&amp;[junho]"/>
            <x15:cachedUniqueName index="6" name="[Calendar].[Date Hierarchy].[Year].&amp;[2015].&amp;[julho]"/>
            <x15:cachedUniqueName index="7" name="[Calendar].[Date Hierarchy].[Year].&amp;[2015].&amp;[agosto]"/>
            <x15:cachedUniqueName index="8" name="[Calendar].[Date Hierarchy].[Year].&amp;[2015].&amp;[setembro]"/>
            <x15:cachedUniqueName index="9" name="[Calendar].[Date Hierarchy].[Year].&amp;[2015].&amp;[outubro]"/>
            <x15:cachedUniqueName index="10" name="[Calendar].[Date Hierarchy].[Year].&amp;[2015].&amp;[novembro]"/>
            <x15:cachedUniqueName index="11" name="[Calendar].[Date Hierarchy].[Year].&amp;[2015].&amp;[dezembro]"/>
            <x15:cachedUniqueName index="12" name="[Calendar].[Date Hierarchy].[Year].&amp;[2016].&amp;[janeiro]"/>
            <x15:cachedUniqueName index="13" name="[Calendar].[Date Hierarchy].[Year].&amp;[2016].&amp;[fevereiro]"/>
            <x15:cachedUniqueName index="14" name="[Calendar].[Date Hierarchy].[Year].&amp;[2016].&amp;[março]"/>
            <x15:cachedUniqueName index="15" name="[Calendar].[Date Hierarchy].[Year].&amp;[2016].&amp;[abril]"/>
            <x15:cachedUniqueName index="16" name="[Calendar].[Date Hierarchy].[Year].&amp;[2016].&amp;[maio]"/>
            <x15:cachedUniqueName index="17" name="[Calendar].[Date Hierarchy].[Year].&amp;[2016].&amp;[junho]"/>
            <x15:cachedUniqueName index="18" name="[Calendar].[Date Hierarchy].[Year].&amp;[2016].&amp;[julho]"/>
            <x15:cachedUniqueName index="19" name="[Calendar].[Date Hierarchy].[Year].&amp;[2016].&amp;[agosto]"/>
            <x15:cachedUniqueName index="20" name="[Calendar].[Date Hierarchy].[Year].&amp;[2016].&amp;[setembro]"/>
            <x15:cachedUniqueName index="21" name="[Calendar].[Date Hierarchy].[Year].&amp;[2016].&amp;[outubro]"/>
            <x15:cachedUniqueName index="22" name="[Calendar].[Date Hierarchy].[Year].&amp;[2016].&amp;[novembro]"/>
            <x15:cachedUniqueName index="23" name="[Calendar].[Date Hierarchy].[Year].&amp;[2016].&amp;[dezembro]"/>
            <x15:cachedUniqueName index="24" name="[Calendar].[Date Hierarchy].[Year].&amp;[2017].&amp;[janeiro]"/>
            <x15:cachedUniqueName index="25" name="[Calendar].[Date Hierarchy].[Year].&amp;[2017].&amp;[fevereiro]"/>
            <x15:cachedUniqueName index="26" name="[Calendar].[Date Hierarchy].[Year].&amp;[2017].&amp;[março]"/>
            <x15:cachedUniqueName index="27" name="[Calendar].[Date Hierarchy].[Year].&amp;[2017].&amp;[abril]"/>
            <x15:cachedUniqueName index="28" name="[Calendar].[Date Hierarchy].[Year].&amp;[2017].&amp;[maio]"/>
            <x15:cachedUniqueName index="29" name="[Calendar].[Date Hierarchy].[Year].&amp;[2017].&amp;[junho]"/>
            <x15:cachedUniqueName index="30" name="[Calendar].[Date Hierarchy].[Year].&amp;[2017].&amp;[julho]"/>
            <x15:cachedUniqueName index="31" name="[Calendar].[Date Hierarchy].[Year].&amp;[2017].&amp;[agosto]"/>
            <x15:cachedUniqueName index="32" name="[Calendar].[Date Hierarchy].[Year].&amp;[2017].&amp;[setembro]"/>
            <x15:cachedUniqueName index="33" name="[Calendar].[Date Hierarchy].[Year].&amp;[2017].&amp;[outubro]"/>
            <x15:cachedUniqueName index="34" name="[Calendar].[Date Hierarchy].[Year].&amp;[2017].&amp;[novembro]"/>
            <x15:cachedUniqueName index="35" name="[Calendar].[Date Hierarchy].[Year].&amp;[2017].&amp;[dezembro]"/>
            <x15:cachedUniqueName index="36" name="[Calendar].[Date Hierarchy].[Year].&amp;[2018].&amp;[janeiro]"/>
            <x15:cachedUniqueName index="37" name="[Calendar].[Date Hierarchy].[Year].&amp;[2018].&amp;[fevereiro]"/>
            <x15:cachedUniqueName index="38" name="[Calendar].[Date Hierarchy].[Year].&amp;[2018].&amp;[março]"/>
            <x15:cachedUniqueName index="39" name="[Calendar].[Date Hierarchy].[Year].&amp;[2018].&amp;[abril]"/>
            <x15:cachedUniqueName index="40" name="[Calendar].[Date Hierarchy].[Year].&amp;[2018].&amp;[maio]"/>
            <x15:cachedUniqueName index="41" name="[Calendar].[Date Hierarchy].[Year].&amp;[2018].&amp;[junho]"/>
            <x15:cachedUniqueName index="42" name="[Calendar].[Date Hierarchy].[Year].&amp;[2018].&amp;[julho]"/>
            <x15:cachedUniqueName index="43" name="[Calendar].[Date Hierarchy].[Year].&amp;[2018].&amp;[agosto]"/>
            <x15:cachedUniqueName index="44" name="[Calendar].[Date Hierarchy].[Year].&amp;[2018].&amp;[setembro]"/>
            <x15:cachedUniqueName index="45" name="[Calendar].[Date Hierarchy].[Year].&amp;[2018].&amp;[outubro]"/>
            <x15:cachedUniqueName index="46" name="[Calendar].[Date Hierarchy].[Year].&amp;[2018].&amp;[novembro]"/>
            <x15:cachedUniqueName index="47" name="[Calendar].[Date Hierarchy].[Year].&amp;[2018].&amp;[dezembro]"/>
          </x15:cachedUniqueNames>
        </ext>
      </extLst>
    </cacheField>
    <cacheField name="[Calendar].[Date Hierarchy].[DateColumn]" caption="DateColumn" numFmtId="0" hierarchy="5" level="3">
      <sharedItems containsSemiMixedTypes="0" containsNonDate="0" containsString="0"/>
    </cacheField>
    <cacheField name="[Calendar].[Date (Ano)].[Date (Ano)]" caption="Date (Ano)" numFmtId="0" hierarchy="1" level="1">
      <sharedItems containsSemiMixedTypes="0" containsNonDate="0" containsString="0"/>
    </cacheField>
    <cacheField name="[RegistroOcorrências].[Macrorregiao].[Macrorregiao]" caption="Macrorregiao" numFmtId="0" hierarchy="34" level="1">
      <sharedItems containsSemiMixedTypes="0" containsNonDate="0" containsString="0"/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>
      <fieldsUsage count="2">
        <fieldUsage x="-1"/>
        <fieldUsage x="5"/>
      </fieldsUsage>
    </cacheHierarchy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0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2"/>
        <fieldUsage x="3"/>
        <fieldUsage x="4"/>
      </fieldsUsage>
    </cacheHierarchy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0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0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>
      <fieldsUsage count="2">
        <fieldUsage x="-1"/>
        <fieldUsage x="6"/>
      </fieldsUsage>
    </cacheHierarchy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/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/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 oneField="1">
      <fieldsUsage count="1">
        <fieldUsage x="0"/>
      </fieldsUsage>
    </cacheHierarchy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4127199077" createdVersion="5" refreshedVersion="8" minRefreshableVersion="3" recordCount="0" supportSubquery="1" supportAdvancedDrill="1" xr:uid="{87FE4141-E763-4ABC-9D2B-4A9A5E474FE2}">
  <cacheSource type="external" connectionId="6"/>
  <cacheFields count="5">
    <cacheField name="[RegistroOcorrências].[Ocorrencias].[Ocorrencias]" caption="Ocorrencias" numFmtId="0" hierarchy="38" level="1">
      <sharedItems count="47">
        <s v="aaapai"/>
        <s v="ameaca"/>
        <s v="apf"/>
        <s v="apreensao_drogas"/>
        <s v="apreensao_drogas_sem_autor"/>
        <s v="cmba"/>
        <s v="cmp"/>
        <s v="encontro_cadaver"/>
        <s v="encontro_ossada"/>
        <s v="estelionato"/>
        <s v="estupro"/>
        <s v="extorsao"/>
        <s v="furto_bicicleta"/>
        <s v="furto_celular"/>
        <s v="furto_coletivo"/>
        <s v="furto_transeunte"/>
        <s v="furto_veiculos"/>
        <s v="hom_culposo"/>
        <s v="hom_doloso"/>
        <s v="hom_por_interv_policial"/>
        <s v="latrocinio"/>
        <s v="lesao_corp_culposa"/>
        <s v="lesao_corp_dolosa"/>
        <s v="lesao_corp_morte"/>
        <s v="outros_furtos"/>
        <s v="outros_roubos"/>
        <s v="pessoas_desaparecidas"/>
        <s v="pol_civis_mortos_serv"/>
        <s v="pol_militares_mortos_serv"/>
        <s v="posse_drogas"/>
        <s v="recuperacao_veiculos"/>
        <s v="roubo_apos_saque"/>
        <s v="roubo_banco"/>
        <s v="roubo_bicicleta"/>
        <s v="roubo_carga"/>
        <s v="roubo_celular"/>
        <s v="roubo_comercio"/>
        <s v="roubo_conducao_saque"/>
        <s v="roubo_cx_eletronico"/>
        <s v="roubo_em_coletivo"/>
        <s v="roubo_residencia"/>
        <s v="roubo_transeunte"/>
        <s v="roubo_veiculo"/>
        <s v="sequestro"/>
        <s v="sequestro_relampago"/>
        <s v="tentat_hom"/>
        <s v="trafico_drogas"/>
      </sharedItems>
    </cacheField>
    <cacheField name="[Measures].[Soma Qtde]" caption="Soma Qtde" numFmtId="0" hierarchy="54" level="32767"/>
    <cacheField name="[Measures].[% Total de Ocorrencias]" caption="% Total de Ocorrencias" numFmtId="0" hierarchy="59" level="32767"/>
    <cacheField name="[RegistroOcorrências].[CISP].[CISP]" caption="CISP" numFmtId="0" hierarchy="25" level="1">
      <sharedItems containsSemiMixedTypes="0" containsString="0" containsNumber="1" containsInteger="1" minValue="1" maxValue="168" count="138">
        <n v="1"/>
        <n v="4"/>
        <n v="5"/>
        <n v="6"/>
        <n v="7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8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70"/>
        <n v="71"/>
        <n v="72"/>
        <n v="73"/>
        <n v="74"/>
        <n v="75"/>
        <n v="76"/>
        <n v="77"/>
        <n v="78"/>
        <n v="79"/>
        <n v="81"/>
        <n v="82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4"/>
        <n v="105"/>
        <n v="106"/>
        <n v="107"/>
        <n v="108"/>
        <n v="109"/>
        <n v="110"/>
        <n v="111"/>
        <n v="112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2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51"/>
        <n v="152"/>
        <n v="153"/>
        <n v="154"/>
        <n v="155"/>
        <n v="156"/>
        <n v="157"/>
        <n v="158"/>
        <n v="159"/>
        <n v="165"/>
        <n v="166"/>
        <n v="167"/>
        <n v="168"/>
      </sharedItems>
      <extLst>
        <ext xmlns:x15="http://schemas.microsoft.com/office/spreadsheetml/2010/11/main" uri="{4F2E5C28-24EA-4eb8-9CBF-B6C8F9C3D259}">
          <x15:cachedUniqueNames>
            <x15:cachedUniqueName index="0" name="[RegistroOcorrências].[CISP].&amp;[1]"/>
            <x15:cachedUniqueName index="1" name="[RegistroOcorrências].[CISP].&amp;[4]"/>
            <x15:cachedUniqueName index="2" name="[RegistroOcorrências].[CISP].&amp;[5]"/>
            <x15:cachedUniqueName index="3" name="[RegistroOcorrências].[CISP].&amp;[6]"/>
            <x15:cachedUniqueName index="4" name="[RegistroOcorrências].[CISP].&amp;[7]"/>
            <x15:cachedUniqueName index="5" name="[RegistroOcorrências].[CISP].&amp;[9]"/>
            <x15:cachedUniqueName index="6" name="[RegistroOcorrências].[CISP].&amp;[10]"/>
            <x15:cachedUniqueName index="7" name="[RegistroOcorrências].[CISP].&amp;[11]"/>
            <x15:cachedUniqueName index="8" name="[RegistroOcorrências].[CISP].&amp;[12]"/>
            <x15:cachedUniqueName index="9" name="[RegistroOcorrências].[CISP].&amp;[13]"/>
            <x15:cachedUniqueName index="10" name="[RegistroOcorrências].[CISP].&amp;[14]"/>
            <x15:cachedUniqueName index="11" name="[RegistroOcorrências].[CISP].&amp;[15]"/>
            <x15:cachedUniqueName index="12" name="[RegistroOcorrências].[CISP].&amp;[16]"/>
            <x15:cachedUniqueName index="13" name="[RegistroOcorrências].[CISP].&amp;[17]"/>
            <x15:cachedUniqueName index="14" name="[RegistroOcorrências].[CISP].&amp;[18]"/>
            <x15:cachedUniqueName index="15" name="[RegistroOcorrências].[CISP].&amp;[19]"/>
            <x15:cachedUniqueName index="16" name="[RegistroOcorrências].[CISP].&amp;[20]"/>
            <x15:cachedUniqueName index="17" name="[RegistroOcorrências].[CISP].&amp;[21]"/>
            <x15:cachedUniqueName index="18" name="[RegistroOcorrências].[CISP].&amp;[22]"/>
            <x15:cachedUniqueName index="19" name="[RegistroOcorrências].[CISP].&amp;[23]"/>
            <x15:cachedUniqueName index="20" name="[RegistroOcorrências].[CISP].&amp;[24]"/>
            <x15:cachedUniqueName index="21" name="[RegistroOcorrências].[CISP].&amp;[25]"/>
            <x15:cachedUniqueName index="22" name="[RegistroOcorrências].[CISP].&amp;[26]"/>
            <x15:cachedUniqueName index="23" name="[RegistroOcorrências].[CISP].&amp;[27]"/>
            <x15:cachedUniqueName index="24" name="[RegistroOcorrências].[CISP].&amp;[28]"/>
            <x15:cachedUniqueName index="25" name="[RegistroOcorrências].[CISP].&amp;[29]"/>
            <x15:cachedUniqueName index="26" name="[RegistroOcorrências].[CISP].&amp;[30]"/>
            <x15:cachedUniqueName index="27" name="[RegistroOcorrências].[CISP].&amp;[31]"/>
            <x15:cachedUniqueName index="28" name="[RegistroOcorrências].[CISP].&amp;[32]"/>
            <x15:cachedUniqueName index="29" name="[RegistroOcorrências].[CISP].&amp;[33]"/>
            <x15:cachedUniqueName index="30" name="[RegistroOcorrências].[CISP].&amp;[34]"/>
            <x15:cachedUniqueName index="31" name="[RegistroOcorrências].[CISP].&amp;[35]"/>
            <x15:cachedUniqueName index="32" name="[RegistroOcorrências].[CISP].&amp;[36]"/>
            <x15:cachedUniqueName index="33" name="[RegistroOcorrências].[CISP].&amp;[37]"/>
            <x15:cachedUniqueName index="34" name="[RegistroOcorrências].[CISP].&amp;[38]"/>
            <x15:cachedUniqueName index="35" name="[RegistroOcorrências].[CISP].&amp;[39]"/>
            <x15:cachedUniqueName index="36" name="[RegistroOcorrências].[CISP].&amp;[40]"/>
            <x15:cachedUniqueName index="37" name="[RegistroOcorrências].[CISP].&amp;[41]"/>
            <x15:cachedUniqueName index="38" name="[RegistroOcorrências].[CISP].&amp;[42]"/>
            <x15:cachedUniqueName index="39" name="[RegistroOcorrências].[CISP].&amp;[43]"/>
            <x15:cachedUniqueName index="40" name="[RegistroOcorrências].[CISP].&amp;[44]"/>
            <x15:cachedUniqueName index="41" name="[RegistroOcorrências].[CISP].&amp;[45]"/>
            <x15:cachedUniqueName index="42" name="[RegistroOcorrências].[CISP].&amp;[48]"/>
            <x15:cachedUniqueName index="43" name="[RegistroOcorrências].[CISP].&amp;[50]"/>
            <x15:cachedUniqueName index="44" name="[RegistroOcorrências].[CISP].&amp;[51]"/>
            <x15:cachedUniqueName index="45" name="[RegistroOcorrências].[CISP].&amp;[52]"/>
            <x15:cachedUniqueName index="46" name="[RegistroOcorrências].[CISP].&amp;[53]"/>
            <x15:cachedUniqueName index="47" name="[RegistroOcorrências].[CISP].&amp;[54]"/>
            <x15:cachedUniqueName index="48" name="[RegistroOcorrências].[CISP].&amp;[55]"/>
            <x15:cachedUniqueName index="49" name="[RegistroOcorrências].[CISP].&amp;[56]"/>
            <x15:cachedUniqueName index="50" name="[RegistroOcorrências].[CISP].&amp;[57]"/>
            <x15:cachedUniqueName index="51" name="[RegistroOcorrências].[CISP].&amp;[58]"/>
            <x15:cachedUniqueName index="52" name="[RegistroOcorrências].[CISP].&amp;[59]"/>
            <x15:cachedUniqueName index="53" name="[RegistroOcorrências].[CISP].&amp;[60]"/>
            <x15:cachedUniqueName index="54" name="[RegistroOcorrências].[CISP].&amp;[61]"/>
            <x15:cachedUniqueName index="55" name="[RegistroOcorrências].[CISP].&amp;[62]"/>
            <x15:cachedUniqueName index="56" name="[RegistroOcorrências].[CISP].&amp;[63]"/>
            <x15:cachedUniqueName index="57" name="[RegistroOcorrências].[CISP].&amp;[64]"/>
            <x15:cachedUniqueName index="58" name="[RegistroOcorrências].[CISP].&amp;[65]"/>
            <x15:cachedUniqueName index="59" name="[RegistroOcorrências].[CISP].&amp;[66]"/>
            <x15:cachedUniqueName index="60" name="[RegistroOcorrências].[CISP].&amp;[67]"/>
            <x15:cachedUniqueName index="61" name="[RegistroOcorrências].[CISP].&amp;[70]"/>
            <x15:cachedUniqueName index="62" name="[RegistroOcorrências].[CISP].&amp;[71]"/>
            <x15:cachedUniqueName index="63" name="[RegistroOcorrências].[CISP].&amp;[72]"/>
            <x15:cachedUniqueName index="64" name="[RegistroOcorrências].[CISP].&amp;[73]"/>
            <x15:cachedUniqueName index="65" name="[RegistroOcorrências].[CISP].&amp;[74]"/>
            <x15:cachedUniqueName index="66" name="[RegistroOcorrências].[CISP].&amp;[75]"/>
            <x15:cachedUniqueName index="67" name="[RegistroOcorrências].[CISP].&amp;[76]"/>
            <x15:cachedUniqueName index="68" name="[RegistroOcorrências].[CISP].&amp;[77]"/>
            <x15:cachedUniqueName index="69" name="[RegistroOcorrências].[CISP].&amp;[78]"/>
            <x15:cachedUniqueName index="70" name="[RegistroOcorrências].[CISP].&amp;[79]"/>
            <x15:cachedUniqueName index="71" name="[RegistroOcorrências].[CISP].&amp;[81]"/>
            <x15:cachedUniqueName index="72" name="[RegistroOcorrências].[CISP].&amp;[82]"/>
            <x15:cachedUniqueName index="73" name="[RegistroOcorrências].[CISP].&amp;[88]"/>
            <x15:cachedUniqueName index="74" name="[RegistroOcorrências].[CISP].&amp;[89]"/>
            <x15:cachedUniqueName index="75" name="[RegistroOcorrências].[CISP].&amp;[90]"/>
            <x15:cachedUniqueName index="76" name="[RegistroOcorrências].[CISP].&amp;[91]"/>
            <x15:cachedUniqueName index="77" name="[RegistroOcorrências].[CISP].&amp;[92]"/>
            <x15:cachedUniqueName index="78" name="[RegistroOcorrências].[CISP].&amp;[93]"/>
            <x15:cachedUniqueName index="79" name="[RegistroOcorrências].[CISP].&amp;[94]"/>
            <x15:cachedUniqueName index="80" name="[RegistroOcorrências].[CISP].&amp;[95]"/>
            <x15:cachedUniqueName index="81" name="[RegistroOcorrências].[CISP].&amp;[96]"/>
            <x15:cachedUniqueName index="82" name="[RegistroOcorrências].[CISP].&amp;[97]"/>
            <x15:cachedUniqueName index="83" name="[RegistroOcorrências].[CISP].&amp;[98]"/>
            <x15:cachedUniqueName index="84" name="[RegistroOcorrências].[CISP].&amp;[99]"/>
            <x15:cachedUniqueName index="85" name="[RegistroOcorrências].[CISP].&amp;[100]"/>
            <x15:cachedUniqueName index="86" name="[RegistroOcorrências].[CISP].&amp;[101]"/>
            <x15:cachedUniqueName index="87" name="[RegistroOcorrências].[CISP].&amp;[104]"/>
            <x15:cachedUniqueName index="88" name="[RegistroOcorrências].[CISP].&amp;[105]"/>
            <x15:cachedUniqueName index="89" name="[RegistroOcorrências].[CISP].&amp;[106]"/>
            <x15:cachedUniqueName index="90" name="[RegistroOcorrências].[CISP].&amp;[107]"/>
            <x15:cachedUniqueName index="91" name="[RegistroOcorrências].[CISP].&amp;[108]"/>
            <x15:cachedUniqueName index="92" name="[RegistroOcorrências].[CISP].&amp;[109]"/>
            <x15:cachedUniqueName index="93" name="[RegistroOcorrências].[CISP].&amp;[110]"/>
            <x15:cachedUniqueName index="94" name="[RegistroOcorrências].[CISP].&amp;[111]"/>
            <x15:cachedUniqueName index="95" name="[RegistroOcorrências].[CISP].&amp;[112]"/>
            <x15:cachedUniqueName index="96" name="[RegistroOcorrências].[CISP].&amp;[118]"/>
            <x15:cachedUniqueName index="97" name="[RegistroOcorrências].[CISP].&amp;[119]"/>
            <x15:cachedUniqueName index="98" name="[RegistroOcorrências].[CISP].&amp;[120]"/>
            <x15:cachedUniqueName index="99" name="[RegistroOcorrências].[CISP].&amp;[121]"/>
            <x15:cachedUniqueName index="100" name="[RegistroOcorrências].[CISP].&amp;[122]"/>
            <x15:cachedUniqueName index="101" name="[RegistroOcorrências].[CISP].&amp;[123]"/>
            <x15:cachedUniqueName index="102" name="[RegistroOcorrências].[CISP].&amp;[124]"/>
            <x15:cachedUniqueName index="103" name="[RegistroOcorrências].[CISP].&amp;[125]"/>
            <x15:cachedUniqueName index="104" name="[RegistroOcorrências].[CISP].&amp;[126]"/>
            <x15:cachedUniqueName index="105" name="[RegistroOcorrências].[CISP].&amp;[127]"/>
            <x15:cachedUniqueName index="106" name="[RegistroOcorrências].[CISP].&amp;[128]"/>
            <x15:cachedUniqueName index="107" name="[RegistroOcorrências].[CISP].&amp;[129]"/>
            <x15:cachedUniqueName index="108" name="[RegistroOcorrências].[CISP].&amp;[130]"/>
            <x15:cachedUniqueName index="109" name="[RegistroOcorrências].[CISP].&amp;[132]"/>
            <x15:cachedUniqueName index="110" name="[RegistroOcorrências].[CISP].&amp;[134]"/>
            <x15:cachedUniqueName index="111" name="[RegistroOcorrências].[CISP].&amp;[135]"/>
            <x15:cachedUniqueName index="112" name="[RegistroOcorrências].[CISP].&amp;[136]"/>
            <x15:cachedUniqueName index="113" name="[RegistroOcorrências].[CISP].&amp;[137]"/>
            <x15:cachedUniqueName index="114" name="[RegistroOcorrências].[CISP].&amp;[138]"/>
            <x15:cachedUniqueName index="115" name="[RegistroOcorrências].[CISP].&amp;[139]"/>
            <x15:cachedUniqueName index="116" name="[RegistroOcorrências].[CISP].&amp;[140]"/>
            <x15:cachedUniqueName index="117" name="[RegistroOcorrências].[CISP].&amp;[141]"/>
            <x15:cachedUniqueName index="118" name="[RegistroOcorrências].[CISP].&amp;[142]"/>
            <x15:cachedUniqueName index="119" name="[RegistroOcorrências].[CISP].&amp;[143]"/>
            <x15:cachedUniqueName index="120" name="[RegistroOcorrências].[CISP].&amp;[144]"/>
            <x15:cachedUniqueName index="121" name="[RegistroOcorrências].[CISP].&amp;[145]"/>
            <x15:cachedUniqueName index="122" name="[RegistroOcorrências].[CISP].&amp;[146]"/>
            <x15:cachedUniqueName index="123" name="[RegistroOcorrências].[CISP].&amp;[147]"/>
            <x15:cachedUniqueName index="124" name="[RegistroOcorrências].[CISP].&amp;[148]"/>
            <x15:cachedUniqueName index="125" name="[RegistroOcorrências].[CISP].&amp;[151]"/>
            <x15:cachedUniqueName index="126" name="[RegistroOcorrências].[CISP].&amp;[152]"/>
            <x15:cachedUniqueName index="127" name="[RegistroOcorrências].[CISP].&amp;[153]"/>
            <x15:cachedUniqueName index="128" name="[RegistroOcorrências].[CISP].&amp;[154]"/>
            <x15:cachedUniqueName index="129" name="[RegistroOcorrências].[CISP].&amp;[155]"/>
            <x15:cachedUniqueName index="130" name="[RegistroOcorrências].[CISP].&amp;[156]"/>
            <x15:cachedUniqueName index="131" name="[RegistroOcorrências].[CISP].&amp;[157]"/>
            <x15:cachedUniqueName index="132" name="[RegistroOcorrências].[CISP].&amp;[158]"/>
            <x15:cachedUniqueName index="133" name="[RegistroOcorrências].[CISP].&amp;[159]"/>
            <x15:cachedUniqueName index="134" name="[RegistroOcorrências].[CISP].&amp;[165]"/>
            <x15:cachedUniqueName index="135" name="[RegistroOcorrências].[CISP].&amp;[166]"/>
            <x15:cachedUniqueName index="136" name="[RegistroOcorrências].[CISP].&amp;[167]"/>
            <x15:cachedUniqueName index="137" name="[RegistroOcorrências].[CISP].&amp;[168]"/>
          </x15:cachedUniqueNames>
        </ext>
      </extLst>
    </cacheField>
    <cacheField name="[RegistroOcorrências].[Macrorregiao].[Macrorregiao]" caption="Macrorregiao" numFmtId="0" hierarchy="34" level="1">
      <sharedItems containsSemiMixedTypes="0" containsNonDate="0" containsString="0"/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/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0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2" memberValueDatatype="20" unbalanced="0">
      <fieldsUsage count="2">
        <fieldUsage x="-1"/>
        <fieldUsage x="3"/>
      </fieldsUsage>
    </cacheHierarchy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4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>
      <fieldsUsage count="2">
        <fieldUsage x="-1"/>
        <fieldUsage x="4"/>
      </fieldsUsage>
    </cacheHierarchy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>
      <fieldsUsage count="2">
        <fieldUsage x="-1"/>
        <fieldUsage x="0"/>
      </fieldsUsage>
    </cacheHierarchy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 oneField="1">
      <fieldsUsage count="1">
        <fieldUsage x="1"/>
      </fieldsUsage>
    </cacheHierarchy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 oneField="1">
      <fieldsUsage count="1">
        <fieldUsage x="2"/>
      </fieldsUsage>
    </cacheHierarchy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4128587963" createdVersion="8" refreshedVersion="8" minRefreshableVersion="3" recordCount="0" supportSubquery="1" supportAdvancedDrill="1" xr:uid="{17E2835C-5F38-49F8-BA64-13F8B95622C5}">
  <cacheSource type="external" connectionId="6"/>
  <cacheFields count="6">
    <cacheField name="[Measures].[Soma Qtde]" caption="Soma Qtde" numFmtId="0" hierarchy="54" level="32767"/>
    <cacheField name="[Measures].[Media Qtde]" caption="Media Qtde" numFmtId="0" hierarchy="55" level="32767"/>
    <cacheField name="[Measures].[Total Roubo Veiculos]" caption="Total Roubo Veiculos" numFmtId="0" hierarchy="56" level="32767"/>
    <cacheField name="[Measures].[Total Roubo e Furto Veiculos]" caption="Total Roubo e Furto Veiculos" numFmtId="0" hierarchy="57" level="32767"/>
    <cacheField name="[Measures].[Total Roubo e Furto Veiculos DP 1]" caption="Total Roubo e Furto Veiculos DP 1" numFmtId="0" hierarchy="58" level="32767"/>
    <cacheField name="[RegistroOcorrências].[Macrorregiao].[Macrorregiao]" caption="Macrorregiao" numFmtId="0" hierarchy="34" level="1">
      <sharedItems containsSemiMixedTypes="0" containsNonDate="0" containsString="0"/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/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0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0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0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>
      <fieldsUsage count="2">
        <fieldUsage x="-1"/>
        <fieldUsage x="5"/>
      </fieldsUsage>
    </cacheHierarchy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/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 oneField="1">
      <fieldsUsage count="1">
        <fieldUsage x="0"/>
      </fieldsUsage>
    </cacheHierarchy>
    <cacheHierarchy uniqueName="[Measures].[Media Qtde]" caption="Media Qtde" measure="1" displayFolder="" measureGroup="Medidas" count="0" oneField="1">
      <fieldsUsage count="1">
        <fieldUsage x="1"/>
      </fieldsUsage>
    </cacheHierarchy>
    <cacheHierarchy uniqueName="[Measures].[Total Roubo Veiculos]" caption="Total Roubo Veiculos" measure="1" displayFolder="" measureGroup="Medidas" count="0" oneField="1">
      <fieldsUsage count="1">
        <fieldUsage x="2"/>
      </fieldsUsage>
    </cacheHierarchy>
    <cacheHierarchy uniqueName="[Measures].[Total Roubo e Furto Veiculos]" caption="Total Roubo e Furto Veiculos" measure="1" displayFolder="" measureGroup="Medidas" count="0" oneField="1">
      <fieldsUsage count="1">
        <fieldUsage x="3"/>
      </fieldsUsage>
    </cacheHierarchy>
    <cacheHierarchy uniqueName="[Measures].[Total Roubo e Furto Veiculos DP 1]" caption="Total Roubo e Furto Veiculos DP 1" measure="1" displayFolder="" measureGroup="Medidas" count="0" oneField="1">
      <fieldsUsage count="1">
        <fieldUsage x="4"/>
      </fieldsUsage>
    </cacheHierarchy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412986111" createdVersion="8" refreshedVersion="8" minRefreshableVersion="3" recordCount="0" supportSubquery="1" supportAdvancedDrill="1" xr:uid="{59A69C06-A8D0-478B-AA13-8B066C52BD56}">
  <cacheSource type="external" connectionId="6"/>
  <cacheFields count="5">
    <cacheField name="[RegistroOcorrências].[Localidade].[Localidade]" caption="Localidade" numFmtId="0" hierarchy="33" level="1">
      <sharedItems containsBlank="1" count="10">
        <m/>
        <s v="Belford Roxo;RJ;Brazil"/>
        <s v="Campos dos Goytacazes;RJ;Brazil"/>
        <s v="Duque de Caxias;RJ;Brazil"/>
        <s v="Niterói;RJ;Brazil"/>
        <s v="Nova Iguaçu;RJ;Brazil"/>
        <s v="Petrópolis;RJ;Brazil"/>
        <s v="Rio de Janeiro;RJ;Brazil"/>
        <s v="São Gonçalo;RJ;Brazil"/>
        <s v="São João de Meriti;RJ;Brazil"/>
      </sharedItems>
    </cacheField>
    <cacheField name="[Measures].[Soma de Quantidade]" caption="Soma de Quantidade" numFmtId="0" hierarchy="80" level="32767"/>
    <cacheField name="[Municipio].[Nome_Município].[Nome_Município]" caption="Nome_Município" numFmtId="0" hierarchy="17" level="1">
      <sharedItems count="10">
        <s v="Casimiro de Abreu"/>
        <s v="Rio das Ostras"/>
        <s v="Silva Jardim"/>
        <s v="Araruama"/>
        <s v="Armação dos Búzios"/>
        <s v="Arraial do Cabo"/>
        <s v="Cabo Frio"/>
        <s v="Iguaba Grande"/>
        <s v="São Pedro da Aldeia"/>
        <s v="Saquarema"/>
      </sharedItems>
    </cacheField>
    <cacheField name="[Municipio].[Nome_Microrregião].[Nome_Microrregião]" caption="Nome_Microrregião" numFmtId="0" hierarchy="16" level="1">
      <sharedItems containsBlank="1" count="19">
        <s v="Bacia de São João"/>
        <s v="Baía da Ilha Grande"/>
        <s v="Barra do Piraí"/>
        <s v="Campos dos Goytacazes"/>
        <s v="Cantagalo-Cordeiro"/>
        <s v="Itaguaí"/>
        <s v="Itaperuna"/>
        <s v="Lagos"/>
        <s v="Macacu-Caceribu"/>
        <s v="Macaé"/>
        <s v="Nova Friburgo"/>
        <s v="Rio de Janeiro"/>
        <s v="Santa Maria Madalena"/>
        <s v="Santo Antônio de Pádua"/>
        <s v="Serrana"/>
        <s v="Três Rios"/>
        <s v="Vale do Paraíba Fluminense"/>
        <s v="Vassouras"/>
        <m/>
      </sharedItems>
    </cacheField>
    <cacheField name="[RegistroOcorrências].[Macrorregiao].[Macrorregiao]" caption="Macrorregiao" numFmtId="0" hierarchy="34" level="1">
      <sharedItems containsSemiMixedTypes="0" containsNonDate="0" containsString="0"/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/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0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2" memberValueDatatype="130" unbalanced="0">
      <fieldsUsage count="2">
        <fieldUsage x="-1"/>
        <fieldUsage x="3"/>
      </fieldsUsage>
    </cacheHierarchy>
    <cacheHierarchy uniqueName="[Municipio].[Nome_Município]" caption="Nome_Município" attribute="1" defaultMemberUniqueName="[Municipio].[Nome_Município].[All]" allUniqueName="[Municipio].[Nome_Município].[All]" dimensionUniqueName="[Municipio]" displayFolder="" count="2" memberValueDatatype="130" unbalanced="0">
      <fieldsUsage count="2">
        <fieldUsage x="-1"/>
        <fieldUsage x="2"/>
      </fieldsUsage>
    </cacheHierarchy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0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4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2" memberValueDatatype="130" unbalanced="0">
      <fieldsUsage count="2">
        <fieldUsage x="-1"/>
        <fieldUsage x="0"/>
      </fieldsUsage>
    </cacheHierarchy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>
      <fieldsUsage count="2">
        <fieldUsage x="-1"/>
        <fieldUsage x="4"/>
      </fieldsUsage>
    </cacheHierarchy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/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/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4131365741" createdVersion="5" refreshedVersion="8" minRefreshableVersion="3" recordCount="0" supportSubquery="1" supportAdvancedDrill="1" xr:uid="{FD5F8708-7E53-4CAF-88C8-9C379696C20E}">
  <cacheSource type="external" connectionId="6"/>
  <cacheFields count="5">
    <cacheField name="[RegistroOcorrências].[Ocorrencias].[Ocorrencias]" caption="Ocorrencias" numFmtId="0" hierarchy="38" level="1">
      <sharedItems count="47">
        <s v="aaapai"/>
        <s v="ameaca"/>
        <s v="apf"/>
        <s v="apreensao_drogas"/>
        <s v="apreensao_drogas_sem_autor"/>
        <s v="cmba"/>
        <s v="cmp"/>
        <s v="encontro_cadaver"/>
        <s v="encontro_ossada"/>
        <s v="estelionato"/>
        <s v="estupro"/>
        <s v="extorsao"/>
        <s v="furto_bicicleta"/>
        <s v="furto_celular"/>
        <s v="furto_coletivo"/>
        <s v="furto_transeunte"/>
        <s v="furto_veiculos"/>
        <s v="hom_culposo"/>
        <s v="hom_doloso"/>
        <s v="hom_por_interv_policial"/>
        <s v="latrocinio"/>
        <s v="lesao_corp_culposa"/>
        <s v="lesao_corp_dolosa"/>
        <s v="lesao_corp_morte"/>
        <s v="outros_furtos"/>
        <s v="outros_roubos"/>
        <s v="pessoas_desaparecidas"/>
        <s v="pol_civis_mortos_serv"/>
        <s v="pol_militares_mortos_serv"/>
        <s v="posse_drogas"/>
        <s v="recuperacao_veiculos"/>
        <s v="roubo_apos_saque"/>
        <s v="roubo_banco"/>
        <s v="roubo_bicicleta"/>
        <s v="roubo_carga"/>
        <s v="roubo_celular"/>
        <s v="roubo_comercio"/>
        <s v="roubo_conducao_saque"/>
        <s v="roubo_cx_eletronico"/>
        <s v="roubo_em_coletivo"/>
        <s v="roubo_residencia"/>
        <s v="roubo_transeunte"/>
        <s v="roubo_veiculo"/>
        <s v="sequestro"/>
        <s v="sequestro_relampago"/>
        <s v="tentat_hom"/>
        <s v="trafico_drogas"/>
      </sharedItems>
    </cacheField>
    <cacheField name="[Measures].[Soma Qtde]" caption="Soma Qtde" numFmtId="0" hierarchy="54" level="32767"/>
    <cacheField name="[Measures].[% Total de Ocorrencias]" caption="% Total de Ocorrencias" numFmtId="0" hierarchy="59" level="32767"/>
    <cacheField name="[Measures].[Rank Ocorrencias]" caption="Rank Ocorrencias" numFmtId="0" hierarchy="60" level="32767"/>
    <cacheField name="[RegistroOcorrências].[Macrorregiao].[Macrorregiao]" caption="Macrorregiao" numFmtId="0" hierarchy="34" level="1">
      <sharedItems containsSemiMixedTypes="0" containsNonDate="0" containsString="0"/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/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0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0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4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>
      <fieldsUsage count="2">
        <fieldUsage x="-1"/>
        <fieldUsage x="4"/>
      </fieldsUsage>
    </cacheHierarchy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>
      <fieldsUsage count="2">
        <fieldUsage x="-1"/>
        <fieldUsage x="0"/>
      </fieldsUsage>
    </cacheHierarchy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 oneField="1">
      <fieldsUsage count="1">
        <fieldUsage x="1"/>
      </fieldsUsage>
    </cacheHierarchy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 oneField="1">
      <fieldsUsage count="1">
        <fieldUsage x="2"/>
      </fieldsUsage>
    </cacheHierarchy>
    <cacheHierarchy uniqueName="[Measures].[Rank Ocorrencias]" caption="Rank Ocorrencias" measure="1" displayFolder="" measureGroup="Medidas" count="0" oneField="1">
      <fieldsUsage count="1">
        <fieldUsage x="3"/>
      </fieldsUsage>
    </cacheHierarchy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4132754627" createdVersion="8" refreshedVersion="8" minRefreshableVersion="3" recordCount="0" supportSubquery="1" supportAdvancedDrill="1" xr:uid="{EED1B798-BFDE-49C5-9904-9ED94ED4495B}">
  <cacheSource type="external" connectionId="6"/>
  <cacheFields count="5">
    <cacheField name="[RegistroOcorrências].[Ocorrencias].[Ocorrencias]" caption="Ocorrencias" numFmtId="0" hierarchy="38" level="1">
      <sharedItems count="47">
        <s v="aaapai"/>
        <s v="ameaca"/>
        <s v="apf"/>
        <s v="apreensao_drogas"/>
        <s v="apreensao_drogas_sem_autor"/>
        <s v="cmba"/>
        <s v="cmp"/>
        <s v="encontro_cadaver"/>
        <s v="encontro_ossada"/>
        <s v="estelionato"/>
        <s v="estupro"/>
        <s v="extorsao"/>
        <s v="furto_bicicleta"/>
        <s v="furto_celular"/>
        <s v="furto_coletivo"/>
        <s v="furto_transeunte"/>
        <s v="furto_veiculos"/>
        <s v="hom_culposo"/>
        <s v="hom_doloso"/>
        <s v="hom_por_interv_policial"/>
        <s v="latrocinio"/>
        <s v="lesao_corp_culposa"/>
        <s v="lesao_corp_dolosa"/>
        <s v="lesao_corp_morte"/>
        <s v="outros_furtos"/>
        <s v="outros_roubos"/>
        <s v="pessoas_desaparecidas"/>
        <s v="pol_civis_mortos_serv"/>
        <s v="pol_militares_mortos_serv"/>
        <s v="posse_drogas"/>
        <s v="recuperacao_veiculos"/>
        <s v="roubo_apos_saque"/>
        <s v="roubo_banco"/>
        <s v="roubo_bicicleta"/>
        <s v="roubo_carga"/>
        <s v="roubo_celular"/>
        <s v="roubo_comercio"/>
        <s v="roubo_conducao_saque"/>
        <s v="roubo_cx_eletronico"/>
        <s v="roubo_em_coletivo"/>
        <s v="roubo_residencia"/>
        <s v="roubo_transeunte"/>
        <s v="roubo_veiculo"/>
        <s v="sequestro"/>
        <s v="sequestro_relampago"/>
        <s v="tentat_hom"/>
        <s v="trafico_drogas"/>
      </sharedItems>
    </cacheField>
    <cacheField name="[Measures].[Soma de Quantidade]" caption="Soma de Quantidade" numFmtId="0" hierarchy="80" level="32767"/>
    <cacheField name="[Measures].[Qtde Otimista]" caption="Qtde Otimista" numFmtId="0" hierarchy="70" level="32767"/>
    <cacheField name="[Measures].[Qtde Pessimísta]" caption="Qtde Pessimísta" numFmtId="0" hierarchy="71" level="32767"/>
    <cacheField name="[RegistroOcorrências].[Macrorregiao].[Macrorregiao]" caption="Macrorregiao" numFmtId="0" hierarchy="34" level="1">
      <sharedItems containsSemiMixedTypes="0" containsNonDate="0" containsString="0"/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/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0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0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0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>
      <fieldsUsage count="2">
        <fieldUsage x="-1"/>
        <fieldUsage x="4"/>
      </fieldsUsage>
    </cacheHierarchy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>
      <fieldsUsage count="2">
        <fieldUsage x="-1"/>
        <fieldUsage x="0"/>
      </fieldsUsage>
    </cacheHierarchy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/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 oneField="1">
      <fieldsUsage count="1">
        <fieldUsage x="2"/>
      </fieldsUsage>
    </cacheHierarchy>
    <cacheHierarchy uniqueName="[Measures].[Qtde Pessimísta]" caption="Qtde Pessimísta" measure="1" displayFolder="" measureGroup="Medidas" count="0" oneField="1">
      <fieldsUsage count="1">
        <fieldUsage x="3"/>
      </fieldsUsage>
    </cacheHierarchy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4134259259" createdVersion="8" refreshedVersion="8" minRefreshableVersion="3" recordCount="0" supportSubquery="1" supportAdvancedDrill="1" xr:uid="{99E20A44-31EA-44F7-AE85-CFA2F17968BB}">
  <cacheSource type="external" connectionId="6"/>
  <cacheFields count="4">
    <cacheField name="[Periodo].[Data].[Data]" caption="Data" numFmtId="0" hierarchy="20" level="1">
      <sharedItems containsSemiMixedTypes="0" containsNonDate="0" containsDate="1" containsString="0" minDate="2015-01-01T00:00:00" maxDate="2018-12-02T00:00:00" count="48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</sharedItems>
    </cacheField>
    <cacheField name="[Measures].[Soma de Quantidade]" caption="Soma de Quantidade" numFmtId="0" hierarchy="80" level="32767"/>
    <cacheField name="[Measures].[Total Anual Móvel (MAT)]" caption="Total Anual Móvel (MAT)" numFmtId="0" hierarchy="62" level="32767"/>
    <cacheField name="[RegistroOcorrências].[Macrorregiao].[Macrorregiao]" caption="Macrorregiao" numFmtId="0" hierarchy="34" level="1">
      <sharedItems containsSemiMixedTypes="0" containsNonDate="0" containsString="0"/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/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0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2" memberValueDatatype="7" unbalanced="0">
      <fieldsUsage count="2">
        <fieldUsage x="-1"/>
        <fieldUsage x="0"/>
      </fieldsUsage>
    </cacheHierarchy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0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0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>
      <fieldsUsage count="2">
        <fieldUsage x="-1"/>
        <fieldUsage x="3"/>
      </fieldsUsage>
    </cacheHierarchy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/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/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 oneField="1">
      <fieldsUsage count="1">
        <fieldUsage x="2"/>
      </fieldsUsage>
    </cacheHierarchy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4135300929" createdVersion="8" refreshedVersion="8" minRefreshableVersion="3" recordCount="0" supportSubquery="1" supportAdvancedDrill="1" xr:uid="{8BD107DD-EB0B-4716-8106-BC0B3267DB6A}">
  <cacheSource type="external" connectionId="6"/>
  <cacheFields count="4">
    <cacheField name="[Measures].[Ult 30 dias Qtde]" caption="Ult 30 dias Qtde" numFmtId="0" hierarchy="63" level="32767"/>
    <cacheField name="[Measures].[Ult 60 dias Qtde]" caption="Ult 60 dias Qtde" numFmtId="0" hierarchy="64" level="32767"/>
    <cacheField name="[Measures].[Ult 120 dias Qtde]" caption="Ult 120 dias Qtde" numFmtId="0" hierarchy="65" level="32767"/>
    <cacheField name="[RegistroOcorrências].[Macrorregiao].[Macrorregiao]" caption="Macrorregiao" numFmtId="0" hierarchy="34" level="1">
      <sharedItems containsSemiMixedTypes="0" containsNonDate="0" containsString="0"/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/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0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0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0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>
      <fieldsUsage count="2">
        <fieldUsage x="-1"/>
        <fieldUsage x="3"/>
      </fieldsUsage>
    </cacheHierarchy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/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/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 oneField="1">
      <fieldsUsage count="1">
        <fieldUsage x="0"/>
      </fieldsUsage>
    </cacheHierarchy>
    <cacheHierarchy uniqueName="[Measures].[Ult 60 dias Qtde]" caption="Ult 60 dias Qtde" measure="1" displayFolder="" measureGroup="Medidas" count="0" oneField="1">
      <fieldsUsage count="1">
        <fieldUsage x="1"/>
      </fieldsUsage>
    </cacheHierarchy>
    <cacheHierarchy uniqueName="[Measures].[Ult 120 dias Qtde]" caption="Ult 120 dias Qtde" measure="1" displayFolder="" measureGroup="Medidas" count="0" oneField="1">
      <fieldsUsage count="1">
        <fieldUsage x="2"/>
      </fieldsUsage>
    </cacheHierarchy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4137268515" createdVersion="8" refreshedVersion="8" minRefreshableVersion="3" recordCount="0" supportSubquery="1" supportAdvancedDrill="1" xr:uid="{77AF8C2B-DD97-4501-9350-A621B38F1EC7}">
  <cacheSource type="external" connectionId="6"/>
  <cacheFields count="4">
    <cacheField name="[RegistroOcorrências].[CISP].[CISP]" caption="CISP" numFmtId="0" hierarchy="25" level="1">
      <sharedItems containsSemiMixedTypes="0" containsString="0" containsNumber="1" containsInteger="1" minValue="107" maxValue="158" count="11">
        <n v="158"/>
        <n v="153"/>
        <n v="112"/>
        <n v="152"/>
        <n v="151"/>
        <n v="107"/>
        <n v="156"/>
        <n v="155"/>
        <n v="109"/>
        <n v="111"/>
        <n v="157"/>
      </sharedItems>
      <extLst>
        <ext xmlns:x15="http://schemas.microsoft.com/office/spreadsheetml/2010/11/main" uri="{4F2E5C28-24EA-4eb8-9CBF-B6C8F9C3D259}">
          <x15:cachedUniqueNames>
            <x15:cachedUniqueName index="0" name="[RegistroOcorrências].[CISP].&amp;[158]"/>
            <x15:cachedUniqueName index="1" name="[RegistroOcorrências].[CISP].&amp;[153]"/>
            <x15:cachedUniqueName index="2" name="[RegistroOcorrências].[CISP].&amp;[112]"/>
            <x15:cachedUniqueName index="3" name="[RegistroOcorrências].[CISP].&amp;[152]"/>
            <x15:cachedUniqueName index="4" name="[RegistroOcorrências].[CISP].&amp;[151]"/>
            <x15:cachedUniqueName index="5" name="[RegistroOcorrências].[CISP].&amp;[107]"/>
            <x15:cachedUniqueName index="6" name="[RegistroOcorrências].[CISP].&amp;[156]"/>
            <x15:cachedUniqueName index="7" name="[RegistroOcorrências].[CISP].&amp;[155]"/>
            <x15:cachedUniqueName index="8" name="[RegistroOcorrências].[CISP].&amp;[109]"/>
            <x15:cachedUniqueName index="9" name="[RegistroOcorrências].[CISP].&amp;[111]"/>
            <x15:cachedUniqueName index="10" name="[RegistroOcorrências].[CISP].&amp;[157]"/>
          </x15:cachedUniqueNames>
        </ext>
      </extLst>
    </cacheField>
    <cacheField name="[RegistroOcorrências].[munic].[munic]" caption="munic" numFmtId="0" hierarchy="37" level="1">
      <sharedItems count="10">
        <s v="Belford Roxo"/>
        <s v="Campos dos Goytacazes"/>
        <s v="Duque de Caxias"/>
        <s v="Itaboraí"/>
        <s v="Niterói"/>
        <s v="Nova Iguaçu"/>
        <s v="Petrópolis"/>
        <s v="Rio de Janeiro"/>
        <s v="São Gonçalo"/>
        <s v="São João de Meriti"/>
      </sharedItems>
    </cacheField>
    <cacheField name="[Measures].[Soma de Quantidade]" caption="Soma de Quantidade" numFmtId="0" hierarchy="80" level="32767"/>
    <cacheField name="[RegistroOcorrências].[Macrorregiao].[Macrorregiao]" caption="Macrorregiao" numFmtId="0" hierarchy="34" level="1">
      <sharedItems containsSemiMixedTypes="0" containsNonDate="0" containsString="0"/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/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0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2" memberValueDatatype="20" unbalanced="0">
      <fieldsUsage count="2">
        <fieldUsage x="-1"/>
        <fieldUsage x="0"/>
      </fieldsUsage>
    </cacheHierarchy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4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>
      <fieldsUsage count="2">
        <fieldUsage x="-1"/>
        <fieldUsage x="3"/>
      </fieldsUsage>
    </cacheHierarchy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2" memberValueDatatype="130" unbalanced="0">
      <fieldsUsage count="2">
        <fieldUsage x="-1"/>
        <fieldUsage x="1"/>
      </fieldsUsage>
    </cacheHierarchy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/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/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40.394138888892" createdVersion="8" refreshedVersion="8" minRefreshableVersion="3" recordCount="0" supportSubquery="1" supportAdvancedDrill="1" xr:uid="{FCF6835B-D361-4AA9-B5C4-BDF50DF4D426}">
  <cacheSource type="external" connectionId="6"/>
  <cacheFields count="3">
    <cacheField name="[RegistroOcorrências].[Ocorrencias].[Ocorrencias]" caption="Ocorrencias" numFmtId="0" hierarchy="38" level="1">
      <sharedItems count="20">
        <s v="ameaca"/>
        <s v="apf"/>
        <s v="apreensao_drogas"/>
        <s v="cmp"/>
        <s v="estelionato"/>
        <s v="furto_celular"/>
        <s v="furto_coletivo"/>
        <s v="furto_transeunte"/>
        <s v="furto_veiculos"/>
        <s v="lesao_corp_culposa"/>
        <s v="lesao_corp_dolosa"/>
        <s v="outros_furtos"/>
        <s v="outros_roubos"/>
        <s v="posse_drogas"/>
        <s v="recuperacao_veiculos"/>
        <s v="roubo_celular"/>
        <s v="roubo_em_coletivo"/>
        <s v="roubo_transeunte"/>
        <s v="roubo_veiculo"/>
        <s v="trafico_drogas"/>
      </sharedItems>
    </cacheField>
    <cacheField name="[Measures].[Soma Qtde]" caption="Soma Qtde" numFmtId="0" hierarchy="54" level="32767"/>
    <cacheField name="[RegistroOcorrências].[Macrorregiao].[Macrorregiao]" caption="Macrorregiao" numFmtId="0" hierarchy="34" level="1">
      <sharedItems containsSemiMixedTypes="0" containsNonDate="0" containsString="0"/>
    </cacheField>
  </cacheFields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/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0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2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4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>
      <fieldsUsage count="2">
        <fieldUsage x="-1"/>
        <fieldUsage x="2"/>
      </fieldsUsage>
    </cacheHierarchy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>
      <fieldsUsage count="2">
        <fieldUsage x="-1"/>
        <fieldUsage x="0"/>
      </fieldsUsage>
    </cacheHierarchy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 oneField="1">
      <fieldsUsage count="1">
        <fieldUsage x="1"/>
      </fieldsUsage>
    </cacheHierarchy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Municipio" uniqueName="[Municipio]" caption="Municipio"/>
    <dimension name="Periodo" uniqueName="[Periodo]" caption="Periodo"/>
    <dimension name="RegistroOcorrências" uniqueName="[RegistroOcorrências]" caption="RegistroOcorrências"/>
  </dimensions>
  <measureGroups count="7">
    <measureGroup name="Calendar" caption="Calendar"/>
    <measureGroup name="Medidas" caption="Medidas"/>
    <measureGroup name="Municipio" caption="Municipio"/>
    <measureGroup name="Periodo" caption="Periodo"/>
    <measureGroup name="pSimulacao" caption="pSimulacao"/>
    <measureGroup name="RegistroOcorrências" caption="RegistroOcorrências"/>
    <measureGroup name="Risco" caption="Risco"/>
  </measureGroups>
  <maps count="8">
    <map measureGroup="0" dimension="0"/>
    <map measureGroup="2" dimension="2"/>
    <map measureGroup="3" dimension="0"/>
    <map measureGroup="3" dimension="3"/>
    <map measureGroup="5" dimension="0"/>
    <map measureGroup="5" dimension="2"/>
    <map measureGroup="5" dimension="3"/>
    <map measureGroup="5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" refreshedDate="45633.902449768517" createdVersion="3" refreshedVersion="8" minRefreshableVersion="3" recordCount="0" supportSubquery="1" supportAdvancedDrill="1" xr:uid="{58382A45-A1FC-406E-B0FB-A16B99CAE449}">
  <cacheSource type="external" connectionId="6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(Ano)]" caption="Date (Ano)" attribute="1" time="1" defaultMemberUniqueName="[Calendar].[Date (Ano)].[All]" allUniqueName="[Calendar].[Date (Ano)].[All]" dimensionUniqueName="[Calendar]" displayFolder="" count="2" memberValueDatatype="130" unbalanced="0"/>
    <cacheHierarchy uniqueName="[Calendar].[Date (Dia)]" caption="Date (Dia)" attribute="1" time="1" defaultMemberUniqueName="[Calendar].[Date (Dia)].[All]" allUniqueName="[Calendar].[Date (Dia)].[All]" dimensionUniqueName="[Calendar]" displayFolder="" count="0" memberValueDatatype="130" unbalanced="0"/>
    <cacheHierarchy uniqueName="[Calendar].[Date (Mês)]" caption="Date (Mês)" attribute="1" time="1" defaultMemberUniqueName="[Calendar].[Date (Mês)].[All]" allUniqueName="[Calendar].[Date (Mês)].[All]" dimensionUniqueName="[Calendar]" displayFolder="" count="0" memberValueDatatype="130" unbalanced="0"/>
    <cacheHierarchy uniqueName="[Calendar].[Date (Trimestre)]" caption="Date (Trimestre)" attribute="1" time="1" defaultMemberUniqueName="[Calendar].[Date (Trimestre)].[All]" allUniqueName="[Calendar].[Date (Trimestre)].[All]" dimensionUniqueName="[Calendar]" displayFolder="" count="0" memberValueDatatype="130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Municipio].[Cod_Munic_IBGE]" caption="Cod_Munic_IBGE" attribute="1" defaultMemberUniqueName="[Municipio].[Cod_Munic_IBGE].[All]" allUniqueName="[Municipio].[Cod_Munic_IBGE].[All]" dimensionUniqueName="[Municipio]" displayFolder="" count="0" memberValueDatatype="20" unbalanced="0"/>
    <cacheHierarchy uniqueName="[Municipio].[Cod_UF]" caption="Cod_UF" attribute="1" defaultMemberUniqueName="[Municipio].[Cod_UF].[All]" allUniqueName="[Municipio].[Cod_UF].[All]" dimensionUniqueName="[Municipio]" displayFolder="" count="0" memberValueDatatype="130" unbalanced="0"/>
    <cacheHierarchy uniqueName="[Municipio].[Localidade]" caption="Localidade" attribute="1" defaultMemberUniqueName="[Municipio].[Localidade].[All]" allUniqueName="[Municipio].[Localidade].[All]" dimensionUniqueName="[Municipio]" displayFolder="" count="0" memberValueDatatype="130" unbalanced="0"/>
    <cacheHierarchy uniqueName="[Municipio].[Nome_Mesorregião]" caption="Nome_Mesorregião" attribute="1" defaultMemberUniqueName="[Municipio].[Nome_Mesorregião].[All]" allUniqueName="[Municipio].[Nome_Mesorregião].[All]" dimensionUniqueName="[Municipio]" displayFolder="" count="0" memberValueDatatype="130" unbalanced="0"/>
    <cacheHierarchy uniqueName="[Municipio].[Nome_Microrregião]" caption="Nome_Microrregião" attribute="1" defaultMemberUniqueName="[Municipio].[Nome_Microrregião].[All]" allUniqueName="[Municipio].[Nome_Microrregião].[All]" dimensionUniqueName="[Municipio]" displayFolder="" count="0" memberValueDatatype="130" unbalanced="0"/>
    <cacheHierarchy uniqueName="[Municipio].[Nome_Município]" caption="Nome_Município" attribute="1" defaultMemberUniqueName="[Municipio].[Nome_Município].[All]" allUniqueName="[Municipio].[Nome_Município].[All]" dimensionUniqueName="[Municipio]" displayFolder="" count="0" memberValueDatatype="130" unbalanced="0"/>
    <cacheHierarchy uniqueName="[Municipio].[Nome_UF]" caption="Nome_UF" attribute="1" defaultMemberUniqueName="[Municipio].[Nome_UF].[All]" allUniqueName="[Municipio].[Nome_UF].[All]" dimensionUniqueName="[Municipio]" displayFolder="" count="0" memberValueDatatype="130" unbalanced="0"/>
    <cacheHierarchy uniqueName="[Municipio].[UF]" caption="UF" attribute="1" defaultMemberUniqueName="[Municipio].[UF].[All]" allUniqueName="[Municipio].[UF].[All]" dimensionUniqueName="[Municipio]" displayFolder="" count="0" memberValueDatatype="20" unbalanced="0"/>
    <cacheHierarchy uniqueName="[Periodo].[Data]" caption="Data" attribute="1" time="1" defaultMemberUniqueName="[Periodo].[Data].[All]" allUniqueName="[Periodo].[Data].[All]" dimensionUniqueName="[Periodo]" displayFolder="" count="0" memberValueDatatype="7" unbalanced="0"/>
    <cacheHierarchy uniqueName="[Periodo].[Data (Ano)]" caption="Data (Ano)" attribute="1" defaultMemberUniqueName="[Periodo].[Data (Ano)].[All]" allUniqueName="[Periodo].[Data (Ano)].[All]" dimensionUniqueName="[Periodo]" displayFolder="" count="0" memberValueDatatype="130" unbalanced="0"/>
    <cacheHierarchy uniqueName="[Periodo].[Data (Mês)]" caption="Data (Mês)" attribute="1" defaultMemberUniqueName="[Periodo].[Data (Mês)].[All]" allUniqueName="[Periodo].[Data (Mês)].[All]" dimensionUniqueName="[Periodo]" displayFolder="" count="0" memberValueDatatype="130" unbalanced="0"/>
    <cacheHierarchy uniqueName="[Periodo].[Data (Trimestre)]" caption="Data (Trimestre)" attribute="1" defaultMemberUniqueName="[Periodo].[Data (Trimestre)].[All]" allUniqueName="[Periodo].[Data (Trimestre)].[All]" dimensionUniqueName="[Periodo]" displayFolder="" count="0" memberValueDatatype="130" unbalanced="0"/>
    <cacheHierarchy uniqueName="[Periodo].[MesAno]" caption="MesAno" attribute="1" defaultMemberUniqueName="[Periodo].[MesAno].[All]" allUniqueName="[Periodo].[MesAno].[All]" dimensionUniqueName="[Periodo]" displayFolder="" count="0" memberValueDatatype="130" unbalanced="0"/>
    <cacheHierarchy uniqueName="[RegistroOcorrências].[CISP]" caption="CISP" attribute="1" defaultMemberUniqueName="[RegistroOcorrências].[CISP].[All]" allUniqueName="[RegistroOcorrências].[CISP].[All]" dimensionUniqueName="[RegistroOcorrências]" displayFolder="" count="2" memberValueDatatype="20" unbalanced="0"/>
    <cacheHierarchy uniqueName="[RegistroOcorrências].[Cod_Munic_IBGE]" caption="Cod_Munic_IBGE" attribute="1" defaultMemberUniqueName="[RegistroOcorrências].[Cod_Munic_IBGE].[All]" allUniqueName="[RegistroOcorrências].[Cod_Munic_IBGE].[All]" dimensionUniqueName="[RegistroOcorrências]" displayFolder="" count="0" memberValueDatatype="20" unbalanced="0"/>
    <cacheHierarchy uniqueName="[RegistroOcorrências].[Data]" caption="Data" attribute="1" time="1" defaultMemberUniqueName="[RegistroOcorrências].[Data].[All]" allUniqueName="[RegistroOcorrências].[Data].[All]" dimensionUniqueName="[RegistroOcorrências]" displayFolder="" count="0" memberValueDatatype="7" unbalanced="0"/>
    <cacheHierarchy uniqueName="[RegistroOcorrências].[Data (Ano)]" caption="Data (Ano)" attribute="1" defaultMemberUniqueName="[RegistroOcorrências].[Data (Ano)].[All]" allUniqueName="[RegistroOcorrências].[Data (Ano)].[All]" dimensionUniqueName="[RegistroOcorrências]" displayFolder="" count="0" memberValueDatatype="130" unbalanced="0"/>
    <cacheHierarchy uniqueName="[RegistroOcorrências].[Data (Mês)]" caption="Data (Mês)" attribute="1" defaultMemberUniqueName="[RegistroOcorrências].[Data (Mês)].[All]" allUniqueName="[RegistroOcorrências].[Data (Mês)].[All]" dimensionUniqueName="[RegistroOcorrências]" displayFolder="" count="0" memberValueDatatype="130" unbalanced="0"/>
    <cacheHierarchy uniqueName="[RegistroOcorrências].[Data (Trimestre)]" caption="Data (Trimestre)" attribute="1" defaultMemberUniqueName="[RegistroOcorrências].[Data (Trimestre)].[All]" allUniqueName="[RegistroOcorrências].[Data (Trimestre)].[All]" dimensionUniqueName="[RegistroOcorrências]" displayFolder="" count="0" memberValueDatatype="130" unbalanced="0"/>
    <cacheHierarchy uniqueName="[RegistroOcorrências].[GrauRisco]" caption="GrauRisco" attribute="1" defaultMemberUniqueName="[RegistroOcorrências].[GrauRisco].[All]" allUniqueName="[RegistroOcorrências].[GrauRisco].[All]" dimensionUniqueName="[RegistroOcorrências]" displayFolder="" count="0" memberValueDatatype="130" unbalanced="0"/>
    <cacheHierarchy uniqueName="[RegistroOcorrências].[HQ_Regiao]" caption="HQ_Regiao" defaultMemberUniqueName="[RegistroOcorrências].[HQ_Regiao].[All]" allUniqueName="[RegistroOcorrências].[HQ_Regiao].[All]" dimensionUniqueName="[RegistroOcorrências]" displayFolder="" count="0" unbalanced="0"/>
    <cacheHierarchy uniqueName="[RegistroOcorrências].[Localidade]" caption="Localidade" attribute="1" defaultMemberUniqueName="[RegistroOcorrências].[Localidade].[All]" allUniqueName="[RegistroOcorrências].[Localidade].[All]" dimensionUniqueName="[RegistroOcorrências]" displayFolder="" count="0" memberValueDatatype="130" unbalanced="0"/>
    <cacheHierarchy uniqueName="[RegistroOcorrências].[Macrorregiao]" caption="Macrorregiao" attribute="1" defaultMemberUniqueName="[RegistroOcorrências].[Macrorregiao].[All]" allUniqueName="[RegistroOcorrências].[Macrorregiao].[All]" dimensionUniqueName="[RegistroOcorrências]" displayFolder="" count="2" memberValueDatatype="130" unbalanced="0"/>
    <cacheHierarchy uniqueName="[RegistroOcorrências].[mes_ano]" caption="mes_ano" attribute="1" defaultMemberUniqueName="[RegistroOcorrências].[mes_ano].[All]" allUniqueName="[RegistroOcorrências].[mes_ano].[All]" dimensionUniqueName="[RegistroOcorrências]" displayFolder="" count="0" memberValueDatatype="130" unbalanced="0"/>
    <cacheHierarchy uniqueName="[RegistroOcorrências].[Microrregiao]" caption="Microrregiao" attribute="1" defaultMemberUniqueName="[RegistroOcorrências].[Microrregiao].[All]" allUniqueName="[RegistroOcorrências].[Microrregiao].[All]" dimensionUniqueName="[RegistroOcorrências]" displayFolder="" count="0" memberValueDatatype="130" unbalanced="0"/>
    <cacheHierarchy uniqueName="[RegistroOcorrências].[munic]" caption="munic" attribute="1" defaultMemberUniqueName="[RegistroOcorrências].[munic].[All]" allUniqueName="[RegistroOcorrências].[munic].[All]" dimensionUniqueName="[RegistroOcorrências]" displayFolder="" count="0" memberValueDatatype="130" unbalanced="0"/>
    <cacheHierarchy uniqueName="[RegistroOcorrências].[Ocorrencias]" caption="Ocorrencias" attribute="1" defaultMemberUniqueName="[RegistroOcorrências].[Ocorrencias].[All]" allUniqueName="[RegistroOcorrências].[Ocorrencias].[All]" dimensionUniqueName="[RegistroOcorrências]" displayFolder="" count="2" memberValueDatatype="130" unbalanced="0"/>
    <cacheHierarchy uniqueName="[RegistroOcorrências].[Quantidade]" caption="Quantidade" attribute="1" defaultMemberUniqueName="[RegistroOcorrências].[Quantidade].[All]" allUniqueName="[RegistroOcorrências].[Quantidade].[All]" dimensionUniqueName="[RegistroOcorrências]" displayFolder="" count="0" memberValueDatatype="20" unbalanced="0"/>
    <cacheHierarchy uniqueName="[RegistroOcorrências].[Regiao]" caption="Regiao" attribute="1" defaultMemberUniqueName="[RegistroOcorrências].[Regiao].[All]" allUniqueName="[RegistroOcorrências].[Regiao].[All]" dimensionUniqueName="[RegistroOcorrências]" displayFolder="" count="0" memberValueDatatype="130" unbalanced="0"/>
    <cacheHierarchy uniqueName="[Calendar].[Date (Índice de Dia)]" caption="Date (Índice de Dia)" attribute="1" time="1" defaultMemberUniqueName="[Calendar].[Date (Índice de Dia)].[All]" allUniqueName="[Calendar].[Date (Índice de Dia)].[All]" dimensionUniqueName="[Calendar]" displayFolder="" count="0" memberValueDatatype="5" unbalanced="0" hidden="1"/>
    <cacheHierarchy uniqueName="[Calendar].[Date (Índice de Mês)]" caption="Date (Índice de Mês)" attribute="1" time="1" defaultMemberUniqueName="[Calendar].[Date (Índice de Mês)].[All]" allUniqueName="[Calendar].[Date (Índice de Mês)].[All]" dimensionUniqueName="[Calendar]" displayFolder="" count="0" memberValueDatatype="20" unbalanced="0" hidden="1"/>
    <cacheHierarchy uniqueName="[Medidas].[código IBGE]" caption="código IBGE" attribute="1" defaultMemberUniqueName="[Medidas].[código IBGE].[All]" allUniqueName="[Medidas].[código IBGE].[All]" dimensionUniqueName="[Medidas]" displayFolder="" count="0" memberValueDatatype="20" unbalanced="0" hidden="1"/>
    <cacheHierarchy uniqueName="[Medidas].[Medidas]" caption="Medidas" attribute="1" defaultMemberUniqueName="[Medidas].[Medidas].[All]" allUniqueName="[Medidas].[Medidas].[All]" dimensionUniqueName="[Medidas]" displayFolder="" count="0" memberValueDatatype="20" unbalanced="0" hidden="1"/>
    <cacheHierarchy uniqueName="[Periodo].[Ano]" caption="Ano" attribute="1" defaultMemberUniqueName="[Periodo].[Ano].[All]" allUniqueName="[Periodo].[Ano].[All]" dimensionUniqueName="[Periodo]" displayFolder="" count="0" memberValueDatatype="20" unbalanced="0" hidden="1"/>
    <cacheHierarchy uniqueName="[Periodo].[Cod_Mes]" caption="Cod_Mes" attribute="1" defaultMemberUniqueName="[Periodo].[Cod_Mes].[All]" allUniqueName="[Periodo].[Cod_Mes].[All]" dimensionUniqueName="[Periodo]" displayFolder="" count="0" memberValueDatatype="130" unbalanced="0" hidden="1"/>
    <cacheHierarchy uniqueName="[Periodo].[Data (Índice de Mês)]" caption="Data (Índice de Mês)" attribute="1" defaultMemberUniqueName="[Periodo].[Data (Índice de Mês)].[All]" allUniqueName="[Periodo].[Data (Índice de Mês)].[All]" dimensionUniqueName="[Periodo]" displayFolder="" count="0" memberValueDatatype="20" unbalanced="0" hidden="1"/>
    <cacheHierarchy uniqueName="[Periodo].[Mes]" caption="Mes" attribute="1" defaultMemberUniqueName="[Periodo].[Mes].[All]" allUniqueName="[Periodo].[Mes].[All]" dimensionUniqueName="[Periodo]" displayFolder="" count="0" memberValueDatatype="20" unbalanced="0" hidden="1"/>
    <cacheHierarchy uniqueName="[pSimulacao].[Parâmetros]" caption="Parâmetros" attribute="1" defaultMemberUniqueName="[pSimulacao].[Parâmetros].[All]" allUniqueName="[pSimulacao].[Parâmetros].[All]" dimensionUniqueName="[pSimulacao]" displayFolder="" count="0" memberValueDatatype="20" unbalanced="0" hidden="1"/>
    <cacheHierarchy uniqueName="[RegistroOcorrências].[Data (Índice de Mês)]" caption="Data (Índice de Mês)" attribute="1" defaultMemberUniqueName="[RegistroOcorrências].[Data (Índice de Mês)].[All]" allUniqueName="[RegistroOcorrências].[Data (Índice de Mês)].[All]" dimensionUniqueName="[RegistroOcorrências]" displayFolder="" count="0" memberValueDatatype="20" unbalanced="0" hidden="1"/>
    <cacheHierarchy uniqueName="[Risco].[GrauRisco]" caption="GrauRisco" attribute="1" defaultMemberUniqueName="[Risco].[GrauRisco].[All]" allUniqueName="[Risco].[GrauRisco].[All]" dimensionUniqueName="[Risco]" displayFolder="" count="0" memberValueDatatype="130" unbalanced="0" hidden="1"/>
    <cacheHierarchy uniqueName="[Risco].[Ocorrencias]" caption="Ocorrencias" attribute="1" defaultMemberUniqueName="[Risco].[Ocorrencias].[All]" allUniqueName="[Risco].[Ocorrencias].[All]" dimensionUniqueName="[Risco]" displayFolder="" count="0" memberValueDatatype="130" unbalanced="0" hidden="1"/>
    <cacheHierarchy uniqueName="[Risco].[TotalQuantidade]" caption="TotalQuantidade" attribute="1" defaultMemberUniqueName="[Risco].[TotalQuantidade].[All]" allUniqueName="[Risco].[TotalQuantidade].[All]" dimensionUniqueName="[Risco]" displayFolder="" count="0" memberValueDatatype="20" unbalanced="0" hidden="1"/>
    <cacheHierarchy uniqueName="[Measures].[Soma Qtde]" caption="Soma Qtde" measure="1" displayFolder="" measureGroup="Medidas" count="0"/>
    <cacheHierarchy uniqueName="[Measures].[Media Qtde]" caption="Media Qtde" measure="1" displayFolder="" measureGroup="Medidas" count="0"/>
    <cacheHierarchy uniqueName="[Measures].[Total Roubo Veiculos]" caption="Total Roubo Veiculos" measure="1" displayFolder="" measureGroup="Medidas" count="0"/>
    <cacheHierarchy uniqueName="[Measures].[Total Roubo e Furto Veiculos]" caption="Total Roubo e Furto Veiculos" measure="1" displayFolder="" measureGroup="Medidas" count="0"/>
    <cacheHierarchy uniqueName="[Measures].[Total Roubo e Furto Veiculos DP 1]" caption="Total Roubo e Furto Veiculos DP 1" measure="1" displayFolder="" measureGroup="Medidas" count="0"/>
    <cacheHierarchy uniqueName="[Measures].[% Total de Ocorrencias]" caption="% Total de Ocorrencias" measure="1" displayFolder="" measureGroup="Medidas" count="0"/>
    <cacheHierarchy uniqueName="[Measures].[Rank Ocorrencias]" caption="Rank Ocorrencias" measure="1" displayFolder="" measureGroup="Medidas" count="0"/>
    <cacheHierarchy uniqueName="[Measures].[Acumulado do Ano (YTD)]" caption="Acumulado do Ano (YTD)" measure="1" displayFolder="" measureGroup="Medidas" count="0"/>
    <cacheHierarchy uniqueName="[Measures].[Total Anual Móvel (MAT)]" caption="Total Anual Móvel (MAT)" measure="1" displayFolder="" measureGroup="Medidas" count="0"/>
    <cacheHierarchy uniqueName="[Measures].[Ult 30 dias Qtde]" caption="Ult 30 dias Qtde" measure="1" displayFolder="" measureGroup="Medidas" count="0"/>
    <cacheHierarchy uniqueName="[Measures].[Ult 60 dias Qtde]" caption="Ult 60 dias Qtde" measure="1" displayFolder="" measureGroup="Medidas" count="0"/>
    <cacheHierarchy uniqueName="[Measures].[Ult 120 dias Qtde]" caption="Ult 120 dias Qtde" measure="1" displayFolder="" measureGroup="Medidas" count="0"/>
    <cacheHierarchy uniqueName="[Measures].[MoM Abs Qtde]" caption="MoM Abs Qtde" measure="1" displayFolder="" measureGroup="Medidas" count="0"/>
    <cacheHierarchy uniqueName="[Measures].[Ano Anterior]" caption="Ano Anterior" measure="1" displayFolder="" measureGroup="Medidas" count="0"/>
    <cacheHierarchy uniqueName="[Measures].[Mes Anterior]" caption="Mes Anterior" measure="1" displayFolder="" measureGroup="Medidas" count="0"/>
    <cacheHierarchy uniqueName="[Measures].[RT Qtde]" caption="RT Qtde" measure="1" displayFolder="" measureGroup="Medidas" count="0"/>
    <cacheHierarchy uniqueName="[Measures].[Qtde Otimista]" caption="Qtde Otimista" measure="1" displayFolder="" measureGroup="Medidas" count="0"/>
    <cacheHierarchy uniqueName="[Measures].[Qtde Pessimísta]" caption="Qtde Pessimísta" measure="1" displayFolder="" measureGroup="Medidas" count="0"/>
    <cacheHierarchy uniqueName="[Measures].[__XL_Count RegistroOcorrências]" caption="__XL_Count RegistroOcorrências" measure="1" displayFolder="" measureGroup="RegistroOcorrências" count="0" hidden="1"/>
    <cacheHierarchy uniqueName="[Measures].[__XL_Count Periodo]" caption="__XL_Count Periodo" measure="1" displayFolder="" measureGroup="Periodo" count="0" hidden="1"/>
    <cacheHierarchy uniqueName="[Measures].[__XL_Count Municipio]" caption="__XL_Count Municipio" measure="1" displayFolder="" measureGroup="Municipio" count="0" hidden="1"/>
    <cacheHierarchy uniqueName="[Measures].[__XL_Count Risco]" caption="__XL_Count Risco" measure="1" displayFolder="" measureGroup="Risco" count="0" hidden="1"/>
    <cacheHierarchy uniqueName="[Measures].[__XL_Count Calendar]" caption="__XL_Count Calendar" measure="1" displayFolder="" measureGroup="Calendar" count="0" hidden="1"/>
    <cacheHierarchy uniqueName="[Measures].[__XL_Count Tabela1]" caption="__XL_Count Tabela1" measure="1" displayFolder="" measureGroup="Medidas" count="0" hidden="1"/>
    <cacheHierarchy uniqueName="[Measures].[__XL_Count pSimulacao]" caption="__XL_Count pSimulacao" measure="1" displayFolder="" measureGroup="pSimulacao" count="0" hidden="1"/>
    <cacheHierarchy uniqueName="[Measures].[__No measures defined]" caption="__No measures defined" measure="1" displayFolder="" count="0" hidden="1"/>
    <cacheHierarchy uniqueName="[Measures].[Soma de Quantidade]" caption="Som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e Data]" caption="Contagem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Data (Ano)]" caption="Contagem de Data (Ano)" measure="1" displayFolder="" measureGroup="Period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Quantidade]" caption="Contagem Distinta de Quant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ntagem Distinta de Data]" caption="Contagem Distinta de Data" measure="1" displayFolder="" measureGroup="Period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a de CISP]" caption="Soma de CISP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agem de Localidade]" caption="Contagem de Localidade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ntagem de Ocorrencias]" caption="Contagem de Ocorrencias" measure="1" displayFolder="" measureGroup="RegistroOcorrência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32953839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FDE8E6-D572-4A8E-934C-82D1DF0AC6DC}" name="Tabela dinâmica1" cacheId="652" applyNumberFormats="0" applyBorderFormats="0" applyFontFormats="0" applyPatternFormats="0" applyAlignmentFormats="0" applyWidthHeightFormats="1" dataCaption="Valores" tag="3875a910-46e7-4f26-b8a8-3ba576d6a4c5" updatedVersion="8" minRefreshableVersion="3" useAutoFormatting="1" subtotalHiddenItems="1" itemPrintTitles="1" createdVersion="8" indent="0" outline="1" outlineData="1" multipleFieldFilters="0" chartFormat="2">
  <location ref="B2:D55" firstHeaderRow="0" firstDataRow="1" firstDataCol="1"/>
  <pivotFields count="5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</pivotFields>
  <rowFields count="2">
    <field x="2"/>
    <field x="3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Quantidade" fld="0" baseField="0" baseItem="0" numFmtId="3"/>
    <dataField fld="1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88">
    <pivotHierarchy dragToData="1"/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eriodo]"/>
        <x15:activeTabTopLevelEntity name="[Calendar]"/>
        <x15:activeTabTopLevelEntity name="[RegistroOcorrênci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C8DF1-447E-463D-B11B-42644C65109F}" name="Tabela dinâmica1" cacheId="655" applyNumberFormats="0" applyBorderFormats="0" applyFontFormats="0" applyPatternFormats="0" applyAlignmentFormats="0" applyWidthHeightFormats="1" dataCaption="Valores" tag="b2b38e5f-cbf9-406a-967d-06488b210ab2" updatedVersion="8" minRefreshableVersion="3" useAutoFormatting="1" subtotalHiddenItems="1" itemPrintTitles="1" createdVersion="8" indent="0" outline="1" outlineData="1" multipleFieldFilters="0" chartFormat="13">
  <location ref="B3:D56" firstHeaderRow="0" firstDataRow="1" firstDataCol="1" rowPageCount="1" colPageCount="1"/>
  <pivotFields count="7">
    <pivotField dataField="1" subtotalTop="0" showAll="0" defaultSubtotal="0"/>
    <pivotField dataField="1" subtotalTop="0" showAll="0" defaultSubtotal="0"/>
    <pivotField axis="axisRow" allDrilled="1" subtotalTop="0" showAll="0" dataSourceSort="1" defaultSubtotal="0">
      <items count="4">
        <item c="1" x="0"/>
        <item c="1" x="1"/>
        <item c="1" x="2"/>
        <item c="1" x="3"/>
      </items>
    </pivotField>
    <pivotField axis="axisRow" allDrilled="1" subtotalTop="0" showAll="0" dataSourceSort="1" defaultSubtotal="0">
      <items count="48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c="1" x="38"/>
        <item c="1" x="39"/>
        <item c="1" x="40"/>
        <item c="1" x="41"/>
        <item c="1" x="42"/>
        <item c="1" x="43"/>
        <item c="1" x="44"/>
        <item c="1" x="45"/>
        <item c="1" x="46"/>
        <item c="1" x="47"/>
      </items>
    </pivotField>
    <pivotField axis="axisRow" subtotalTop="0" showAll="0" dataSourceSort="1" defaultSubtotal="0"/>
    <pivotField axis="axisPage"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2">
    <field x="2"/>
    <field x="3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1" name="[Calendar].[Date (Ano)].[All]" cap="All"/>
  </pageFields>
  <dataFields count="2">
    <dataField name="Soma de Quantidade" fld="0" baseField="0" baseItem="0" numFmtId="3"/>
    <dataField fld="1" subtotal="count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88">
    <pivotHierarchy dragToData="1"/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eriodo]"/>
        <x15:activeTabTopLevelEntity name="[Calendar]"/>
        <x15:activeTabTopLevelEntity name="[RegistroOcorrênci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1ED80B-54C1-42A6-89CE-022BEF8CB5A2}" name="Tabela dinâmica9" cacheId="670" applyNumberFormats="0" applyBorderFormats="0" applyFontFormats="0" applyPatternFormats="0" applyAlignmentFormats="0" applyWidthHeightFormats="1" dataCaption="Valores" tag="ea48b5af-10ca-4106-bd36-9b7dda37acd0" updatedVersion="8" minRefreshableVersion="3" useAutoFormatting="1" subtotalHiddenItems="1" rowGrandTotals="0" colGrandTotals="0" itemPrintTitles="1" createdVersion="8" indent="0" outline="1" outlineData="1" multipleFieldFilters="0" chartFormat="19">
  <location ref="G19:H38" firstHeaderRow="1" firstDataRow="1" firstDataCol="1"/>
  <pivotFields count="5"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descending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3"/>
  </rowFields>
  <rowItems count="19">
    <i>
      <x v="11"/>
    </i>
    <i>
      <x v="7"/>
    </i>
    <i>
      <x v="16"/>
    </i>
    <i>
      <x v="3"/>
    </i>
    <i>
      <x v="14"/>
    </i>
    <i>
      <x v="18"/>
    </i>
    <i>
      <x v="5"/>
    </i>
    <i>
      <x v="9"/>
    </i>
    <i>
      <x/>
    </i>
    <i>
      <x v="10"/>
    </i>
    <i>
      <x v="1"/>
    </i>
    <i>
      <x v="2"/>
    </i>
    <i>
      <x v="17"/>
    </i>
    <i>
      <x v="8"/>
    </i>
    <i>
      <x v="6"/>
    </i>
    <i>
      <x v="13"/>
    </i>
    <i>
      <x v="15"/>
    </i>
    <i>
      <x v="4"/>
    </i>
    <i>
      <x v="12"/>
    </i>
  </rowItems>
  <colItems count="1">
    <i/>
  </colItems>
  <dataFields count="1">
    <dataField name="Soma de Quantidade" fld="1" baseField="2" baseItem="4" numFmtId="3"/>
  </dataFields>
  <chartFormats count="1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8">
    <pivotHierarchy dragToData="1"/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2" iMeasureHier="80">
      <autoFilter ref="A1">
        <filterColumn colId="0">
          <top10 val="10" filterVal="10"/>
        </filterColumn>
      </autoFilter>
    </filter>
    <filter fld="2" type="count" id="6" iMeasureHier="80">
      <autoFilter ref="A1">
        <filterColumn colId="0">
          <top10 val="10" filterVal="10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gistroOcorrências]"/>
        <x15:activeTabTopLevelEntity name="[Municipio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6C7A6-109F-48F7-8949-0E31D7D45F99}" name="Tabela dinâmica5" cacheId="667" applyNumberFormats="0" applyBorderFormats="0" applyFontFormats="0" applyPatternFormats="0" applyAlignmentFormats="0" applyWidthHeightFormats="1" dataCaption="Valores" tag="68ceb253-61b7-4e1a-a3a8-cb2ae741ae51" updatedVersion="8" minRefreshableVersion="3" useAutoFormatting="1" subtotalHiddenItems="1" itemPrintTitles="1" createdVersion="8" indent="0" outline="1" outlineData="1" multipleFieldFilters="0">
  <location ref="G14:K15" firstHeaderRow="0" firstDataRow="1" firstDataCol="0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0" subtotal="count" baseField="0" baseItem="1" numFmtId="3"/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88">
    <pivotHierarchy dragToData="1"/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8A9CB-B8C4-43A8-974E-B00C0D98B97F}" name="Tabela dinâmica1" cacheId="664" applyNumberFormats="0" applyBorderFormats="0" applyFontFormats="0" applyPatternFormats="0" applyAlignmentFormats="0" applyWidthHeightFormats="1" dataCaption="Valores" tag="7e15b24d-9813-4827-98e1-5d4a44f0cd45" updatedVersion="8" minRefreshableVersion="3" useAutoFormatting="1" subtotalHiddenItems="1" itemPrintTitles="1" createdVersion="5" indent="0" outline="1" outlineData="1" multipleFieldFilters="0">
  <location ref="B3:D51" firstHeaderRow="0" firstDataRow="1" firstDataCol="1"/>
  <pivotFields count="5">
    <pivotField axis="axisRow" allDrilled="1" subtotalTop="0" showAll="0" sortType="descending" defaultSubtotal="0">
      <items count="47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sortType="descending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0"/>
  </rowFields>
  <rowItems count="48">
    <i>
      <x v="24"/>
    </i>
    <i>
      <x v="41"/>
    </i>
    <i>
      <x v="22"/>
    </i>
    <i>
      <x v="1"/>
    </i>
    <i>
      <x v="42"/>
    </i>
    <i>
      <x v="2"/>
    </i>
    <i>
      <x v="9"/>
    </i>
    <i>
      <x v="21"/>
    </i>
    <i>
      <x v="30"/>
    </i>
    <i>
      <x v="15"/>
    </i>
    <i>
      <x v="25"/>
    </i>
    <i>
      <x v="3"/>
    </i>
    <i>
      <x v="35"/>
    </i>
    <i>
      <x v="6"/>
    </i>
    <i>
      <x v="13"/>
    </i>
    <i>
      <x v="16"/>
    </i>
    <i>
      <x v="39"/>
    </i>
    <i>
      <x v="46"/>
    </i>
    <i>
      <x v="29"/>
    </i>
    <i>
      <x v="14"/>
    </i>
    <i>
      <x v="34"/>
    </i>
    <i>
      <x/>
    </i>
    <i>
      <x v="36"/>
    </i>
    <i>
      <x v="45"/>
    </i>
    <i>
      <x v="26"/>
    </i>
    <i>
      <x v="10"/>
    </i>
    <i>
      <x v="18"/>
    </i>
    <i>
      <x v="4"/>
    </i>
    <i>
      <x v="17"/>
    </i>
    <i>
      <x v="12"/>
    </i>
    <i>
      <x v="11"/>
    </i>
    <i>
      <x v="5"/>
    </i>
    <i>
      <x v="40"/>
    </i>
    <i>
      <x v="19"/>
    </i>
    <i>
      <x v="31"/>
    </i>
    <i>
      <x v="7"/>
    </i>
    <i>
      <x v="20"/>
    </i>
    <i>
      <x v="33"/>
    </i>
    <i>
      <x v="44"/>
    </i>
    <i>
      <x v="37"/>
    </i>
    <i>
      <x v="38"/>
    </i>
    <i>
      <x v="23"/>
    </i>
    <i>
      <x v="8"/>
    </i>
    <i>
      <x v="28"/>
    </i>
    <i>
      <x v="32"/>
    </i>
    <i>
      <x v="43"/>
    </i>
    <i>
      <x v="27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24" numFmtId="3"/>
    <dataField fld="2" subtotal="count" baseField="0" baseItem="0"/>
  </dataFields>
  <pivotHierarchies count="88">
    <pivotHierarchy dragToData="1"/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gistroOcorrências]"/>
        <x15:activeTabTopLevelEntity name="[Medida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61D09-0076-49D4-8724-B026E390D159}" name="Tabela dinâmica1" cacheId="673" applyNumberFormats="0" applyBorderFormats="0" applyFontFormats="0" applyPatternFormats="0" applyAlignmentFormats="0" applyWidthHeightFormats="1" dataCaption="Valores" tag="d01c30ac-d945-48fa-be2e-38ef0e50107b" updatedVersion="8" minRefreshableVersion="3" useAutoFormatting="1" subtotalHiddenItems="1" itemPrintTitles="1" createdVersion="5" indent="0" outline="1" outlineData="1" multipleFieldFilters="0" chartFormat="3" rowHeaderCaption="Todas as Ocorrências">
  <location ref="B3:E51" firstHeaderRow="0" firstDataRow="1" firstDataCol="1"/>
  <pivotFields count="5">
    <pivotField axis="axisRow" allDrilled="1" subtotalTop="0" showAll="0" sortType="descending" defaultSubtotal="0" defaultAttributeDrillState="1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8">
    <i>
      <x v="24"/>
    </i>
    <i>
      <x v="41"/>
    </i>
    <i>
      <x v="22"/>
    </i>
    <i>
      <x v="1"/>
    </i>
    <i>
      <x v="42"/>
    </i>
    <i>
      <x v="2"/>
    </i>
    <i>
      <x v="9"/>
    </i>
    <i>
      <x v="21"/>
    </i>
    <i>
      <x v="30"/>
    </i>
    <i>
      <x v="15"/>
    </i>
    <i>
      <x v="25"/>
    </i>
    <i>
      <x v="3"/>
    </i>
    <i>
      <x v="35"/>
    </i>
    <i>
      <x v="6"/>
    </i>
    <i>
      <x v="13"/>
    </i>
    <i>
      <x v="16"/>
    </i>
    <i>
      <x v="39"/>
    </i>
    <i>
      <x v="46"/>
    </i>
    <i>
      <x v="29"/>
    </i>
    <i>
      <x v="14"/>
    </i>
    <i>
      <x v="34"/>
    </i>
    <i>
      <x/>
    </i>
    <i>
      <x v="36"/>
    </i>
    <i>
      <x v="45"/>
    </i>
    <i>
      <x v="26"/>
    </i>
    <i>
      <x v="10"/>
    </i>
    <i>
      <x v="18"/>
    </i>
    <i>
      <x v="4"/>
    </i>
    <i>
      <x v="17"/>
    </i>
    <i>
      <x v="12"/>
    </i>
    <i>
      <x v="11"/>
    </i>
    <i>
      <x v="5"/>
    </i>
    <i>
      <x v="40"/>
    </i>
    <i>
      <x v="19"/>
    </i>
    <i>
      <x v="31"/>
    </i>
    <i>
      <x v="7"/>
    </i>
    <i>
      <x v="20"/>
    </i>
    <i>
      <x v="33"/>
    </i>
    <i>
      <x v="44"/>
    </i>
    <i>
      <x v="37"/>
    </i>
    <i>
      <x v="38"/>
    </i>
    <i>
      <x v="23"/>
    </i>
    <i>
      <x v="8"/>
    </i>
    <i>
      <x v="28"/>
    </i>
    <i>
      <x v="32"/>
    </i>
    <i>
      <x v="43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88">
    <pivotHierarchy dragToData="1"/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gistroOcorrência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A7CFD-2F95-44D2-B460-09AFA76CFD52}" name="Tabela dinâmica15" cacheId="688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26">
  <location ref="J2:K23" firstHeaderRow="1" firstDataRow="1" firstDataCol="1"/>
  <pivotFields count="3">
    <pivotField axis="axisRow" allDrilled="1" subtotalTop="0" showAll="0" measureFilter="1" sortType="descending" defaultSubtotal="0">
      <items count="2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1">
    <i>
      <x v="11"/>
    </i>
    <i>
      <x v="17"/>
    </i>
    <i>
      <x v="10"/>
    </i>
    <i>
      <x/>
    </i>
    <i>
      <x v="18"/>
    </i>
    <i>
      <x v="1"/>
    </i>
    <i>
      <x v="4"/>
    </i>
    <i>
      <x v="9"/>
    </i>
    <i>
      <x v="14"/>
    </i>
    <i>
      <x v="7"/>
    </i>
    <i>
      <x v="12"/>
    </i>
    <i>
      <x v="2"/>
    </i>
    <i>
      <x v="15"/>
    </i>
    <i>
      <x v="3"/>
    </i>
    <i>
      <x v="5"/>
    </i>
    <i>
      <x v="8"/>
    </i>
    <i>
      <x v="16"/>
    </i>
    <i>
      <x v="19"/>
    </i>
    <i>
      <x v="13"/>
    </i>
    <i>
      <x v="6"/>
    </i>
    <i t="grand">
      <x/>
    </i>
  </rowItems>
  <colItems count="1">
    <i/>
  </colItems>
  <dataFields count="1">
    <dataField fld="1" subtotal="count" baseField="0" baseItem="17" numFmtId="3"/>
  </dataFields>
  <chartFormats count="2"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8">
    <pivotHierarchy dragToData="1"/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54">
      <autoFilter ref="A1">
        <filterColumn colId="0">
          <top10 val="20" filterVal="20"/>
        </filterColumn>
      </autoFilter>
    </filter>
  </filter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gistroOcorrência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54B1C-157F-47EB-A8E7-E5D6E24E9581}" name="Tabela dinâmica14" cacheId="685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11">
  <location ref="G8:H19" firstHeaderRow="1" firstDataRow="1" firstDataCol="1"/>
  <pivotFields count="4">
    <pivotField allDrilled="1" subtotalTop="0" showAll="0" measureFilter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11">
    <i>
      <x v="7"/>
    </i>
    <i>
      <x v="8"/>
    </i>
    <i>
      <x v="2"/>
    </i>
    <i>
      <x v="5"/>
    </i>
    <i>
      <x v="4"/>
    </i>
    <i>
      <x v="9"/>
    </i>
    <i>
      <x v="1"/>
    </i>
    <i>
      <x/>
    </i>
    <i>
      <x v="6"/>
    </i>
    <i>
      <x v="3"/>
    </i>
    <i t="grand">
      <x/>
    </i>
  </rowItems>
  <colItems count="1">
    <i/>
  </colItems>
  <dataFields count="1">
    <dataField name="Soma de Quantidade" fld="2" baseField="1" baseItem="0" numFmtId="3"/>
  </dataFields>
  <chartFormats count="1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8">
    <pivotHierarchy dragToData="1"/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3" iMeasureHier="54">
      <autoFilter ref="A1">
        <filterColumn colId="0">
          <top10 val="10" filterVal="10"/>
        </filterColumn>
      </autoFilter>
    </filter>
    <filter fld="1" type="count" id="4" iMeasureHier="54">
      <autoFilter ref="A1">
        <filterColumn colId="0">
          <top10 val="10" filterVal="10"/>
        </filterColumn>
      </autoFilter>
    </filter>
  </filters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gistroOcorrência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44176-E74E-46BE-ABC5-0B35CC9B91C5}" name="Tabela dinâmica3" cacheId="658" applyNumberFormats="0" applyBorderFormats="0" applyFontFormats="0" applyPatternFormats="0" applyAlignmentFormats="0" applyWidthHeightFormats="1" dataCaption="Valores" tag="daa83172-5ac0-40c4-a828-aa98ba9c7c7e" updatedVersion="8" minRefreshableVersion="3" useAutoFormatting="1" subtotalHiddenItems="1" itemPrintTitles="1" createdVersion="8" indent="0" outline="1" outlineData="1" multipleFieldFilters="0">
  <location ref="B2:D55" firstHeaderRow="0" firstDataRow="1" firstDataCol="1"/>
  <pivotFields count="6">
    <pivotField axis="axisRow" allDrilled="1" showAll="0" dataSourceSort="1">
      <items count="5">
        <item c="1" x="0"/>
        <item c="1" x="1"/>
        <item c="1" x="2"/>
        <item c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showAll="0" dataSourceSort="1">
      <items count="49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c="1" x="38"/>
        <item c="1" x="39"/>
        <item c="1" x="40"/>
        <item c="1" x="41"/>
        <item c="1" x="42"/>
        <item c="1" x="43"/>
        <item c="1" x="44"/>
        <item c="1" x="45"/>
        <item c="1" x="46"/>
        <item c="1"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allDrilled="1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Quantidade" fld="3" baseField="0" baseItem="0"/>
    <dataField fld="4" subtotal="count" baseField="0" baseItem="0"/>
  </dataFields>
  <pivotHierarchies count="88">
    <pivotHierarchy dragToData="1"/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eriodo]"/>
        <x15:activeTabTopLevelEntity name="[RegistroOcorrência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9B79D-9A16-402E-BB79-B62FD454DA49}" name="Tabela dinâmica5" cacheId="682" applyNumberFormats="0" applyBorderFormats="0" applyFontFormats="0" applyPatternFormats="0" applyAlignmentFormats="0" applyWidthHeightFormats="1" dataCaption="Valores" tag="cbd8f4b5-36ea-4af9-be63-267e80719036" updatedVersion="8" minRefreshableVersion="3" useAutoFormatting="1" subtotalHiddenItems="1" itemPrintTitles="1" createdVersion="8" indent="0" outline="1" outlineData="1" multipleFieldFilters="0">
  <location ref="F20:H21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1" numFmtId="3"/>
    <dataField fld="1" subtotal="count" baseField="0" baseItem="1" numFmtId="3"/>
    <dataField fld="2" subtotal="count" baseField="0" baseItem="1" numFmtId="3"/>
  </dataFields>
  <pivotHierarchies count="88">
    <pivotHierarchy dragToData="1"/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gistroOcorrência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C82920-63C4-4538-998D-6BA709F0FDE6}" name="Tabela dinâmica4" cacheId="679" applyNumberFormats="0" applyBorderFormats="0" applyFontFormats="0" applyPatternFormats="0" applyAlignmentFormats="0" applyWidthHeightFormats="1" dataCaption="Valores" tag="9f9a9ca8-3c24-4dd4-ba2c-6b642a1e7615" updatedVersion="8" minRefreshableVersion="3" useAutoFormatting="1" subtotalHiddenItems="1" itemPrintTitles="1" createdVersion="8" indent="0" compact="0" compactData="0" multipleFieldFilters="0">
  <location ref="B2:D51" firstHeaderRow="0" firstDataRow="1" firstDataCol="1"/>
  <pivotFields count="4">
    <pivotField axis="axisRow" compact="0" allDrilled="1" outline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Quantidade" fld="1" baseField="0" baseItem="0"/>
    <dataField fld="2" subtotal="count" baseField="0" baseItem="0"/>
  </dataFields>
  <formats count="1">
    <format dxfId="73">
      <pivotArea dataOnly="0" labelOnly="1" outline="0" fieldPosition="0">
        <references count="1">
          <reference field="0" count="0"/>
        </references>
      </pivotArea>
    </format>
  </formats>
  <pivotHierarchies count="88">
    <pivotHierarchy dragToData="1"/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eriodo]"/>
        <x15:activeTabTopLevelEntity name="[RegistroOcorrênci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BEBAF-A7BB-4F03-88AE-D96A7744FB6E}" name="Tabela dinâmica2" cacheId="661" applyNumberFormats="0" applyBorderFormats="0" applyFontFormats="0" applyPatternFormats="0" applyAlignmentFormats="0" applyWidthHeightFormats="1" dataCaption="Valores" tag="5be0a4f3-03ae-4186-b16e-e751d4f883ad" updatedVersion="8" minRefreshableVersion="3" useAutoFormatting="1" subtotalHiddenItems="1" itemPrintTitles="1" createdVersion="8" indent="0" outline="1" outlineData="1" multipleFieldFilters="0" chartFormat="72">
  <location ref="B4:D53" firstHeaderRow="0" firstDataRow="1" firstDataCol="1" rowPageCount="1" colPageCount="1"/>
  <pivotFields count="7">
    <pivotField dataField="1" subtotalTop="0" showAll="0" defaultSubtotal="0"/>
    <pivotField dataField="1" subtotalTop="0" showAll="0" defaultSubtotal="0"/>
    <pivotField axis="axisRow" hiddenLevel="1" allDrilled="1" subtotalTop="0" showAll="0" dataSourceSort="1" defaultSubtotal="0">
      <items count="4">
        <item c="1" x="0"/>
        <item c="1" x="1"/>
        <item c="1" x="2"/>
        <item c="1" x="3"/>
      </items>
    </pivotField>
    <pivotField axis="axisRow" allDrilled="1" subtotalTop="0" showAll="0" dataSourceSort="1" defaultSubtotal="0">
      <items count="48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c="1" x="38"/>
        <item c="1" x="39"/>
        <item c="1" x="40"/>
        <item c="1" x="41"/>
        <item c="1" x="42"/>
        <item c="1" x="43"/>
        <item c="1" x="44"/>
        <item c="1" x="45"/>
        <item c="1" x="46"/>
        <item c="1" x="47"/>
      </items>
    </pivotField>
    <pivotField axis="axisRow" subtotalTop="0" showAll="0" dataSourceSort="1" defaultSubtotal="0"/>
    <pivotField axis="axisPage"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3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1" name="[Calendar].[Date (Ano)].[All]" cap="All"/>
  </pageFields>
  <dataFields count="2">
    <dataField name="Soma de Quantidade" fld="1" baseField="0" baseItem="0"/>
    <dataField fld="0" subtotal="count" baseField="0" baseItem="0"/>
  </dataFields>
  <chartFormats count="2">
    <chartFormat chart="6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8">
    <pivotHierarchy dragToData="1"/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RegistroOcorrências]"/>
        <x15:activeTabTopLevelEntity name="[Perio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62DC2-BBDB-487B-B4FA-37998A07611B}" name="Tabela dinâmica100" cacheId="649" applyNumberFormats="0" applyBorderFormats="0" applyFontFormats="0" applyPatternFormats="0" applyAlignmentFormats="0" applyWidthHeightFormats="1" dataCaption="Valores" tag="65b9c5a6-d901-4752-ab4f-826e44938073" updatedVersion="8" minRefreshableVersion="3" useAutoFormatting="1" subtotalHiddenItems="1" itemPrintTitles="1" createdVersion="8" indent="0" outline="1" outlineData="1" multipleFieldFilters="0" chartFormat="12">
  <location ref="B3:C8" firstHeaderRow="1" firstDataRow="1" firstDataCol="1" rowPageCount="1" colPageCount="1"/>
  <pivotFields count="6">
    <pivotField axis="axisRow" allDrilled="1" subtotalTop="0" showAll="0" dataSourceSort="1" defaultSubtotal="0">
      <items count="4">
        <item c="1" x="0"/>
        <item c="1" x="1"/>
        <item c="1" x="2"/>
        <item c="1" x="3"/>
      </items>
    </pivotField>
    <pivotField axis="axisRow" subtotalTop="0" showAll="0" dataSourceSort="1" defaultSubtotal="0"/>
    <pivotField axis="axisRow" subtotalTop="0" showAll="0" dataSourceSort="1" defaultSubtotal="0"/>
    <pivotField dataField="1" subtotalTop="0" showAll="0" defaultSubtotal="0"/>
    <pivotField axis="axisPage"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4" hier="1" name="[Calendar].[Date (Ano)].[All]" cap="All"/>
  </pageFields>
  <dataFields count="1">
    <dataField fld="3" subtotal="count" baseField="0" baseItem="0" numFmtId="3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8">
    <pivotHierarchy dragToData="1"/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RegistroOcorrênci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E3DF6-4E1E-4A2F-8D21-08B387DE37E5}" name="Tabela dinâmica1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2:E85" firstHeaderRow="1" firstDataRow="1" firstDataCol="3"/>
  <pivotFields count="4">
    <pivotField axis="axisRow" compact="0" allDrilled="1" outline="0" subtotalTop="0" showAll="0" dataSourceSort="1" defaultSubtotal="0">
      <items count="7">
        <item c="1" x="0"/>
        <item c="1" x="1"/>
        <item c="1" x="2"/>
        <item c="1" x="3"/>
        <item c="1" x="4"/>
        <item c="1" x="5"/>
        <item c="1"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>
      <items count="19">
        <item c="1" x="0" d="1"/>
        <item c="1" x="1" d="1"/>
        <item c="1" x="2" d="1"/>
        <item c="1" x="3" d="1"/>
        <item c="1" x="4" d="1"/>
        <item c="1" x="5" d="1"/>
        <item c="1" x="6" d="1"/>
        <item c="1" x="7" d="1"/>
        <item c="1" x="8" d="1"/>
        <item c="1" x="9" d="1"/>
        <item c="1" x="10" d="1"/>
        <item c="1" x="11" d="1"/>
        <item c="1" x="12" d="1"/>
        <item c="1" x="13" d="1"/>
        <item c="1" x="14" d="1"/>
        <item c="1" x="15" d="1"/>
        <item c="1" x="16" d="1"/>
        <item c="1" x="17" d="1"/>
        <item c="1" x="18" d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ataSourceSort="1" defaultSubtotal="0">
      <items count="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83">
    <i>
      <x/>
      <x/>
      <x/>
    </i>
    <i r="2">
      <x v="1"/>
    </i>
    <i r="2">
      <x v="2"/>
    </i>
    <i r="1">
      <x v="1"/>
      <x v="3"/>
    </i>
    <i r="2">
      <x v="4"/>
    </i>
    <i r="2">
      <x v="5"/>
    </i>
    <i r="2">
      <x v="6"/>
    </i>
    <i r="2">
      <x v="7"/>
    </i>
    <i r="2">
      <x v="8"/>
    </i>
    <i r="2">
      <x v="9"/>
    </i>
    <i>
      <x v="1"/>
      <x v="2"/>
      <x v="10"/>
    </i>
    <i r="2">
      <x v="11"/>
    </i>
    <i r="1">
      <x v="3"/>
      <x v="12"/>
    </i>
    <i r="2">
      <x v="13"/>
    </i>
    <i r="2">
      <x v="14"/>
    </i>
    <i r="2">
      <x v="15"/>
    </i>
    <i r="1">
      <x v="4"/>
      <x v="16"/>
    </i>
    <i r="2">
      <x v="17"/>
    </i>
    <i r="2">
      <x v="18"/>
    </i>
    <i r="1">
      <x v="5"/>
      <x v="19"/>
    </i>
    <i r="2">
      <x v="20"/>
    </i>
    <i>
      <x v="2"/>
      <x v="6"/>
      <x v="21"/>
    </i>
    <i r="2">
      <x v="22"/>
    </i>
    <i r="2">
      <x v="23"/>
    </i>
    <i r="1">
      <x v="7"/>
      <x v="24"/>
    </i>
    <i r="2">
      <x v="25"/>
    </i>
    <i r="1">
      <x v="8"/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1">
      <x v="9"/>
      <x v="42"/>
    </i>
    <i r="2">
      <x v="43"/>
    </i>
    <i r="2">
      <x v="44"/>
    </i>
    <i r="1">
      <x v="10"/>
      <x v="45"/>
    </i>
    <i r="2">
      <x v="46"/>
    </i>
    <i r="2">
      <x v="47"/>
    </i>
    <i r="2">
      <x v="48"/>
    </i>
    <i>
      <x v="3"/>
      <x v="11"/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>
      <x v="4"/>
      <x v="12"/>
      <x v="58"/>
    </i>
    <i r="2">
      <x v="59"/>
    </i>
    <i r="2">
      <x v="60"/>
    </i>
    <i r="1">
      <x v="13"/>
      <x v="61"/>
    </i>
    <i r="2">
      <x v="62"/>
    </i>
    <i r="2">
      <x v="63"/>
    </i>
    <i>
      <x v="5"/>
      <x v="14"/>
      <x v="64"/>
    </i>
    <i r="2">
      <x v="65"/>
    </i>
    <i r="2">
      <x v="66"/>
    </i>
    <i r="2">
      <x v="67"/>
    </i>
    <i r="1">
      <x v="15"/>
      <x v="68"/>
    </i>
    <i r="2">
      <x v="69"/>
    </i>
    <i>
      <x v="6"/>
      <x v="16"/>
      <x v="70"/>
    </i>
    <i r="2">
      <x v="71"/>
    </i>
    <i r="1">
      <x v="17"/>
      <x v="72"/>
    </i>
    <i r="2">
      <x v="73"/>
    </i>
    <i r="2">
      <x v="74"/>
    </i>
    <i r="1">
      <x v="18"/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t="grand">
      <x/>
    </i>
  </rowItems>
  <colItems count="1">
    <i/>
  </colItems>
  <dataFields count="1">
    <dataField fld="3" subtotal="count" baseField="2" baseItem="0" numFmtId="3"/>
  </dataFields>
  <formats count="70">
    <format dxfId="71">
      <pivotArea type="all" dataOnly="0" outline="0" fieldPosition="0"/>
    </format>
    <format dxfId="70">
      <pivotArea outline="0" collapsedLevelsAreSubtotals="1" fieldPosition="0"/>
    </format>
    <format dxfId="69">
      <pivotArea dataOnly="0" labelOnly="1" outline="0" fieldPosition="0">
        <references count="1">
          <reference field="0" count="0"/>
        </references>
      </pivotArea>
    </format>
    <format dxfId="68">
      <pivotArea dataOnly="0" labelOnly="1" outline="0" fieldPosition="0">
        <references count="1">
          <reference field="1" count="2">
            <x v="0"/>
            <x v="1"/>
          </reference>
        </references>
      </pivotArea>
    </format>
    <format dxfId="67">
      <pivotArea dataOnly="0" labelOnly="1" outline="0" fieldPosition="0">
        <references count="1">
          <reference field="1" count="4">
            <x v="2"/>
            <x v="3"/>
            <x v="4"/>
            <x v="5"/>
          </reference>
        </references>
      </pivotArea>
    </format>
    <format dxfId="66">
      <pivotArea dataOnly="0" labelOnly="1" outline="0" fieldPosition="0">
        <references count="1">
          <reference field="1" count="5">
            <x v="6"/>
            <x v="7"/>
            <x v="8"/>
            <x v="9"/>
            <x v="10"/>
          </reference>
        </references>
      </pivotArea>
    </format>
    <format dxfId="65">
      <pivotArea dataOnly="0" labelOnly="1" outline="0" fieldPosition="0">
        <references count="1">
          <reference field="1" count="1">
            <x v="11"/>
          </reference>
        </references>
      </pivotArea>
    </format>
    <format dxfId="64">
      <pivotArea dataOnly="0" labelOnly="1" outline="0" fieldPosition="0">
        <references count="1">
          <reference field="1" count="2">
            <x v="12"/>
            <x v="13"/>
          </reference>
        </references>
      </pivotArea>
    </format>
    <format dxfId="63">
      <pivotArea dataOnly="0" labelOnly="1" outline="0" fieldPosition="0">
        <references count="1">
          <reference field="1" count="2">
            <x v="14"/>
            <x v="15"/>
          </reference>
        </references>
      </pivotArea>
    </format>
    <format dxfId="62">
      <pivotArea dataOnly="0" labelOnly="1" outline="0" fieldPosition="0">
        <references count="1">
          <reference field="1" count="3">
            <x v="16"/>
            <x v="17"/>
            <x v="18"/>
          </reference>
        </references>
      </pivotArea>
    </format>
    <format dxfId="61">
      <pivotArea dataOnly="0" labelOnly="1" outline="0" fieldPosition="0">
        <references count="1">
          <reference field="2" count="3">
            <x v="0"/>
            <x v="1"/>
            <x v="2"/>
          </reference>
        </references>
      </pivotArea>
    </format>
    <format dxfId="60">
      <pivotArea dataOnly="0" labelOnly="1" outline="0" fieldPosition="0">
        <references count="1">
          <reference field="2" count="7">
            <x v="3"/>
            <x v="4"/>
            <x v="5"/>
            <x v="6"/>
            <x v="7"/>
            <x v="8"/>
            <x v="9"/>
          </reference>
        </references>
      </pivotArea>
    </format>
    <format dxfId="59">
      <pivotArea dataOnly="0" labelOnly="1" outline="0" fieldPosition="0">
        <references count="1">
          <reference field="2" count="2">
            <x v="10"/>
            <x v="11"/>
          </reference>
        </references>
      </pivotArea>
    </format>
    <format dxfId="58">
      <pivotArea dataOnly="0" labelOnly="1" outline="0" fieldPosition="0">
        <references count="1">
          <reference field="2" count="4">
            <x v="12"/>
            <x v="13"/>
            <x v="14"/>
            <x v="15"/>
          </reference>
        </references>
      </pivotArea>
    </format>
    <format dxfId="57">
      <pivotArea dataOnly="0" labelOnly="1" outline="0" fieldPosition="0">
        <references count="1">
          <reference field="2" count="3">
            <x v="16"/>
            <x v="17"/>
            <x v="18"/>
          </reference>
        </references>
      </pivotArea>
    </format>
    <format dxfId="56">
      <pivotArea dataOnly="0" labelOnly="1" outline="0" fieldPosition="0">
        <references count="1">
          <reference field="2" count="2">
            <x v="19"/>
            <x v="20"/>
          </reference>
        </references>
      </pivotArea>
    </format>
    <format dxfId="55">
      <pivotArea dataOnly="0" labelOnly="1" outline="0" fieldPosition="0">
        <references count="1">
          <reference field="2" count="3">
            <x v="21"/>
            <x v="22"/>
            <x v="23"/>
          </reference>
        </references>
      </pivotArea>
    </format>
    <format dxfId="54">
      <pivotArea dataOnly="0" labelOnly="1" outline="0" fieldPosition="0">
        <references count="1">
          <reference field="2" count="2">
            <x v="24"/>
            <x v="25"/>
          </reference>
        </references>
      </pivotArea>
    </format>
    <format dxfId="53">
      <pivotArea dataOnly="0" labelOnly="1" outline="0" fieldPosition="0">
        <references count="1">
          <reference field="2" count="16"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</reference>
        </references>
      </pivotArea>
    </format>
    <format dxfId="52">
      <pivotArea dataOnly="0" labelOnly="1" outline="0" fieldPosition="0">
        <references count="1">
          <reference field="2" count="3">
            <x v="42"/>
            <x v="43"/>
            <x v="44"/>
          </reference>
        </references>
      </pivotArea>
    </format>
    <format dxfId="51">
      <pivotArea dataOnly="0" labelOnly="1" outline="0" fieldPosition="0">
        <references count="1">
          <reference field="2" count="4">
            <x v="45"/>
            <x v="46"/>
            <x v="47"/>
            <x v="48"/>
          </reference>
        </references>
      </pivotArea>
    </format>
    <format dxfId="50">
      <pivotArea dataOnly="0" labelOnly="1" outline="0" fieldPosition="0">
        <references count="1">
          <reference field="2" count="9">
            <x v="49"/>
            <x v="50"/>
            <x v="51"/>
            <x v="52"/>
            <x v="53"/>
            <x v="54"/>
            <x v="55"/>
            <x v="56"/>
            <x v="57"/>
          </reference>
        </references>
      </pivotArea>
    </format>
    <format dxfId="49">
      <pivotArea dataOnly="0" labelOnly="1" outline="0" fieldPosition="0">
        <references count="1">
          <reference field="2" count="3">
            <x v="58"/>
            <x v="59"/>
            <x v="60"/>
          </reference>
        </references>
      </pivotArea>
    </format>
    <format dxfId="48">
      <pivotArea dataOnly="0" labelOnly="1" outline="0" fieldPosition="0">
        <references count="1">
          <reference field="2" count="3">
            <x v="61"/>
            <x v="62"/>
            <x v="63"/>
          </reference>
        </references>
      </pivotArea>
    </format>
    <format dxfId="47">
      <pivotArea dataOnly="0" labelOnly="1" outline="0" fieldPosition="0">
        <references count="1">
          <reference field="2" count="4">
            <x v="64"/>
            <x v="65"/>
            <x v="66"/>
            <x v="67"/>
          </reference>
        </references>
      </pivotArea>
    </format>
    <format dxfId="46">
      <pivotArea dataOnly="0" labelOnly="1" outline="0" fieldPosition="0">
        <references count="1">
          <reference field="2" count="2">
            <x v="68"/>
            <x v="69"/>
          </reference>
        </references>
      </pivotArea>
    </format>
    <format dxfId="45">
      <pivotArea dataOnly="0" labelOnly="1" outline="0" fieldPosition="0">
        <references count="1">
          <reference field="2" count="2">
            <x v="70"/>
            <x v="71"/>
          </reference>
        </references>
      </pivotArea>
    </format>
    <format dxfId="44">
      <pivotArea dataOnly="0" labelOnly="1" outline="0" fieldPosition="0">
        <references count="1">
          <reference field="2" count="3">
            <x v="72"/>
            <x v="73"/>
            <x v="74"/>
          </reference>
        </references>
      </pivotArea>
    </format>
    <format dxfId="43">
      <pivotArea dataOnly="0" labelOnly="1" outline="0" fieldPosition="0">
        <references count="1">
          <reference field="2" count="7">
            <x v="75"/>
            <x v="76"/>
            <x v="77"/>
            <x v="78"/>
            <x v="79"/>
            <x v="80"/>
            <x v="81"/>
          </reference>
        </references>
      </pivotArea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0" type="button" dataOnly="0" labelOnly="1" outline="0" axis="axisRow" fieldPosition="0"/>
    </format>
    <format dxfId="39">
      <pivotArea field="1" type="button" dataOnly="0" labelOnly="1" outline="0" axis="axisRow" fieldPosition="1"/>
    </format>
    <format dxfId="38">
      <pivotArea field="2" type="button" dataOnly="0" labelOnly="1" outline="0" axis="axisRow" fieldPosition="2"/>
    </format>
    <format dxfId="37">
      <pivotArea dataOnly="0" labelOnly="1" outline="0" fieldPosition="0">
        <references count="1">
          <reference field="0" count="0"/>
        </references>
      </pivotArea>
    </format>
    <format dxfId="36">
      <pivotArea dataOnly="0" labelOnly="1" grandRow="1" outline="0" fieldPosition="0"/>
    </format>
    <format dxfId="35">
      <pivotArea dataOnly="0" labelOnly="1" outline="0" fieldPosition="0">
        <references count="1">
          <reference field="1" count="2">
            <x v="0"/>
            <x v="1"/>
          </reference>
        </references>
      </pivotArea>
    </format>
    <format dxfId="34">
      <pivotArea dataOnly="0" labelOnly="1" outline="0" fieldPosition="0">
        <references count="1">
          <reference field="1" count="4">
            <x v="2"/>
            <x v="3"/>
            <x v="4"/>
            <x v="5"/>
          </reference>
        </references>
      </pivotArea>
    </format>
    <format dxfId="33">
      <pivotArea dataOnly="0" labelOnly="1" outline="0" fieldPosition="0">
        <references count="1">
          <reference field="1" count="5">
            <x v="6"/>
            <x v="7"/>
            <x v="8"/>
            <x v="9"/>
            <x v="10"/>
          </reference>
        </references>
      </pivotArea>
    </format>
    <format dxfId="32">
      <pivotArea dataOnly="0" labelOnly="1" outline="0" fieldPosition="0">
        <references count="1">
          <reference field="1" count="1">
            <x v="11"/>
          </reference>
        </references>
      </pivotArea>
    </format>
    <format dxfId="31">
      <pivotArea dataOnly="0" labelOnly="1" outline="0" fieldPosition="0">
        <references count="1">
          <reference field="1" count="2">
            <x v="12"/>
            <x v="13"/>
          </reference>
        </references>
      </pivotArea>
    </format>
    <format dxfId="30">
      <pivotArea dataOnly="0" labelOnly="1" outline="0" fieldPosition="0">
        <references count="1">
          <reference field="1" count="2">
            <x v="14"/>
            <x v="15"/>
          </reference>
        </references>
      </pivotArea>
    </format>
    <format dxfId="29">
      <pivotArea dataOnly="0" labelOnly="1" outline="0" fieldPosition="0">
        <references count="1">
          <reference field="1" count="3">
            <x v="16"/>
            <x v="17"/>
            <x v="18"/>
          </reference>
        </references>
      </pivotArea>
    </format>
    <format dxfId="28">
      <pivotArea dataOnly="0" labelOnly="1" outline="0" fieldPosition="0">
        <references count="1">
          <reference field="2" count="3">
            <x v="0"/>
            <x v="1"/>
            <x v="2"/>
          </reference>
        </references>
      </pivotArea>
    </format>
    <format dxfId="27">
      <pivotArea dataOnly="0" labelOnly="1" outline="0" fieldPosition="0">
        <references count="1">
          <reference field="2" count="7">
            <x v="3"/>
            <x v="4"/>
            <x v="5"/>
            <x v="6"/>
            <x v="7"/>
            <x v="8"/>
            <x v="9"/>
          </reference>
        </references>
      </pivotArea>
    </format>
    <format dxfId="26">
      <pivotArea dataOnly="0" labelOnly="1" outline="0" fieldPosition="0">
        <references count="1">
          <reference field="2" count="2">
            <x v="10"/>
            <x v="11"/>
          </reference>
        </references>
      </pivotArea>
    </format>
    <format dxfId="25">
      <pivotArea dataOnly="0" labelOnly="1" outline="0" fieldPosition="0">
        <references count="1">
          <reference field="2" count="4">
            <x v="12"/>
            <x v="13"/>
            <x v="14"/>
            <x v="15"/>
          </reference>
        </references>
      </pivotArea>
    </format>
    <format dxfId="24">
      <pivotArea dataOnly="0" labelOnly="1" outline="0" fieldPosition="0">
        <references count="1">
          <reference field="2" count="3">
            <x v="16"/>
            <x v="17"/>
            <x v="18"/>
          </reference>
        </references>
      </pivotArea>
    </format>
    <format dxfId="23">
      <pivotArea dataOnly="0" labelOnly="1" outline="0" fieldPosition="0">
        <references count="1">
          <reference field="2" count="2">
            <x v="19"/>
            <x v="20"/>
          </reference>
        </references>
      </pivotArea>
    </format>
    <format dxfId="22">
      <pivotArea dataOnly="0" labelOnly="1" outline="0" fieldPosition="0">
        <references count="1">
          <reference field="2" count="3">
            <x v="21"/>
            <x v="22"/>
            <x v="23"/>
          </reference>
        </references>
      </pivotArea>
    </format>
    <format dxfId="21">
      <pivotArea dataOnly="0" labelOnly="1" outline="0" fieldPosition="0">
        <references count="1">
          <reference field="2" count="2">
            <x v="24"/>
            <x v="25"/>
          </reference>
        </references>
      </pivotArea>
    </format>
    <format dxfId="20">
      <pivotArea dataOnly="0" labelOnly="1" outline="0" fieldPosition="0">
        <references count="1">
          <reference field="2" count="16"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</reference>
        </references>
      </pivotArea>
    </format>
    <format dxfId="19">
      <pivotArea dataOnly="0" labelOnly="1" outline="0" fieldPosition="0">
        <references count="1">
          <reference field="2" count="3">
            <x v="42"/>
            <x v="43"/>
            <x v="44"/>
          </reference>
        </references>
      </pivotArea>
    </format>
    <format dxfId="18">
      <pivotArea dataOnly="0" labelOnly="1" outline="0" fieldPosition="0">
        <references count="1">
          <reference field="2" count="4">
            <x v="45"/>
            <x v="46"/>
            <x v="47"/>
            <x v="48"/>
          </reference>
        </references>
      </pivotArea>
    </format>
    <format dxfId="17">
      <pivotArea dataOnly="0" labelOnly="1" outline="0" fieldPosition="0">
        <references count="1">
          <reference field="2" count="9">
            <x v="49"/>
            <x v="50"/>
            <x v="51"/>
            <x v="52"/>
            <x v="53"/>
            <x v="54"/>
            <x v="55"/>
            <x v="56"/>
            <x v="57"/>
          </reference>
        </references>
      </pivotArea>
    </format>
    <format dxfId="16">
      <pivotArea dataOnly="0" labelOnly="1" outline="0" fieldPosition="0">
        <references count="1">
          <reference field="2" count="3">
            <x v="58"/>
            <x v="59"/>
            <x v="60"/>
          </reference>
        </references>
      </pivotArea>
    </format>
    <format dxfId="15">
      <pivotArea dataOnly="0" labelOnly="1" outline="0" fieldPosition="0">
        <references count="1">
          <reference field="2" count="3">
            <x v="61"/>
            <x v="62"/>
            <x v="63"/>
          </reference>
        </references>
      </pivotArea>
    </format>
    <format dxfId="14">
      <pivotArea dataOnly="0" labelOnly="1" outline="0" fieldPosition="0">
        <references count="1">
          <reference field="2" count="4">
            <x v="64"/>
            <x v="65"/>
            <x v="66"/>
            <x v="67"/>
          </reference>
        </references>
      </pivotArea>
    </format>
    <format dxfId="13">
      <pivotArea dataOnly="0" labelOnly="1" outline="0" fieldPosition="0">
        <references count="1">
          <reference field="2" count="2">
            <x v="68"/>
            <x v="69"/>
          </reference>
        </references>
      </pivotArea>
    </format>
    <format dxfId="12">
      <pivotArea dataOnly="0" labelOnly="1" outline="0" fieldPosition="0">
        <references count="1">
          <reference field="2" count="2">
            <x v="70"/>
            <x v="71"/>
          </reference>
        </references>
      </pivotArea>
    </format>
    <format dxfId="11">
      <pivotArea dataOnly="0" labelOnly="1" outline="0" fieldPosition="0">
        <references count="1">
          <reference field="2" count="3">
            <x v="72"/>
            <x v="73"/>
            <x v="74"/>
          </reference>
        </references>
      </pivotArea>
    </format>
    <format dxfId="10">
      <pivotArea dataOnly="0" labelOnly="1" outline="0" fieldPosition="0">
        <references count="1">
          <reference field="2" count="7">
            <x v="75"/>
            <x v="76"/>
            <x v="77"/>
            <x v="78"/>
            <x v="79"/>
            <x v="80"/>
            <x v="81"/>
          </reference>
        </references>
      </pivotArea>
    </format>
    <format dxfId="9">
      <pivotArea dataOnly="0" labelOnly="1" outline="0" axis="axisValues" fieldPosition="0"/>
    </format>
    <format dxfId="8">
      <pivotArea field="0" type="button" dataOnly="0" labelOnly="1" outline="0" axis="axisRow" fieldPosition="0"/>
    </format>
    <format dxfId="7">
      <pivotArea field="1" type="button" dataOnly="0" labelOnly="1" outline="0" axis="axisRow" fieldPosition="1"/>
    </format>
    <format dxfId="6">
      <pivotArea field="2" type="button" dataOnly="0" labelOnly="1" outline="0" axis="axisRow" fieldPosition="2"/>
    </format>
    <format dxfId="5">
      <pivotArea dataOnly="0" labelOnly="1" outline="0" axis="axisValues" fieldPosition="0"/>
    </format>
    <format dxfId="4">
      <pivotArea grandRow="1" outline="0" collapsedLevelsAreSubtotals="1" fieldPosition="0"/>
    </format>
    <format dxfId="3">
      <pivotArea dataOnly="0" labelOnly="1" grandRow="1" outline="0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Hierarchies count="88"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20" showRowHeaders="1" showColHeaders="1" showRowStripes="0" showColStripes="0" showLastColumn="1"/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egistroOcorrênci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7AA89-5473-4E88-ACEF-0980839DBC34}" name="Tabela dinâmica2" cacheId="676" applyNumberFormats="0" applyBorderFormats="0" applyFontFormats="0" applyPatternFormats="0" applyAlignmentFormats="0" applyWidthHeightFormats="1" dataCaption="Valores" tag="15523f35-3281-4a17-9439-57af79365a34" updatedVersion="8" minRefreshableVersion="3" useAutoFormatting="1" subtotalHiddenItems="1" itemPrintTitles="1" createdVersion="8" indent="0" outline="1" outlineData="1" multipleFieldFilters="0">
  <location ref="B2:E50" firstHeaderRow="0" firstDataRow="1" firstDataCol="1"/>
  <pivotFields count="5">
    <pivotField axis="axisRow" allDrilled="1" subtotalTop="0" showAll="0" dataSourceSort="1" defaultSubtotal="0" defaultAttributeDrillState="1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Quantidade" fld="1" baseField="0" baseItem="0"/>
    <dataField fld="2" subtotal="count" baseField="0" baseItem="0"/>
    <dataField fld="3" subtotal="count" baseField="0" baseItem="0"/>
  </dataFields>
  <pivotHierarchies count="88">
    <pivotHierarchy dragToData="1"/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gistroOcorrência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EF9A9-5AC8-4FE3-8F53-16564072FB6D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 chartFormat="5">
  <location ref="B2:C51" firstHeaderRow="1" firstDataRow="1" firstDataCol="1"/>
  <pivotFields count="2"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oma de Quantidade" fld="0" baseField="1" baseItem="1" numFmtId="3"/>
  </dataFields>
  <pivotHierarchies count="88"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RegistroOcorrências]"/>
        <x15:activeTabTopLevelEntity name="[Perio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acrorregiao" xr10:uid="{F2A4FEB0-EC47-4A54-B736-4ADAB99FA5F4}" sourceName="[RegistroOcorrências].[Macrorregiao]">
  <pivotTables>
    <pivotTable tabId="7" name="Tabela dinâmica100"/>
    <pivotTable tabId="8" name="Tabela dinâmica1"/>
    <pivotTable tabId="4" name="Tabela dinâmica1"/>
    <pivotTable tabId="3" name="Tabela dinâmica3"/>
    <pivotTable tabId="6" name="Tabela dinâmica2"/>
    <pivotTable tabId="1" name="Tabela dinâmica1"/>
    <pivotTable tabId="1" name="Tabela dinâmica5"/>
    <pivotTable tabId="1" name="Tabela dinâmica9"/>
    <pivotTable tabId="2" name="Tabela dinâmica1"/>
    <pivotTable tabId="9" name="Tabela dinâmica2"/>
    <pivotTable tabId="5" name="Tabela dinâmica4"/>
    <pivotTable tabId="5" name="Tabela dinâmica5"/>
    <pivotTable tabId="2" name="Tabela dinâmica14"/>
    <pivotTable tabId="2" name="Tabela dinâmica15"/>
  </pivotTables>
  <data>
    <olap pivotCacheId="329538397">
      <levels count="2">
        <level uniqueName="[RegistroOcorrências].[Macrorregiao].[(All)]" sourceCaption="(All)" count="0"/>
        <level uniqueName="[RegistroOcorrências].[Macrorregiao].[Macrorregiao]" sourceCaption="Macrorregiao" count="7">
          <ranges>
            <range startItem="0">
              <i n="[RegistroOcorrências].[Macrorregiao].&amp;[Baixadas]" c="Baixadas"/>
              <i n="[RegistroOcorrências].[Macrorregiao].&amp;[Centro Fluminense]" c="Centro Fluminense"/>
              <i n="[RegistroOcorrências].[Macrorregiao].&amp;[Metropolitana do Rio de Janeiro]" c="Metropolitana do Rio de Janeiro"/>
              <i n="[RegistroOcorrências].[Macrorregiao].&amp;[NA]" c="NA"/>
              <i n="[RegistroOcorrências].[Macrorregiao].&amp;[Noroeste Fluminense]" c="Noroeste Fluminense"/>
              <i n="[RegistroOcorrências].[Macrorregiao].&amp;[Norte Fluminense]" c="Norte Fluminense"/>
              <i n="[RegistroOcorrências].[Macrorregiao].&amp;[Sul Fluminense]" c="Sul Fluminense"/>
            </range>
          </ranges>
        </level>
      </levels>
      <selections count="1">
        <selection n="[RegistroOcorrências].[Macrorregia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ate__Ano" xr10:uid="{49B4F948-74C0-4E38-8AF4-AF34056309B4}" sourceName="[Calendar].[Date (Ano)]">
  <pivotTables>
    <pivotTable tabId="8" name="Tabela dinâmica1"/>
    <pivotTable tabId="6" name="Tabela dinâmica2"/>
    <pivotTable tabId="1" name="Tabela dinâmica1"/>
    <pivotTable tabId="1" name="Tabela dinâmica5"/>
    <pivotTable tabId="1" name="Tabela dinâmica9"/>
    <pivotTable tabId="2" name="Tabela dinâmica1"/>
    <pivotTable tabId="2" name="Tabela dinâmica14"/>
    <pivotTable tabId="2" name="Tabela dinâmica15"/>
    <pivotTable tabId="9" name="Tabela dinâmica2"/>
    <pivotTable tabId="5" name="Tabela dinâmica4"/>
    <pivotTable tabId="5" name="Tabela dinâmica5"/>
    <pivotTable tabId="3" name="Tabela dinâmica3"/>
    <pivotTable tabId="4" name="Tabela dinâmica1"/>
  </pivotTables>
  <data>
    <olap pivotCacheId="329538397">
      <levels count="2">
        <level uniqueName="[Calendar].[Date (Ano)].[(All)]" sourceCaption="(All)" count="0"/>
        <level uniqueName="[Calendar].[Date (Ano)].[Date (Ano)]" sourceCaption="Date (Ano)" count="4">
          <ranges>
            <range startItem="0">
              <i n="[Calendar].[Date (Ano)].&amp;[2015]" c="2015"/>
              <i n="[Calendar].[Date (Ano)].&amp;[2016]" c="2016"/>
              <i n="[Calendar].[Date (Ano)].&amp;[2017]" c="2017"/>
              <i n="[Calendar].[Date (Ano)].&amp;[2018]" c="2018"/>
            </range>
          </ranges>
        </level>
      </levels>
      <selections count="1">
        <selection n="[Calendar].[Date (Ano)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crorregiao" xr10:uid="{9E0F86D3-4768-4120-8872-B3E0A0436A98}" cache="SegmentaçãodeDados_Macrorregiao" caption="Macrorregiao" level="1" style="Lateral Alto" lockedPosition="1" rowHeight="216000"/>
  <slicer name="Date (Ano)" xr10:uid="{502675A5-65BA-4C6E-8921-B97EF5211E3A}" cache="SegmentaçãodeDados_Date__Ano" caption="Date (Ano)" columnCount="4" showCaption="0" level="1" style="Baixo" lockedPosition="1" rowHeight="216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2F9AA7-7FBE-4C11-9F56-3D1624D68451}" name="Tabela1" displayName="Tabela1" ref="G10:H11" totalsRowShown="0">
  <autoFilter ref="G10:H11" xr:uid="{E92F9AA7-7FBE-4C11-9F56-3D1624D68451}"/>
  <tableColumns count="2">
    <tableColumn id="1" xr3:uid="{A97CBBEE-E6F7-4D1D-A502-B275632D8AB2}" name="Medidas"/>
    <tableColumn id="2" xr3:uid="{2961F67C-51EB-4B75-AF17-97EB1BDA5E94}" name="código IBG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FA2768-6F82-46F9-A4E4-B1921E04642F}" name="tOcorrências" displayName="tOcorrências" ref="J19:K66" totalsRowShown="0">
  <autoFilter ref="J19:K66" xr:uid="{1DFA2768-6F82-46F9-A4E4-B1921E04642F}"/>
  <sortState xmlns:xlrd2="http://schemas.microsoft.com/office/spreadsheetml/2017/richdata2" ref="J20:K66">
    <sortCondition descending="1" ref="K19:K66"/>
  </sortState>
  <tableColumns count="2">
    <tableColumn id="1" xr3:uid="{D6DF9CBF-9106-4436-964A-6346C57AAD92}" name="Rótulos de Linha"/>
    <tableColumn id="2" xr3:uid="{6A065EF6-92BA-4DED-A5D8-5C05C834C5F3}" name="Soma Qtde" dataDxfId="76" dataCellStyle="Vírgul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398C4D-A72F-44F0-94D0-2531BE4ECCC2}" name="Tabela4" displayName="Tabela4" ref="M2:Q22" totalsRowShown="0" headerRowDxfId="75">
  <autoFilter ref="M2:Q22" xr:uid="{53398C4D-A72F-44F0-94D0-2531BE4ECCC2}"/>
  <tableColumns count="5">
    <tableColumn id="1" xr3:uid="{270825FF-03D2-4F03-8792-F1E653BCD6DB}" name="Rótulos">
      <calculatedColumnFormula>J3</calculatedColumnFormula>
    </tableColumn>
    <tableColumn id="2" xr3:uid="{BE46C9CD-B9B3-4C61-9F54-63A255FD0613}" name="Soma" dataDxfId="74">
      <calculatedColumnFormula>K3</calculatedColumnFormula>
    </tableColumn>
    <tableColumn id="3" xr3:uid="{45F02AD1-4857-4AFC-B056-A38617EA650E}" name="Acima">
      <calculatedColumnFormula array="1">IFERROR(_xlfn.IFS(K3&gt;$K$31,K3),0)</calculatedColumnFormula>
    </tableColumn>
    <tableColumn id="4" xr3:uid="{85BD158E-F990-4AC8-9861-3F7B88C40BB0}" name="Média">
      <calculatedColumnFormula array="1">IFERROR(_xlfn.IFS(AND(O3=0,K3&gt;$K$33),K3),0)</calculatedColumnFormula>
    </tableColumn>
    <tableColumn id="5" xr3:uid="{D46BE360-ACBE-4183-878B-BEC54EBD02B8}" name="Abaixo">
      <calculatedColumnFormula array="1">IFERROR(_xlfn.IFS(AND(SUM(O3:P3)=0),K3),0)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E97EBC7-71E8-41FF-9202-7E6F428E89C1}" name="Tabela11" displayName="Tabela11" ref="A1:C55" totalsRowShown="0">
  <autoFilter ref="A1:C55" xr:uid="{5E97EBC7-71E8-41FF-9202-7E6F428E89C1}"/>
  <tableColumns count="3">
    <tableColumn id="1" xr3:uid="{233271C6-B986-4045-A3EA-CDA9CE11BF39}" name="Data" dataDxfId="72"/>
    <tableColumn id="2" xr3:uid="{770D51C0-5845-457E-81DC-221A9AC6E79B}" name="Soma de Quantidade"/>
    <tableColumn id="3" xr3:uid="{D6B10CA0-C5E3-4FEB-B365-E286D64C4072}" name="Previsão(Soma de Quantidade)">
      <calculatedColumnFormula>_xlfn.FORECAST.ETS(A2,$B$2:$B$49,$A$2:$A$49,10,1)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08B3A6-06B5-422C-9ACF-92C6A17996B7}" name="pSimulacao" displayName="pSimulacao" ref="I5:I6" totalsRowShown="0" dataDxfId="1">
  <autoFilter ref="I5:I6" xr:uid="{4E08B3A6-06B5-422C-9ACF-92C6A17996B7}"/>
  <tableColumns count="1">
    <tableColumn id="1" xr3:uid="{EDAAA48D-C5F2-4877-ABE3-FBC72C1081AF}" name="Parâmetro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Dashboard - Ênfase 1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0099CB"/>
      </a:accent1>
      <a:accent2>
        <a:srgbClr val="1753A3"/>
      </a:accent2>
      <a:accent3>
        <a:srgbClr val="755DD9"/>
      </a:accent3>
      <a:accent4>
        <a:srgbClr val="665EB8"/>
      </a:accent4>
      <a:accent5>
        <a:srgbClr val="FF6106"/>
      </a:accent5>
      <a:accent6>
        <a:srgbClr val="F2F2F2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table" Target="../tables/table3.x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5.xml"/><Relationship Id="rId5" Type="http://schemas.openxmlformats.org/officeDocument/2006/relationships/table" Target="../tables/table5.xml"/><Relationship Id="rId4" Type="http://schemas.openxmlformats.org/officeDocument/2006/relationships/ctrlProp" Target="../ctrlProps/ctrlProp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A5EC7-99A3-43B3-8299-655892C63CAD}">
  <dimension ref="AA22:AA37"/>
  <sheetViews>
    <sheetView showGridLines="0" tabSelected="1" zoomScaleNormal="100" workbookViewId="0">
      <selection activeCell="AB23" sqref="AB23"/>
    </sheetView>
  </sheetViews>
  <sheetFormatPr defaultColWidth="8.7109375" defaultRowHeight="15" x14ac:dyDescent="0.25"/>
  <cols>
    <col min="1" max="25" width="8.7109375" customWidth="1"/>
    <col min="26" max="26" width="15.140625" customWidth="1"/>
    <col min="27" max="27" width="12.28515625" bestFit="1" customWidth="1"/>
    <col min="28" max="28" width="20.42578125" bestFit="1" customWidth="1"/>
    <col min="29" max="29" width="19.7109375" bestFit="1" customWidth="1"/>
  </cols>
  <sheetData>
    <row r="22" spans="27:27" x14ac:dyDescent="0.25">
      <c r="AA22" s="2"/>
    </row>
    <row r="23" spans="27:27" x14ac:dyDescent="0.25">
      <c r="AA23" s="2"/>
    </row>
    <row r="29" spans="27:27" x14ac:dyDescent="0.25">
      <c r="AA29" s="2"/>
    </row>
    <row r="30" spans="27:27" x14ac:dyDescent="0.25">
      <c r="AA30" s="2"/>
    </row>
    <row r="36" spans="27:27" x14ac:dyDescent="0.25">
      <c r="AA36" s="2"/>
    </row>
    <row r="37" spans="27:27" x14ac:dyDescent="0.25">
      <c r="AA37" s="2"/>
    </row>
  </sheetData>
  <sheetProtection algorithmName="SHA-512" hashValue="c0JADHyQ7WGsIeqEXzMaRzzHClWh6y7sqLdXbJaTFG2vfcZPhv9Pnj1/1oP9CqVGpzj0wYts1weSQFxPe+l13A==" saltValue="zlkr6PKPViKAk828y2/pLw==" spinCount="100000" sheet="1" objects="1" scenarios="1" selectLockedCells="1" pivotTables="0" selectUnlockedCells="1"/>
  <phoneticPr fontId="3" type="noConversion"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34C88-8670-4996-AED6-2155269D0537}">
  <dimension ref="A1:AC46"/>
  <sheetViews>
    <sheetView showGridLines="0" workbookViewId="0"/>
  </sheetViews>
  <sheetFormatPr defaultColWidth="0" defaultRowHeight="15" zeroHeight="1" x14ac:dyDescent="0.25"/>
  <cols>
    <col min="1" max="25" width="8.7109375" customWidth="1"/>
    <col min="26" max="26" width="13.85546875" customWidth="1"/>
    <col min="27" max="27" width="19.7109375" hidden="1" customWidth="1"/>
    <col min="28" max="28" width="35.5703125" hidden="1" customWidth="1"/>
    <col min="29" max="29" width="19.7109375" hidden="1" customWidth="1"/>
    <col min="30" max="16384" width="8.7109375" hidden="1"/>
  </cols>
  <sheetData>
    <row r="1" spans="12:12" x14ac:dyDescent="0.25"/>
    <row r="2" spans="12:12" x14ac:dyDescent="0.25"/>
    <row r="3" spans="12:12" x14ac:dyDescent="0.25">
      <c r="L3" s="9" t="s">
        <v>202</v>
      </c>
    </row>
    <row r="4" spans="12:12" x14ac:dyDescent="0.25"/>
    <row r="5" spans="12:12" x14ac:dyDescent="0.25"/>
    <row r="6" spans="12:12" x14ac:dyDescent="0.25"/>
    <row r="7" spans="12:12" x14ac:dyDescent="0.25"/>
    <row r="8" spans="12:12" x14ac:dyDescent="0.25"/>
    <row r="9" spans="12:12" x14ac:dyDescent="0.25"/>
    <row r="10" spans="12:12" x14ac:dyDescent="0.25"/>
    <row r="11" spans="12:12" x14ac:dyDescent="0.25"/>
    <row r="12" spans="12:12" x14ac:dyDescent="0.25"/>
    <row r="13" spans="12:12" x14ac:dyDescent="0.25"/>
    <row r="14" spans="12:12" x14ac:dyDescent="0.25"/>
    <row r="15" spans="12:12" x14ac:dyDescent="0.25"/>
    <row r="16" spans="12:12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ht="28.5" customHeight="1" x14ac:dyDescent="0.25"/>
    <row r="46" ht="22.5" hidden="1" customHeight="1" x14ac:dyDescent="0.25"/>
  </sheetData>
  <sheetProtection algorithmName="SHA-512" hashValue="QotQh8u/IyGD8xXpA3yLXrXVVN8t672N57kGG96QTCVoxfV1iZbdnOhLgvfPlWHNm2gtpnv2wXv7UrJX6uRNxw==" saltValue="F9WwlIsGXzxTivFEhB+qPQ==" spinCount="100000" sheet="1" objects="1" scenarios="1"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B008-F8C2-4AF8-B5B3-29AF0EC1BAA7}">
  <dimension ref="B2:D55"/>
  <sheetViews>
    <sheetView workbookViewId="0">
      <selection activeCell="F13" sqref="F13"/>
    </sheetView>
  </sheetViews>
  <sheetFormatPr defaultRowHeight="15" x14ac:dyDescent="0.25"/>
  <cols>
    <col min="2" max="2" width="18" bestFit="1" customWidth="1"/>
    <col min="3" max="3" width="19.7109375" bestFit="1" customWidth="1"/>
    <col min="4" max="4" width="12.42578125" bestFit="1" customWidth="1"/>
    <col min="5" max="9" width="19.7109375" bestFit="1" customWidth="1"/>
    <col min="10" max="10" width="24.7109375" bestFit="1" customWidth="1"/>
    <col min="11" max="11" width="17.5703125" bestFit="1" customWidth="1"/>
  </cols>
  <sheetData>
    <row r="2" spans="2:4" x14ac:dyDescent="0.25">
      <c r="B2" s="1" t="s">
        <v>1</v>
      </c>
      <c r="C2" t="s">
        <v>52</v>
      </c>
      <c r="D2" t="s">
        <v>85</v>
      </c>
    </row>
    <row r="3" spans="2:4" x14ac:dyDescent="0.25">
      <c r="B3" s="2" t="s">
        <v>226</v>
      </c>
      <c r="C3" s="6"/>
      <c r="D3" s="20"/>
    </row>
    <row r="4" spans="2:4" x14ac:dyDescent="0.25">
      <c r="B4" s="4" t="s">
        <v>71</v>
      </c>
      <c r="C4" s="6">
        <v>67751</v>
      </c>
      <c r="D4" s="6"/>
    </row>
    <row r="5" spans="2:4" x14ac:dyDescent="0.25">
      <c r="B5" s="4" t="s">
        <v>72</v>
      </c>
      <c r="C5" s="6">
        <v>62358</v>
      </c>
      <c r="D5" s="6"/>
    </row>
    <row r="6" spans="2:4" x14ac:dyDescent="0.25">
      <c r="B6" s="4" t="s">
        <v>73</v>
      </c>
      <c r="C6" s="6">
        <v>65799</v>
      </c>
      <c r="D6" s="6"/>
    </row>
    <row r="7" spans="2:4" x14ac:dyDescent="0.25">
      <c r="B7" s="4" t="s">
        <v>74</v>
      </c>
      <c r="C7" s="6">
        <v>59598</v>
      </c>
      <c r="D7" s="6"/>
    </row>
    <row r="8" spans="2:4" x14ac:dyDescent="0.25">
      <c r="B8" s="4" t="s">
        <v>75</v>
      </c>
      <c r="C8" s="6">
        <v>59581</v>
      </c>
      <c r="D8" s="6"/>
    </row>
    <row r="9" spans="2:4" x14ac:dyDescent="0.25">
      <c r="B9" s="4" t="s">
        <v>76</v>
      </c>
      <c r="C9" s="6">
        <v>56306</v>
      </c>
      <c r="D9" s="6"/>
    </row>
    <row r="10" spans="2:4" x14ac:dyDescent="0.25">
      <c r="B10" s="4" t="s">
        <v>77</v>
      </c>
      <c r="C10" s="6">
        <v>58778</v>
      </c>
      <c r="D10" s="6"/>
    </row>
    <row r="11" spans="2:4" x14ac:dyDescent="0.25">
      <c r="B11" s="4" t="s">
        <v>78</v>
      </c>
      <c r="C11" s="6">
        <v>59137</v>
      </c>
      <c r="D11" s="6"/>
    </row>
    <row r="12" spans="2:4" x14ac:dyDescent="0.25">
      <c r="B12" s="4" t="s">
        <v>79</v>
      </c>
      <c r="C12" s="6">
        <v>59573</v>
      </c>
      <c r="D12" s="6"/>
    </row>
    <row r="13" spans="2:4" x14ac:dyDescent="0.25">
      <c r="B13" s="4" t="s">
        <v>80</v>
      </c>
      <c r="C13" s="6">
        <v>60018</v>
      </c>
      <c r="D13" s="6"/>
    </row>
    <row r="14" spans="2:4" x14ac:dyDescent="0.25">
      <c r="B14" s="4" t="s">
        <v>81</v>
      </c>
      <c r="C14" s="6">
        <v>59611</v>
      </c>
      <c r="D14" s="6"/>
    </row>
    <row r="15" spans="2:4" x14ac:dyDescent="0.25">
      <c r="B15" s="4" t="s">
        <v>82</v>
      </c>
      <c r="C15" s="6">
        <v>62232</v>
      </c>
      <c r="D15" s="6"/>
    </row>
    <row r="16" spans="2:4" x14ac:dyDescent="0.25">
      <c r="B16" s="2" t="s">
        <v>224</v>
      </c>
      <c r="C16" s="6"/>
      <c r="D16" s="20"/>
    </row>
    <row r="17" spans="2:4" x14ac:dyDescent="0.25">
      <c r="B17" s="4" t="s">
        <v>71</v>
      </c>
      <c r="C17" s="6">
        <v>64037</v>
      </c>
      <c r="D17" s="6">
        <v>67751</v>
      </c>
    </row>
    <row r="18" spans="2:4" x14ac:dyDescent="0.25">
      <c r="B18" s="4" t="s">
        <v>72</v>
      </c>
      <c r="C18" s="6">
        <v>64486</v>
      </c>
      <c r="D18" s="6">
        <v>62358</v>
      </c>
    </row>
    <row r="19" spans="2:4" x14ac:dyDescent="0.25">
      <c r="B19" s="4" t="s">
        <v>73</v>
      </c>
      <c r="C19" s="6">
        <v>64643</v>
      </c>
      <c r="D19" s="6">
        <v>65799</v>
      </c>
    </row>
    <row r="20" spans="2:4" x14ac:dyDescent="0.25">
      <c r="B20" s="4" t="s">
        <v>74</v>
      </c>
      <c r="C20" s="6">
        <v>59969</v>
      </c>
      <c r="D20" s="6">
        <v>59598</v>
      </c>
    </row>
    <row r="21" spans="2:4" x14ac:dyDescent="0.25">
      <c r="B21" s="4" t="s">
        <v>75</v>
      </c>
      <c r="C21" s="6">
        <v>60830</v>
      </c>
      <c r="D21" s="6">
        <v>59581</v>
      </c>
    </row>
    <row r="22" spans="2:4" x14ac:dyDescent="0.25">
      <c r="B22" s="4" t="s">
        <v>76</v>
      </c>
      <c r="C22" s="6">
        <v>59414</v>
      </c>
      <c r="D22" s="6">
        <v>56306</v>
      </c>
    </row>
    <row r="23" spans="2:4" x14ac:dyDescent="0.25">
      <c r="B23" s="4" t="s">
        <v>77</v>
      </c>
      <c r="C23" s="6">
        <v>61507</v>
      </c>
      <c r="D23" s="6">
        <v>58778</v>
      </c>
    </row>
    <row r="24" spans="2:4" x14ac:dyDescent="0.25">
      <c r="B24" s="4" t="s">
        <v>78</v>
      </c>
      <c r="C24" s="6">
        <v>64236</v>
      </c>
      <c r="D24" s="6">
        <v>59137</v>
      </c>
    </row>
    <row r="25" spans="2:4" x14ac:dyDescent="0.25">
      <c r="B25" s="4" t="s">
        <v>79</v>
      </c>
      <c r="C25" s="6">
        <v>62521</v>
      </c>
      <c r="D25" s="6">
        <v>59573</v>
      </c>
    </row>
    <row r="26" spans="2:4" x14ac:dyDescent="0.25">
      <c r="B26" s="4" t="s">
        <v>80</v>
      </c>
      <c r="C26" s="6">
        <v>65654</v>
      </c>
      <c r="D26" s="6">
        <v>60018</v>
      </c>
    </row>
    <row r="27" spans="2:4" x14ac:dyDescent="0.25">
      <c r="B27" s="4" t="s">
        <v>81</v>
      </c>
      <c r="C27" s="6">
        <v>63213</v>
      </c>
      <c r="D27" s="6">
        <v>59611</v>
      </c>
    </row>
    <row r="28" spans="2:4" x14ac:dyDescent="0.25">
      <c r="B28" s="4" t="s">
        <v>82</v>
      </c>
      <c r="C28" s="6">
        <v>63809</v>
      </c>
      <c r="D28" s="6">
        <v>62232</v>
      </c>
    </row>
    <row r="29" spans="2:4" x14ac:dyDescent="0.25">
      <c r="B29" s="2" t="s">
        <v>221</v>
      </c>
      <c r="C29" s="6"/>
      <c r="D29" s="20"/>
    </row>
    <row r="30" spans="2:4" x14ac:dyDescent="0.25">
      <c r="B30" s="4" t="s">
        <v>71</v>
      </c>
      <c r="C30" s="6">
        <v>49780</v>
      </c>
      <c r="D30" s="6">
        <v>64037</v>
      </c>
    </row>
    <row r="31" spans="2:4" x14ac:dyDescent="0.25">
      <c r="B31" s="4" t="s">
        <v>72</v>
      </c>
      <c r="C31" s="6">
        <v>31674</v>
      </c>
      <c r="D31" s="6">
        <v>64486</v>
      </c>
    </row>
    <row r="32" spans="2:4" x14ac:dyDescent="0.25">
      <c r="B32" s="4" t="s">
        <v>73</v>
      </c>
      <c r="C32" s="6">
        <v>57442</v>
      </c>
      <c r="D32" s="6">
        <v>64643</v>
      </c>
    </row>
    <row r="33" spans="2:4" x14ac:dyDescent="0.25">
      <c r="B33" s="4" t="s">
        <v>74</v>
      </c>
      <c r="C33" s="6">
        <v>65322</v>
      </c>
      <c r="D33" s="6">
        <v>59969</v>
      </c>
    </row>
    <row r="34" spans="2:4" x14ac:dyDescent="0.25">
      <c r="B34" s="4" t="s">
        <v>75</v>
      </c>
      <c r="C34" s="6">
        <v>67565</v>
      </c>
      <c r="D34" s="6">
        <v>60830</v>
      </c>
    </row>
    <row r="35" spans="2:4" x14ac:dyDescent="0.25">
      <c r="B35" s="4" t="s">
        <v>76</v>
      </c>
      <c r="C35" s="6">
        <v>63061</v>
      </c>
      <c r="D35" s="6">
        <v>59414</v>
      </c>
    </row>
    <row r="36" spans="2:4" x14ac:dyDescent="0.25">
      <c r="B36" s="4" t="s">
        <v>77</v>
      </c>
      <c r="C36" s="6">
        <v>63572</v>
      </c>
      <c r="D36" s="6">
        <v>61507</v>
      </c>
    </row>
    <row r="37" spans="2:4" x14ac:dyDescent="0.25">
      <c r="B37" s="4" t="s">
        <v>78</v>
      </c>
      <c r="C37" s="6">
        <v>65477</v>
      </c>
      <c r="D37" s="6">
        <v>64236</v>
      </c>
    </row>
    <row r="38" spans="2:4" x14ac:dyDescent="0.25">
      <c r="B38" s="4" t="s">
        <v>79</v>
      </c>
      <c r="C38" s="6">
        <v>63301</v>
      </c>
      <c r="D38" s="6">
        <v>62521</v>
      </c>
    </row>
    <row r="39" spans="2:4" x14ac:dyDescent="0.25">
      <c r="B39" s="4" t="s">
        <v>80</v>
      </c>
      <c r="C39" s="6">
        <v>63914</v>
      </c>
      <c r="D39" s="6">
        <v>65654</v>
      </c>
    </row>
    <row r="40" spans="2:4" x14ac:dyDescent="0.25">
      <c r="B40" s="4" t="s">
        <v>81</v>
      </c>
      <c r="C40" s="6">
        <v>60100</v>
      </c>
      <c r="D40" s="6">
        <v>63213</v>
      </c>
    </row>
    <row r="41" spans="2:4" x14ac:dyDescent="0.25">
      <c r="B41" s="4" t="s">
        <v>82</v>
      </c>
      <c r="C41" s="6">
        <v>59091</v>
      </c>
      <c r="D41" s="6">
        <v>63809</v>
      </c>
    </row>
    <row r="42" spans="2:4" x14ac:dyDescent="0.25">
      <c r="B42" s="2" t="s">
        <v>225</v>
      </c>
      <c r="C42" s="6"/>
      <c r="D42" s="20"/>
    </row>
    <row r="43" spans="2:4" x14ac:dyDescent="0.25">
      <c r="B43" s="4" t="s">
        <v>71</v>
      </c>
      <c r="C43" s="6">
        <v>63729</v>
      </c>
      <c r="D43" s="6">
        <v>49780</v>
      </c>
    </row>
    <row r="44" spans="2:4" x14ac:dyDescent="0.25">
      <c r="B44" s="4" t="s">
        <v>72</v>
      </c>
      <c r="C44" s="6">
        <v>58380</v>
      </c>
      <c r="D44" s="6">
        <v>31674</v>
      </c>
    </row>
    <row r="45" spans="2:4" x14ac:dyDescent="0.25">
      <c r="B45" s="4" t="s">
        <v>73</v>
      </c>
      <c r="C45" s="6">
        <v>62212</v>
      </c>
      <c r="D45" s="6">
        <v>57442</v>
      </c>
    </row>
    <row r="46" spans="2:4" x14ac:dyDescent="0.25">
      <c r="B46" s="4" t="s">
        <v>74</v>
      </c>
      <c r="C46" s="6">
        <v>60909</v>
      </c>
      <c r="D46" s="6">
        <v>65322</v>
      </c>
    </row>
    <row r="47" spans="2:4" x14ac:dyDescent="0.25">
      <c r="B47" s="4" t="s">
        <v>75</v>
      </c>
      <c r="C47" s="6">
        <v>62769</v>
      </c>
      <c r="D47" s="6">
        <v>67565</v>
      </c>
    </row>
    <row r="48" spans="2:4" x14ac:dyDescent="0.25">
      <c r="B48" s="4" t="s">
        <v>76</v>
      </c>
      <c r="C48" s="6">
        <v>58593</v>
      </c>
      <c r="D48" s="6">
        <v>63061</v>
      </c>
    </row>
    <row r="49" spans="2:4" x14ac:dyDescent="0.25">
      <c r="B49" s="4" t="s">
        <v>77</v>
      </c>
      <c r="C49" s="6">
        <v>58750</v>
      </c>
      <c r="D49" s="6">
        <v>63572</v>
      </c>
    </row>
    <row r="50" spans="2:4" x14ac:dyDescent="0.25">
      <c r="B50" s="4" t="s">
        <v>78</v>
      </c>
      <c r="C50" s="6">
        <v>61192</v>
      </c>
      <c r="D50" s="6">
        <v>65477</v>
      </c>
    </row>
    <row r="51" spans="2:4" x14ac:dyDescent="0.25">
      <c r="B51" s="4" t="s">
        <v>79</v>
      </c>
      <c r="C51" s="6">
        <v>58634</v>
      </c>
      <c r="D51" s="6">
        <v>63301</v>
      </c>
    </row>
    <row r="52" spans="2:4" x14ac:dyDescent="0.25">
      <c r="B52" s="4" t="s">
        <v>80</v>
      </c>
      <c r="C52" s="6">
        <v>60660</v>
      </c>
      <c r="D52" s="6">
        <v>63914</v>
      </c>
    </row>
    <row r="53" spans="2:4" x14ac:dyDescent="0.25">
      <c r="B53" s="4" t="s">
        <v>81</v>
      </c>
      <c r="C53" s="6">
        <v>58941</v>
      </c>
      <c r="D53" s="6">
        <v>60100</v>
      </c>
    </row>
    <row r="54" spans="2:4" x14ac:dyDescent="0.25">
      <c r="B54" s="4" t="s">
        <v>82</v>
      </c>
      <c r="C54" s="6">
        <v>57378</v>
      </c>
      <c r="D54" s="6">
        <v>59091</v>
      </c>
    </row>
    <row r="55" spans="2:4" x14ac:dyDescent="0.25">
      <c r="B55" s="2" t="s">
        <v>49</v>
      </c>
      <c r="C55" s="6">
        <v>2917507</v>
      </c>
      <c r="D55" s="6">
        <v>2195360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AB866-D01E-42AA-B22D-F74B6AC859DC}">
  <dimension ref="B1:D56"/>
  <sheetViews>
    <sheetView workbookViewId="0">
      <selection activeCell="F13" sqref="F13"/>
    </sheetView>
  </sheetViews>
  <sheetFormatPr defaultRowHeight="15" x14ac:dyDescent="0.25"/>
  <cols>
    <col min="2" max="2" width="18" bestFit="1" customWidth="1"/>
    <col min="3" max="3" width="19.7109375" bestFit="1" customWidth="1"/>
    <col min="4" max="4" width="12.7109375" bestFit="1" customWidth="1"/>
    <col min="5" max="5" width="12.42578125" bestFit="1" customWidth="1"/>
    <col min="6" max="9" width="19.7109375" bestFit="1" customWidth="1"/>
    <col min="10" max="10" width="24.7109375" bestFit="1" customWidth="1"/>
    <col min="11" max="11" width="17.5703125" bestFit="1" customWidth="1"/>
  </cols>
  <sheetData>
    <row r="1" spans="2:4" x14ac:dyDescent="0.25">
      <c r="B1" s="1" t="s">
        <v>93</v>
      </c>
      <c r="C1" t="s" vm="1">
        <v>219</v>
      </c>
    </row>
    <row r="3" spans="2:4" x14ac:dyDescent="0.25">
      <c r="B3" s="1" t="s">
        <v>1</v>
      </c>
      <c r="C3" t="s">
        <v>52</v>
      </c>
      <c r="D3" t="s">
        <v>86</v>
      </c>
    </row>
    <row r="4" spans="2:4" x14ac:dyDescent="0.25">
      <c r="B4" s="2">
        <v>2015</v>
      </c>
      <c r="C4" s="6"/>
      <c r="D4" s="20"/>
    </row>
    <row r="5" spans="2:4" x14ac:dyDescent="0.25">
      <c r="B5" s="4" t="s">
        <v>57</v>
      </c>
      <c r="C5" s="6">
        <v>67751</v>
      </c>
      <c r="D5" s="6"/>
    </row>
    <row r="6" spans="2:4" x14ac:dyDescent="0.25">
      <c r="B6" s="4" t="s">
        <v>58</v>
      </c>
      <c r="C6" s="6">
        <v>62358</v>
      </c>
      <c r="D6" s="6">
        <v>67751</v>
      </c>
    </row>
    <row r="7" spans="2:4" x14ac:dyDescent="0.25">
      <c r="B7" s="4" t="s">
        <v>59</v>
      </c>
      <c r="C7" s="6">
        <v>65799</v>
      </c>
      <c r="D7" s="6">
        <v>62358</v>
      </c>
    </row>
    <row r="8" spans="2:4" x14ac:dyDescent="0.25">
      <c r="B8" s="4" t="s">
        <v>60</v>
      </c>
      <c r="C8" s="6">
        <v>59598</v>
      </c>
      <c r="D8" s="6">
        <v>65799</v>
      </c>
    </row>
    <row r="9" spans="2:4" x14ac:dyDescent="0.25">
      <c r="B9" s="4" t="s">
        <v>61</v>
      </c>
      <c r="C9" s="6">
        <v>59581</v>
      </c>
      <c r="D9" s="6">
        <v>59598</v>
      </c>
    </row>
    <row r="10" spans="2:4" x14ac:dyDescent="0.25">
      <c r="B10" s="4" t="s">
        <v>62</v>
      </c>
      <c r="C10" s="6">
        <v>56306</v>
      </c>
      <c r="D10" s="6">
        <v>59581</v>
      </c>
    </row>
    <row r="11" spans="2:4" x14ac:dyDescent="0.25">
      <c r="B11" s="4" t="s">
        <v>63</v>
      </c>
      <c r="C11" s="6">
        <v>58778</v>
      </c>
      <c r="D11" s="6">
        <v>56306</v>
      </c>
    </row>
    <row r="12" spans="2:4" x14ac:dyDescent="0.25">
      <c r="B12" s="4" t="s">
        <v>64</v>
      </c>
      <c r="C12" s="6">
        <v>59137</v>
      </c>
      <c r="D12" s="6">
        <v>58778</v>
      </c>
    </row>
    <row r="13" spans="2:4" x14ac:dyDescent="0.25">
      <c r="B13" s="4" t="s">
        <v>65</v>
      </c>
      <c r="C13" s="6">
        <v>59573</v>
      </c>
      <c r="D13" s="6">
        <v>59137</v>
      </c>
    </row>
    <row r="14" spans="2:4" x14ac:dyDescent="0.25">
      <c r="B14" s="4" t="s">
        <v>66</v>
      </c>
      <c r="C14" s="6">
        <v>60018</v>
      </c>
      <c r="D14" s="6">
        <v>59573</v>
      </c>
    </row>
    <row r="15" spans="2:4" x14ac:dyDescent="0.25">
      <c r="B15" s="4" t="s">
        <v>67</v>
      </c>
      <c r="C15" s="6">
        <v>59611</v>
      </c>
      <c r="D15" s="6">
        <v>60018</v>
      </c>
    </row>
    <row r="16" spans="2:4" x14ac:dyDescent="0.25">
      <c r="B16" s="4" t="s">
        <v>68</v>
      </c>
      <c r="C16" s="6">
        <v>62232</v>
      </c>
      <c r="D16" s="6">
        <v>59611</v>
      </c>
    </row>
    <row r="17" spans="2:4" x14ac:dyDescent="0.25">
      <c r="B17" s="2">
        <v>2016</v>
      </c>
      <c r="C17" s="6"/>
      <c r="D17" s="20"/>
    </row>
    <row r="18" spans="2:4" x14ac:dyDescent="0.25">
      <c r="B18" s="4" t="s">
        <v>57</v>
      </c>
      <c r="C18" s="6">
        <v>64037</v>
      </c>
      <c r="D18" s="6">
        <v>62232</v>
      </c>
    </row>
    <row r="19" spans="2:4" x14ac:dyDescent="0.25">
      <c r="B19" s="4" t="s">
        <v>58</v>
      </c>
      <c r="C19" s="6">
        <v>64486</v>
      </c>
      <c r="D19" s="6">
        <v>64037</v>
      </c>
    </row>
    <row r="20" spans="2:4" x14ac:dyDescent="0.25">
      <c r="B20" s="4" t="s">
        <v>59</v>
      </c>
      <c r="C20" s="6">
        <v>64643</v>
      </c>
      <c r="D20" s="6">
        <v>64486</v>
      </c>
    </row>
    <row r="21" spans="2:4" x14ac:dyDescent="0.25">
      <c r="B21" s="4" t="s">
        <v>60</v>
      </c>
      <c r="C21" s="6">
        <v>59969</v>
      </c>
      <c r="D21" s="6">
        <v>64643</v>
      </c>
    </row>
    <row r="22" spans="2:4" x14ac:dyDescent="0.25">
      <c r="B22" s="4" t="s">
        <v>61</v>
      </c>
      <c r="C22" s="6">
        <v>60830</v>
      </c>
      <c r="D22" s="6">
        <v>59969</v>
      </c>
    </row>
    <row r="23" spans="2:4" x14ac:dyDescent="0.25">
      <c r="B23" s="4" t="s">
        <v>62</v>
      </c>
      <c r="C23" s="6">
        <v>59414</v>
      </c>
      <c r="D23" s="6">
        <v>60830</v>
      </c>
    </row>
    <row r="24" spans="2:4" x14ac:dyDescent="0.25">
      <c r="B24" s="4" t="s">
        <v>63</v>
      </c>
      <c r="C24" s="6">
        <v>61507</v>
      </c>
      <c r="D24" s="6">
        <v>59414</v>
      </c>
    </row>
    <row r="25" spans="2:4" x14ac:dyDescent="0.25">
      <c r="B25" s="4" t="s">
        <v>64</v>
      </c>
      <c r="C25" s="6">
        <v>64236</v>
      </c>
      <c r="D25" s="6">
        <v>61507</v>
      </c>
    </row>
    <row r="26" spans="2:4" x14ac:dyDescent="0.25">
      <c r="B26" s="4" t="s">
        <v>65</v>
      </c>
      <c r="C26" s="6">
        <v>62521</v>
      </c>
      <c r="D26" s="6">
        <v>64236</v>
      </c>
    </row>
    <row r="27" spans="2:4" x14ac:dyDescent="0.25">
      <c r="B27" s="4" t="s">
        <v>66</v>
      </c>
      <c r="C27" s="6">
        <v>65654</v>
      </c>
      <c r="D27" s="6">
        <v>62521</v>
      </c>
    </row>
    <row r="28" spans="2:4" x14ac:dyDescent="0.25">
      <c r="B28" s="4" t="s">
        <v>67</v>
      </c>
      <c r="C28" s="6">
        <v>63213</v>
      </c>
      <c r="D28" s="6">
        <v>65654</v>
      </c>
    </row>
    <row r="29" spans="2:4" x14ac:dyDescent="0.25">
      <c r="B29" s="4" t="s">
        <v>68</v>
      </c>
      <c r="C29" s="6">
        <v>63809</v>
      </c>
      <c r="D29" s="6">
        <v>63213</v>
      </c>
    </row>
    <row r="30" spans="2:4" x14ac:dyDescent="0.25">
      <c r="B30" s="2">
        <v>2017</v>
      </c>
      <c r="C30" s="6"/>
      <c r="D30" s="20"/>
    </row>
    <row r="31" spans="2:4" x14ac:dyDescent="0.25">
      <c r="B31" s="4" t="s">
        <v>57</v>
      </c>
      <c r="C31" s="6">
        <v>49780</v>
      </c>
      <c r="D31" s="6">
        <v>63809</v>
      </c>
    </row>
    <row r="32" spans="2:4" x14ac:dyDescent="0.25">
      <c r="B32" s="4" t="s">
        <v>58</v>
      </c>
      <c r="C32" s="6">
        <v>31674</v>
      </c>
      <c r="D32" s="6">
        <v>49780</v>
      </c>
    </row>
    <row r="33" spans="2:4" x14ac:dyDescent="0.25">
      <c r="B33" s="4" t="s">
        <v>59</v>
      </c>
      <c r="C33" s="6">
        <v>57442</v>
      </c>
      <c r="D33" s="6">
        <v>31674</v>
      </c>
    </row>
    <row r="34" spans="2:4" x14ac:dyDescent="0.25">
      <c r="B34" s="4" t="s">
        <v>60</v>
      </c>
      <c r="C34" s="6">
        <v>65322</v>
      </c>
      <c r="D34" s="6">
        <v>57442</v>
      </c>
    </row>
    <row r="35" spans="2:4" x14ac:dyDescent="0.25">
      <c r="B35" s="4" t="s">
        <v>61</v>
      </c>
      <c r="C35" s="6">
        <v>67565</v>
      </c>
      <c r="D35" s="6">
        <v>65322</v>
      </c>
    </row>
    <row r="36" spans="2:4" x14ac:dyDescent="0.25">
      <c r="B36" s="4" t="s">
        <v>62</v>
      </c>
      <c r="C36" s="6">
        <v>63061</v>
      </c>
      <c r="D36" s="6">
        <v>67565</v>
      </c>
    </row>
    <row r="37" spans="2:4" x14ac:dyDescent="0.25">
      <c r="B37" s="4" t="s">
        <v>63</v>
      </c>
      <c r="C37" s="6">
        <v>63572</v>
      </c>
      <c r="D37" s="6">
        <v>63061</v>
      </c>
    </row>
    <row r="38" spans="2:4" x14ac:dyDescent="0.25">
      <c r="B38" s="4" t="s">
        <v>64</v>
      </c>
      <c r="C38" s="6">
        <v>65477</v>
      </c>
      <c r="D38" s="6">
        <v>63572</v>
      </c>
    </row>
    <row r="39" spans="2:4" x14ac:dyDescent="0.25">
      <c r="B39" s="4" t="s">
        <v>65</v>
      </c>
      <c r="C39" s="6">
        <v>63301</v>
      </c>
      <c r="D39" s="6">
        <v>65477</v>
      </c>
    </row>
    <row r="40" spans="2:4" x14ac:dyDescent="0.25">
      <c r="B40" s="4" t="s">
        <v>66</v>
      </c>
      <c r="C40" s="6">
        <v>63914</v>
      </c>
      <c r="D40" s="6">
        <v>63301</v>
      </c>
    </row>
    <row r="41" spans="2:4" x14ac:dyDescent="0.25">
      <c r="B41" s="4" t="s">
        <v>67</v>
      </c>
      <c r="C41" s="6">
        <v>60100</v>
      </c>
      <c r="D41" s="6">
        <v>63914</v>
      </c>
    </row>
    <row r="42" spans="2:4" x14ac:dyDescent="0.25">
      <c r="B42" s="4" t="s">
        <v>68</v>
      </c>
      <c r="C42" s="6">
        <v>59091</v>
      </c>
      <c r="D42" s="6">
        <v>60100</v>
      </c>
    </row>
    <row r="43" spans="2:4" x14ac:dyDescent="0.25">
      <c r="B43" s="2">
        <v>2018</v>
      </c>
      <c r="C43" s="6"/>
      <c r="D43" s="20"/>
    </row>
    <row r="44" spans="2:4" x14ac:dyDescent="0.25">
      <c r="B44" s="4" t="s">
        <v>57</v>
      </c>
      <c r="C44" s="6">
        <v>63729</v>
      </c>
      <c r="D44" s="6">
        <v>59091</v>
      </c>
    </row>
    <row r="45" spans="2:4" x14ac:dyDescent="0.25">
      <c r="B45" s="4" t="s">
        <v>58</v>
      </c>
      <c r="C45" s="6">
        <v>58380</v>
      </c>
      <c r="D45" s="6">
        <v>63729</v>
      </c>
    </row>
    <row r="46" spans="2:4" x14ac:dyDescent="0.25">
      <c r="B46" s="4" t="s">
        <v>59</v>
      </c>
      <c r="C46" s="6">
        <v>62212</v>
      </c>
      <c r="D46" s="6">
        <v>58380</v>
      </c>
    </row>
    <row r="47" spans="2:4" x14ac:dyDescent="0.25">
      <c r="B47" s="4" t="s">
        <v>60</v>
      </c>
      <c r="C47" s="6">
        <v>60909</v>
      </c>
      <c r="D47" s="6">
        <v>62212</v>
      </c>
    </row>
    <row r="48" spans="2:4" x14ac:dyDescent="0.25">
      <c r="B48" s="4" t="s">
        <v>61</v>
      </c>
      <c r="C48" s="6">
        <v>62769</v>
      </c>
      <c r="D48" s="6">
        <v>60909</v>
      </c>
    </row>
    <row r="49" spans="2:4" x14ac:dyDescent="0.25">
      <c r="B49" s="4" t="s">
        <v>62</v>
      </c>
      <c r="C49" s="6">
        <v>58593</v>
      </c>
      <c r="D49" s="6">
        <v>62769</v>
      </c>
    </row>
    <row r="50" spans="2:4" x14ac:dyDescent="0.25">
      <c r="B50" s="4" t="s">
        <v>63</v>
      </c>
      <c r="C50" s="6">
        <v>58750</v>
      </c>
      <c r="D50" s="6">
        <v>58593</v>
      </c>
    </row>
    <row r="51" spans="2:4" x14ac:dyDescent="0.25">
      <c r="B51" s="4" t="s">
        <v>64</v>
      </c>
      <c r="C51" s="6">
        <v>61192</v>
      </c>
      <c r="D51" s="6">
        <v>58750</v>
      </c>
    </row>
    <row r="52" spans="2:4" x14ac:dyDescent="0.25">
      <c r="B52" s="4" t="s">
        <v>65</v>
      </c>
      <c r="C52" s="6">
        <v>58634</v>
      </c>
      <c r="D52" s="6">
        <v>61192</v>
      </c>
    </row>
    <row r="53" spans="2:4" x14ac:dyDescent="0.25">
      <c r="B53" s="4" t="s">
        <v>66</v>
      </c>
      <c r="C53" s="6">
        <v>60660</v>
      </c>
      <c r="D53" s="6">
        <v>58634</v>
      </c>
    </row>
    <row r="54" spans="2:4" x14ac:dyDescent="0.25">
      <c r="B54" s="4" t="s">
        <v>67</v>
      </c>
      <c r="C54" s="6">
        <v>58941</v>
      </c>
      <c r="D54" s="6">
        <v>60660</v>
      </c>
    </row>
    <row r="55" spans="2:4" x14ac:dyDescent="0.25">
      <c r="B55" s="4" t="s">
        <v>68</v>
      </c>
      <c r="C55" s="6">
        <v>57378</v>
      </c>
      <c r="D55" s="6">
        <v>58941</v>
      </c>
    </row>
    <row r="56" spans="2:4" x14ac:dyDescent="0.25">
      <c r="B56" s="2" t="s">
        <v>49</v>
      </c>
      <c r="C56" s="6">
        <v>2917507</v>
      </c>
      <c r="D56" s="6">
        <v>2860129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K66"/>
  <sheetViews>
    <sheetView workbookViewId="0">
      <selection activeCell="G34" sqref="G34"/>
    </sheetView>
  </sheetViews>
  <sheetFormatPr defaultRowHeight="15" x14ac:dyDescent="0.25"/>
  <cols>
    <col min="2" max="2" width="28.140625" bestFit="1" customWidth="1"/>
    <col min="3" max="3" width="10.7109375" bestFit="1" customWidth="1"/>
    <col min="4" max="4" width="21.42578125" bestFit="1" customWidth="1"/>
    <col min="5" max="5" width="12.85546875" bestFit="1" customWidth="1"/>
    <col min="6" max="6" width="10.7109375" bestFit="1" customWidth="1"/>
    <col min="7" max="7" width="26" bestFit="1" customWidth="1"/>
    <col min="8" max="8" width="19.7109375" bestFit="1" customWidth="1"/>
    <col min="9" max="9" width="19.85546875" bestFit="1" customWidth="1"/>
    <col min="10" max="10" width="26.85546875" bestFit="1" customWidth="1"/>
    <col min="11" max="11" width="31.28515625" bestFit="1" customWidth="1"/>
    <col min="17" max="17" width="10.85546875" customWidth="1"/>
    <col min="18" max="18" width="13.5703125" customWidth="1"/>
  </cols>
  <sheetData>
    <row r="3" spans="2:11" x14ac:dyDescent="0.25">
      <c r="B3" s="1" t="s">
        <v>1</v>
      </c>
      <c r="C3" t="s">
        <v>0</v>
      </c>
      <c r="D3" t="s">
        <v>50</v>
      </c>
    </row>
    <row r="4" spans="2:11" x14ac:dyDescent="0.25">
      <c r="B4" s="2" t="s">
        <v>26</v>
      </c>
      <c r="C4" s="6">
        <v>353897</v>
      </c>
      <c r="D4" s="3">
        <v>0.12130116568700607</v>
      </c>
    </row>
    <row r="5" spans="2:11" x14ac:dyDescent="0.25">
      <c r="B5" s="2" t="s">
        <v>43</v>
      </c>
      <c r="C5" s="6">
        <v>333709</v>
      </c>
      <c r="D5" s="3">
        <v>0.11438155932445064</v>
      </c>
    </row>
    <row r="6" spans="2:11" x14ac:dyDescent="0.25">
      <c r="B6" s="2" t="s">
        <v>24</v>
      </c>
      <c r="C6" s="6">
        <v>271371</v>
      </c>
      <c r="D6" s="3">
        <v>9.3014686854221776E-2</v>
      </c>
    </row>
    <row r="7" spans="2:11" x14ac:dyDescent="0.25">
      <c r="B7" s="2" t="s">
        <v>3</v>
      </c>
      <c r="C7" s="6">
        <v>246824</v>
      </c>
      <c r="D7" s="3">
        <v>8.460099667284432E-2</v>
      </c>
    </row>
    <row r="8" spans="2:11" x14ac:dyDescent="0.25">
      <c r="B8" s="2" t="s">
        <v>44</v>
      </c>
      <c r="C8" s="6">
        <v>179196</v>
      </c>
      <c r="D8" s="3">
        <v>6.1420932323384317E-2</v>
      </c>
    </row>
    <row r="9" spans="2:11" x14ac:dyDescent="0.25">
      <c r="B9" s="2" t="s">
        <v>4</v>
      </c>
      <c r="C9" s="6">
        <v>138680</v>
      </c>
      <c r="D9" s="3">
        <v>4.7533733423775849E-2</v>
      </c>
    </row>
    <row r="10" spans="2:11" x14ac:dyDescent="0.25">
      <c r="B10" s="2" t="s">
        <v>11</v>
      </c>
      <c r="C10" s="6">
        <v>136472</v>
      </c>
      <c r="D10" s="3">
        <v>4.6776922900270676E-2</v>
      </c>
      <c r="G10" t="s">
        <v>83</v>
      </c>
      <c r="H10" t="s">
        <v>84</v>
      </c>
    </row>
    <row r="11" spans="2:11" x14ac:dyDescent="0.25">
      <c r="B11" s="2" t="s">
        <v>23</v>
      </c>
      <c r="C11" s="6">
        <v>129731</v>
      </c>
      <c r="D11" s="3">
        <v>4.4466388598210733E-2</v>
      </c>
      <c r="G11">
        <v>1</v>
      </c>
      <c r="H11">
        <v>3300225</v>
      </c>
    </row>
    <row r="12" spans="2:11" x14ac:dyDescent="0.25">
      <c r="B12" s="2" t="s">
        <v>32</v>
      </c>
      <c r="C12" s="6">
        <v>126431</v>
      </c>
      <c r="D12" s="3">
        <v>4.3335285913624198E-2</v>
      </c>
    </row>
    <row r="13" spans="2:11" x14ac:dyDescent="0.25">
      <c r="B13" s="2" t="s">
        <v>17</v>
      </c>
      <c r="C13" s="6">
        <v>107226</v>
      </c>
      <c r="D13" s="3">
        <v>3.6752611047719853E-2</v>
      </c>
    </row>
    <row r="14" spans="2:11" x14ac:dyDescent="0.25">
      <c r="B14" s="2" t="s">
        <v>27</v>
      </c>
      <c r="C14" s="6">
        <v>96878</v>
      </c>
      <c r="D14" s="3">
        <v>3.3205747235567899E-2</v>
      </c>
      <c r="G14" t="s">
        <v>0</v>
      </c>
      <c r="H14" t="s">
        <v>87</v>
      </c>
      <c r="I14" t="s">
        <v>88</v>
      </c>
      <c r="J14" t="s">
        <v>89</v>
      </c>
      <c r="K14" t="s">
        <v>90</v>
      </c>
    </row>
    <row r="15" spans="2:11" x14ac:dyDescent="0.25">
      <c r="B15" s="2" t="s">
        <v>5</v>
      </c>
      <c r="C15" s="6">
        <v>96043</v>
      </c>
      <c r="D15" s="3">
        <v>3.2919543980528584E-2</v>
      </c>
      <c r="G15" s="6">
        <v>2917507</v>
      </c>
      <c r="H15" s="20">
        <v>9.371168028574365</v>
      </c>
      <c r="I15" s="20">
        <v>179196</v>
      </c>
      <c r="J15" s="20">
        <v>244400</v>
      </c>
      <c r="K15" s="20">
        <v>204</v>
      </c>
    </row>
    <row r="16" spans="2:11" x14ac:dyDescent="0.25">
      <c r="B16" s="2" t="s">
        <v>37</v>
      </c>
      <c r="C16" s="6">
        <v>82513</v>
      </c>
      <c r="D16" s="3">
        <v>2.82820229737238E-2</v>
      </c>
    </row>
    <row r="17" spans="2:11" x14ac:dyDescent="0.25">
      <c r="B17" s="2" t="s">
        <v>8</v>
      </c>
      <c r="C17" s="6">
        <v>69213</v>
      </c>
      <c r="D17" s="3">
        <v>2.3723336396450804E-2</v>
      </c>
    </row>
    <row r="18" spans="2:11" x14ac:dyDescent="0.25">
      <c r="B18" s="2" t="s">
        <v>15</v>
      </c>
      <c r="C18" s="6">
        <v>68105</v>
      </c>
      <c r="D18" s="3">
        <v>2.3343560101141147E-2</v>
      </c>
    </row>
    <row r="19" spans="2:11" x14ac:dyDescent="0.25">
      <c r="B19" s="2" t="s">
        <v>18</v>
      </c>
      <c r="C19" s="6">
        <v>65204</v>
      </c>
      <c r="D19" s="3">
        <v>2.2349218013872803E-2</v>
      </c>
      <c r="G19" s="1" t="s">
        <v>1</v>
      </c>
      <c r="H19" t="s">
        <v>52</v>
      </c>
      <c r="J19" t="s">
        <v>1</v>
      </c>
      <c r="K19" t="s">
        <v>0</v>
      </c>
    </row>
    <row r="20" spans="2:11" x14ac:dyDescent="0.25">
      <c r="B20" s="2" t="s">
        <v>41</v>
      </c>
      <c r="C20" s="6">
        <v>52480</v>
      </c>
      <c r="D20" s="3">
        <v>1.7987960268818548E-2</v>
      </c>
      <c r="G20" s="2" t="s">
        <v>104</v>
      </c>
      <c r="H20" s="6">
        <v>2290516</v>
      </c>
      <c r="J20" t="s">
        <v>26</v>
      </c>
      <c r="K20" s="8">
        <v>353897</v>
      </c>
    </row>
    <row r="21" spans="2:11" x14ac:dyDescent="0.25">
      <c r="B21" s="2" t="s">
        <v>48</v>
      </c>
      <c r="C21" s="6">
        <v>51424</v>
      </c>
      <c r="D21" s="3">
        <v>1.7626007409750861E-2</v>
      </c>
      <c r="G21" s="2" t="s">
        <v>152</v>
      </c>
      <c r="H21" s="6">
        <v>95876</v>
      </c>
      <c r="J21" t="s">
        <v>43</v>
      </c>
      <c r="K21" s="8">
        <v>333709</v>
      </c>
    </row>
    <row r="22" spans="2:11" x14ac:dyDescent="0.25">
      <c r="B22" s="2" t="s">
        <v>31</v>
      </c>
      <c r="C22" s="6">
        <v>37566</v>
      </c>
      <c r="D22" s="3">
        <v>1.2876061651265961E-2</v>
      </c>
      <c r="G22" s="2" t="s">
        <v>161</v>
      </c>
      <c r="H22" s="6">
        <v>86198</v>
      </c>
      <c r="J22" t="s">
        <v>24</v>
      </c>
      <c r="K22" s="8">
        <v>271371</v>
      </c>
    </row>
    <row r="23" spans="2:11" x14ac:dyDescent="0.25">
      <c r="B23" s="2" t="s">
        <v>16</v>
      </c>
      <c r="C23" s="6">
        <v>36883</v>
      </c>
      <c r="D23" s="3">
        <v>1.2641957671395476E-2</v>
      </c>
      <c r="G23" s="2" t="s">
        <v>99</v>
      </c>
      <c r="H23" s="6">
        <v>70633</v>
      </c>
      <c r="J23" t="s">
        <v>3</v>
      </c>
      <c r="K23" s="8">
        <v>246824</v>
      </c>
    </row>
    <row r="24" spans="2:11" x14ac:dyDescent="0.25">
      <c r="B24" s="2" t="s">
        <v>36</v>
      </c>
      <c r="C24" s="6">
        <v>36880</v>
      </c>
      <c r="D24" s="3">
        <v>1.2640929396227669E-2</v>
      </c>
      <c r="G24" s="2" t="s">
        <v>156</v>
      </c>
      <c r="H24" s="6">
        <v>64917</v>
      </c>
      <c r="J24" t="s">
        <v>44</v>
      </c>
      <c r="K24" s="8">
        <v>179196</v>
      </c>
    </row>
    <row r="25" spans="2:11" x14ac:dyDescent="0.25">
      <c r="B25" s="2" t="s">
        <v>2</v>
      </c>
      <c r="C25" s="6">
        <v>34556</v>
      </c>
      <c r="D25" s="3">
        <v>1.1844358899567337E-2</v>
      </c>
      <c r="G25" s="2" t="s">
        <v>223</v>
      </c>
      <c r="H25" s="6">
        <v>61803</v>
      </c>
      <c r="J25" t="s">
        <v>4</v>
      </c>
      <c r="K25" s="8">
        <v>138680</v>
      </c>
    </row>
    <row r="26" spans="2:11" x14ac:dyDescent="0.25">
      <c r="B26" s="2" t="s">
        <v>38</v>
      </c>
      <c r="C26" s="6">
        <v>27079</v>
      </c>
      <c r="D26" s="3">
        <v>9.2815544230056696E-3</v>
      </c>
      <c r="G26" s="2" t="s">
        <v>136</v>
      </c>
      <c r="H26" s="6">
        <v>38772</v>
      </c>
      <c r="J26" t="s">
        <v>11</v>
      </c>
      <c r="K26" s="8">
        <v>136472</v>
      </c>
    </row>
    <row r="27" spans="2:11" x14ac:dyDescent="0.25">
      <c r="B27" s="2" t="s">
        <v>47</v>
      </c>
      <c r="C27" s="6">
        <v>24312</v>
      </c>
      <c r="D27" s="3">
        <v>8.3331419598993255E-3</v>
      </c>
      <c r="G27" s="2" t="s">
        <v>129</v>
      </c>
      <c r="H27" s="6">
        <v>34635</v>
      </c>
      <c r="J27" t="s">
        <v>23</v>
      </c>
      <c r="K27" s="8">
        <v>129731</v>
      </c>
    </row>
    <row r="28" spans="2:11" x14ac:dyDescent="0.25">
      <c r="B28" s="2" t="s">
        <v>28</v>
      </c>
      <c r="C28" s="6">
        <v>21664</v>
      </c>
      <c r="D28" s="3">
        <v>7.4255177451159502E-3</v>
      </c>
      <c r="G28" s="2" t="s">
        <v>151</v>
      </c>
      <c r="H28" s="6">
        <v>32509</v>
      </c>
      <c r="J28" t="s">
        <v>32</v>
      </c>
      <c r="K28" s="8">
        <v>126431</v>
      </c>
    </row>
    <row r="29" spans="2:11" x14ac:dyDescent="0.25">
      <c r="B29" s="2" t="s">
        <v>12</v>
      </c>
      <c r="C29" s="6">
        <v>19854</v>
      </c>
      <c r="D29" s="3">
        <v>6.8051250605397004E-3</v>
      </c>
      <c r="G29" s="2" t="s">
        <v>117</v>
      </c>
      <c r="H29" s="6">
        <v>30026</v>
      </c>
      <c r="J29" t="s">
        <v>17</v>
      </c>
      <c r="K29" s="8">
        <v>107226</v>
      </c>
    </row>
    <row r="30" spans="2:11" x14ac:dyDescent="0.25">
      <c r="B30" s="2" t="s">
        <v>20</v>
      </c>
      <c r="C30" s="6">
        <v>19524</v>
      </c>
      <c r="D30" s="3">
        <v>6.6920147920810471E-3</v>
      </c>
      <c r="G30" s="2" t="s">
        <v>160</v>
      </c>
      <c r="H30" s="6">
        <v>27756</v>
      </c>
      <c r="J30" t="s">
        <v>27</v>
      </c>
      <c r="K30" s="8">
        <v>96878</v>
      </c>
    </row>
    <row r="31" spans="2:11" x14ac:dyDescent="0.25">
      <c r="B31" s="2" t="s">
        <v>6</v>
      </c>
      <c r="C31" s="6">
        <v>8875</v>
      </c>
      <c r="D31" s="3">
        <v>3.0419807047592346E-3</v>
      </c>
      <c r="G31" s="2" t="s">
        <v>139</v>
      </c>
      <c r="H31" s="6">
        <v>20080</v>
      </c>
      <c r="J31" t="s">
        <v>5</v>
      </c>
      <c r="K31" s="8">
        <v>96043</v>
      </c>
    </row>
    <row r="32" spans="2:11" x14ac:dyDescent="0.25">
      <c r="B32" s="2" t="s">
        <v>19</v>
      </c>
      <c r="C32" s="6">
        <v>7616</v>
      </c>
      <c r="D32" s="3">
        <v>2.6104478926700092E-3</v>
      </c>
      <c r="G32" s="2" t="s">
        <v>157</v>
      </c>
      <c r="H32" s="6">
        <v>15337</v>
      </c>
      <c r="J32" t="s">
        <v>37</v>
      </c>
      <c r="K32" s="8">
        <v>82513</v>
      </c>
    </row>
    <row r="33" spans="2:11" x14ac:dyDescent="0.25">
      <c r="B33" s="2" t="s">
        <v>14</v>
      </c>
      <c r="C33" s="6">
        <v>6924</v>
      </c>
      <c r="D33" s="3">
        <v>2.3732590872961061E-3</v>
      </c>
      <c r="G33" s="2" t="s">
        <v>155</v>
      </c>
      <c r="H33" s="6">
        <v>13840</v>
      </c>
      <c r="J33" t="s">
        <v>8</v>
      </c>
      <c r="K33" s="8">
        <v>69213</v>
      </c>
    </row>
    <row r="34" spans="2:11" x14ac:dyDescent="0.25">
      <c r="B34" s="2" t="s">
        <v>13</v>
      </c>
      <c r="C34" s="6">
        <v>6646</v>
      </c>
      <c r="D34" s="3">
        <v>2.2779722550794221E-3</v>
      </c>
      <c r="G34" s="2" t="s">
        <v>158</v>
      </c>
      <c r="H34" s="6">
        <v>9955</v>
      </c>
      <c r="J34" t="s">
        <v>15</v>
      </c>
      <c r="K34" s="8">
        <v>68105</v>
      </c>
    </row>
    <row r="35" spans="2:11" x14ac:dyDescent="0.25">
      <c r="B35" s="2" t="s">
        <v>7</v>
      </c>
      <c r="C35" s="6">
        <v>5985</v>
      </c>
      <c r="D35" s="3">
        <v>2.0514089597728474E-3</v>
      </c>
      <c r="G35" s="2" t="s">
        <v>159</v>
      </c>
      <c r="H35" s="6">
        <v>9201</v>
      </c>
      <c r="J35" t="s">
        <v>18</v>
      </c>
      <c r="K35" s="8">
        <v>65204</v>
      </c>
    </row>
    <row r="36" spans="2:11" x14ac:dyDescent="0.25">
      <c r="B36" s="2" t="s">
        <v>42</v>
      </c>
      <c r="C36" s="6">
        <v>5013</v>
      </c>
      <c r="D36" s="3">
        <v>1.7182478054037231E-3</v>
      </c>
      <c r="G36" s="2" t="s">
        <v>154</v>
      </c>
      <c r="H36" s="6">
        <v>8223</v>
      </c>
      <c r="J36" t="s">
        <v>41</v>
      </c>
      <c r="K36" s="8">
        <v>52480</v>
      </c>
    </row>
    <row r="37" spans="2:11" x14ac:dyDescent="0.25">
      <c r="B37" s="2" t="s">
        <v>21</v>
      </c>
      <c r="C37" s="6">
        <v>4229</v>
      </c>
      <c r="D37" s="3">
        <v>1.4495252282171046E-3</v>
      </c>
      <c r="G37" s="2" t="s">
        <v>153</v>
      </c>
      <c r="H37" s="6">
        <v>4876</v>
      </c>
      <c r="J37" t="s">
        <v>48</v>
      </c>
      <c r="K37" s="8">
        <v>51424</v>
      </c>
    </row>
    <row r="38" spans="2:11" x14ac:dyDescent="0.25">
      <c r="B38" s="2" t="s">
        <v>33</v>
      </c>
      <c r="C38" s="6">
        <v>3826</v>
      </c>
      <c r="D38" s="3">
        <v>1.3113935973418402E-3</v>
      </c>
      <c r="G38" s="2" t="s">
        <v>125</v>
      </c>
      <c r="H38" s="6">
        <v>2354</v>
      </c>
      <c r="J38" t="s">
        <v>31</v>
      </c>
      <c r="K38" s="8">
        <v>37566</v>
      </c>
    </row>
    <row r="39" spans="2:11" x14ac:dyDescent="0.25">
      <c r="B39" s="2" t="s">
        <v>9</v>
      </c>
      <c r="C39" s="6">
        <v>1801</v>
      </c>
      <c r="D39" s="3">
        <v>6.1730785907283174E-4</v>
      </c>
      <c r="J39" t="s">
        <v>16</v>
      </c>
      <c r="K39" s="8">
        <v>36883</v>
      </c>
    </row>
    <row r="40" spans="2:11" x14ac:dyDescent="0.25">
      <c r="B40" s="2" t="s">
        <v>22</v>
      </c>
      <c r="C40" s="6">
        <v>780</v>
      </c>
      <c r="D40" s="3">
        <v>2.6735154362954398E-4</v>
      </c>
      <c r="J40" t="s">
        <v>36</v>
      </c>
      <c r="K40" s="8">
        <v>36880</v>
      </c>
    </row>
    <row r="41" spans="2:11" x14ac:dyDescent="0.25">
      <c r="B41" s="2" t="s">
        <v>35</v>
      </c>
      <c r="C41" s="6">
        <v>614</v>
      </c>
      <c r="D41" s="3">
        <v>2.1045365101094872E-4</v>
      </c>
      <c r="J41" t="s">
        <v>2</v>
      </c>
      <c r="K41" s="8">
        <v>34556</v>
      </c>
    </row>
    <row r="42" spans="2:11" x14ac:dyDescent="0.25">
      <c r="B42" s="2" t="s">
        <v>46</v>
      </c>
      <c r="C42" s="6">
        <v>416</v>
      </c>
      <c r="D42" s="3">
        <v>1.425874899357568E-4</v>
      </c>
      <c r="J42" t="s">
        <v>38</v>
      </c>
      <c r="K42" s="8">
        <v>27079</v>
      </c>
    </row>
    <row r="43" spans="2:11" x14ac:dyDescent="0.25">
      <c r="B43" s="2" t="s">
        <v>39</v>
      </c>
      <c r="C43" s="6">
        <v>291</v>
      </c>
      <c r="D43" s="3">
        <v>9.9742691277176026E-5</v>
      </c>
      <c r="J43" t="s">
        <v>47</v>
      </c>
      <c r="K43" s="8">
        <v>24312</v>
      </c>
    </row>
    <row r="44" spans="2:11" x14ac:dyDescent="0.25">
      <c r="B44" s="2" t="s">
        <v>40</v>
      </c>
      <c r="C44" s="6">
        <v>202</v>
      </c>
      <c r="D44" s="3">
        <v>6.9237194632266522E-5</v>
      </c>
      <c r="J44" t="s">
        <v>28</v>
      </c>
      <c r="K44" s="8">
        <v>21664</v>
      </c>
    </row>
    <row r="45" spans="2:11" x14ac:dyDescent="0.25">
      <c r="B45" s="2" t="s">
        <v>25</v>
      </c>
      <c r="C45" s="6">
        <v>183</v>
      </c>
      <c r="D45" s="3">
        <v>6.2724785236162244E-5</v>
      </c>
      <c r="J45" t="s">
        <v>12</v>
      </c>
      <c r="K45" s="8">
        <v>19854</v>
      </c>
    </row>
    <row r="46" spans="2:11" x14ac:dyDescent="0.25">
      <c r="B46" s="2" t="s">
        <v>10</v>
      </c>
      <c r="C46" s="6">
        <v>137</v>
      </c>
      <c r="D46" s="3">
        <v>4.695789932980452E-5</v>
      </c>
      <c r="J46" t="s">
        <v>20</v>
      </c>
      <c r="K46" s="8">
        <v>19524</v>
      </c>
    </row>
    <row r="47" spans="2:11" x14ac:dyDescent="0.25">
      <c r="B47" s="2" t="s">
        <v>30</v>
      </c>
      <c r="C47" s="6">
        <v>120</v>
      </c>
      <c r="D47" s="3">
        <v>4.113100671223754E-5</v>
      </c>
      <c r="J47" t="s">
        <v>6</v>
      </c>
      <c r="K47" s="8">
        <v>8875</v>
      </c>
    </row>
    <row r="48" spans="2:11" x14ac:dyDescent="0.25">
      <c r="B48" s="2" t="s">
        <v>34</v>
      </c>
      <c r="C48" s="6">
        <v>94</v>
      </c>
      <c r="D48" s="3">
        <v>3.221928859125274E-5</v>
      </c>
      <c r="J48" t="s">
        <v>19</v>
      </c>
      <c r="K48" s="8">
        <v>7616</v>
      </c>
    </row>
    <row r="49" spans="2:11" x14ac:dyDescent="0.25">
      <c r="B49" s="2" t="s">
        <v>45</v>
      </c>
      <c r="C49" s="6">
        <v>28</v>
      </c>
      <c r="D49" s="3">
        <v>9.5972348995220915E-6</v>
      </c>
      <c r="J49" t="s">
        <v>14</v>
      </c>
      <c r="K49" s="8">
        <v>6924</v>
      </c>
    </row>
    <row r="50" spans="2:11" x14ac:dyDescent="0.25">
      <c r="B50" s="2" t="s">
        <v>29</v>
      </c>
      <c r="C50" s="6">
        <v>12</v>
      </c>
      <c r="D50" s="3">
        <v>4.113100671223754E-6</v>
      </c>
      <c r="J50" t="s">
        <v>13</v>
      </c>
      <c r="K50" s="8">
        <v>6646</v>
      </c>
    </row>
    <row r="51" spans="2:11" x14ac:dyDescent="0.25">
      <c r="B51" s="2" t="s">
        <v>49</v>
      </c>
      <c r="C51" s="6">
        <v>2917507</v>
      </c>
      <c r="D51" s="3">
        <v>1</v>
      </c>
      <c r="J51" t="s">
        <v>7</v>
      </c>
      <c r="K51" s="8">
        <v>5985</v>
      </c>
    </row>
    <row r="52" spans="2:11" x14ac:dyDescent="0.25">
      <c r="J52" t="s">
        <v>42</v>
      </c>
      <c r="K52" s="8">
        <v>5013</v>
      </c>
    </row>
    <row r="53" spans="2:11" x14ac:dyDescent="0.25">
      <c r="J53" t="s">
        <v>21</v>
      </c>
      <c r="K53" s="8">
        <v>4229</v>
      </c>
    </row>
    <row r="54" spans="2:11" x14ac:dyDescent="0.25">
      <c r="J54" t="s">
        <v>33</v>
      </c>
      <c r="K54" s="8">
        <v>3826</v>
      </c>
    </row>
    <row r="55" spans="2:11" x14ac:dyDescent="0.25">
      <c r="J55" t="s">
        <v>9</v>
      </c>
      <c r="K55" s="8">
        <v>1801</v>
      </c>
    </row>
    <row r="56" spans="2:11" x14ac:dyDescent="0.25">
      <c r="J56" t="s">
        <v>22</v>
      </c>
      <c r="K56" s="8">
        <v>780</v>
      </c>
    </row>
    <row r="57" spans="2:11" x14ac:dyDescent="0.25">
      <c r="J57" t="s">
        <v>35</v>
      </c>
      <c r="K57" s="8">
        <v>614</v>
      </c>
    </row>
    <row r="58" spans="2:11" x14ac:dyDescent="0.25">
      <c r="J58" t="s">
        <v>46</v>
      </c>
      <c r="K58" s="8">
        <v>416</v>
      </c>
    </row>
    <row r="59" spans="2:11" x14ac:dyDescent="0.25">
      <c r="J59" t="s">
        <v>39</v>
      </c>
      <c r="K59" s="8">
        <v>291</v>
      </c>
    </row>
    <row r="60" spans="2:11" x14ac:dyDescent="0.25">
      <c r="J60" t="s">
        <v>40</v>
      </c>
      <c r="K60" s="8">
        <v>202</v>
      </c>
    </row>
    <row r="61" spans="2:11" x14ac:dyDescent="0.25">
      <c r="J61" t="s">
        <v>25</v>
      </c>
      <c r="K61" s="8">
        <v>183</v>
      </c>
    </row>
    <row r="62" spans="2:11" x14ac:dyDescent="0.25">
      <c r="J62" t="s">
        <v>10</v>
      </c>
      <c r="K62" s="8">
        <v>137</v>
      </c>
    </row>
    <row r="63" spans="2:11" x14ac:dyDescent="0.25">
      <c r="J63" t="s">
        <v>30</v>
      </c>
      <c r="K63" s="8">
        <v>120</v>
      </c>
    </row>
    <row r="64" spans="2:11" x14ac:dyDescent="0.25">
      <c r="J64" t="s">
        <v>34</v>
      </c>
      <c r="K64" s="8">
        <v>94</v>
      </c>
    </row>
    <row r="65" spans="10:11" x14ac:dyDescent="0.25">
      <c r="J65" t="s">
        <v>45</v>
      </c>
      <c r="K65" s="8">
        <v>28</v>
      </c>
    </row>
    <row r="66" spans="10:11" x14ac:dyDescent="0.25">
      <c r="J66" t="s">
        <v>29</v>
      </c>
      <c r="K66" s="8">
        <v>12</v>
      </c>
    </row>
  </sheetData>
  <pageMargins left="0.7" right="0.7" top="0.75" bottom="0.75" header="0.3" footer="0.3"/>
  <drawing r:id="rId4"/>
  <tableParts count="2">
    <tablePart r:id="rId5"/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14398-ABF7-4CF6-BBD3-435EC7A2A0C2}">
  <dimension ref="B1:Q51"/>
  <sheetViews>
    <sheetView workbookViewId="0">
      <selection activeCell="G34" sqref="G34"/>
    </sheetView>
  </sheetViews>
  <sheetFormatPr defaultRowHeight="15" x14ac:dyDescent="0.25"/>
  <cols>
    <col min="2" max="2" width="28.140625" bestFit="1" customWidth="1"/>
    <col min="3" max="3" width="10.7109375" bestFit="1" customWidth="1"/>
    <col min="4" max="4" width="21.42578125" bestFit="1" customWidth="1"/>
    <col min="5" max="5" width="16.28515625" bestFit="1" customWidth="1"/>
    <col min="7" max="7" width="22.28515625" bestFit="1" customWidth="1"/>
    <col min="8" max="9" width="19.7109375" bestFit="1" customWidth="1"/>
    <col min="10" max="10" width="20.42578125" bestFit="1" customWidth="1"/>
    <col min="11" max="11" width="10.7109375" bestFit="1" customWidth="1"/>
    <col min="12" max="12" width="14.5703125" bestFit="1" customWidth="1"/>
    <col min="13" max="13" width="14.85546875" bestFit="1" customWidth="1"/>
    <col min="14" max="14" width="15.28515625" bestFit="1" customWidth="1"/>
    <col min="15" max="15" width="13" customWidth="1"/>
    <col min="17" max="17" width="9.28515625" customWidth="1"/>
  </cols>
  <sheetData>
    <row r="1" spans="2:17" x14ac:dyDescent="0.25">
      <c r="B1" s="7" t="str">
        <f>IF(COUNTA(B3:B7)&gt;3,"Todas as Ocorrências",B4)</f>
        <v>Todas as Ocorrências</v>
      </c>
    </row>
    <row r="2" spans="2:17" x14ac:dyDescent="0.25">
      <c r="J2" s="1" t="s">
        <v>1</v>
      </c>
      <c r="K2" t="s">
        <v>0</v>
      </c>
      <c r="M2" t="s">
        <v>210</v>
      </c>
      <c r="N2" t="s">
        <v>211</v>
      </c>
      <c r="O2" s="15" t="s">
        <v>208</v>
      </c>
      <c r="P2" s="15" t="s">
        <v>204</v>
      </c>
      <c r="Q2" s="15" t="s">
        <v>209</v>
      </c>
    </row>
    <row r="3" spans="2:17" x14ac:dyDescent="0.25">
      <c r="B3" s="1" t="s">
        <v>203</v>
      </c>
      <c r="C3" t="s">
        <v>0</v>
      </c>
      <c r="D3" t="s">
        <v>50</v>
      </c>
      <c r="E3" t="s">
        <v>51</v>
      </c>
      <c r="J3" s="2" t="s">
        <v>26</v>
      </c>
      <c r="K3" s="6">
        <v>353897</v>
      </c>
      <c r="M3" t="str">
        <f>J3</f>
        <v>outros_furtos</v>
      </c>
      <c r="N3" s="6">
        <f>K3</f>
        <v>353897</v>
      </c>
      <c r="O3" cm="1">
        <f t="array" ref="O3">IFERROR(_xlfn.IFS(K3&gt;$K$31,K3),0)</f>
        <v>353897</v>
      </c>
      <c r="P3" cm="1">
        <f t="array" ref="P3">IFERROR(_xlfn.IFS(AND(O3=0,K3&gt;$K$33),K3),0)</f>
        <v>0</v>
      </c>
      <c r="Q3" cm="1">
        <f t="array" ref="Q3">IFERROR(_xlfn.IFS(AND(SUM(O3:P3)=0),K3),0)</f>
        <v>0</v>
      </c>
    </row>
    <row r="4" spans="2:17" x14ac:dyDescent="0.25">
      <c r="B4" s="2" t="s">
        <v>26</v>
      </c>
      <c r="C4" s="20">
        <v>353897</v>
      </c>
      <c r="D4" s="3">
        <v>0.12130116568700607</v>
      </c>
      <c r="E4" s="20">
        <v>1</v>
      </c>
      <c r="J4" s="2" t="s">
        <v>43</v>
      </c>
      <c r="K4" s="6">
        <v>333709</v>
      </c>
      <c r="M4" t="str">
        <f t="shared" ref="M4:M22" si="0">J4</f>
        <v>roubo_transeunte</v>
      </c>
      <c r="N4" s="6">
        <f t="shared" ref="N4:N22" si="1">K4</f>
        <v>333709</v>
      </c>
      <c r="O4" cm="1">
        <f t="array" ref="O4">IFERROR(_xlfn.IFS(K4&gt;$K$31,K4),0)</f>
        <v>333709</v>
      </c>
      <c r="P4" cm="1">
        <f t="array" ref="P4">IFERROR(_xlfn.IFS(AND(O4=0,K4&gt;$K$33),K4),0)</f>
        <v>0</v>
      </c>
      <c r="Q4" cm="1">
        <f t="array" ref="Q4">IFERROR(_xlfn.IFS(AND(SUM(O4:P4)=0),K4),0)</f>
        <v>0</v>
      </c>
    </row>
    <row r="5" spans="2:17" x14ac:dyDescent="0.25">
      <c r="B5" s="2" t="s">
        <v>43</v>
      </c>
      <c r="C5" s="20">
        <v>333709</v>
      </c>
      <c r="D5" s="3">
        <v>0.11438155932445064</v>
      </c>
      <c r="E5" s="20">
        <v>2</v>
      </c>
      <c r="J5" s="2" t="s">
        <v>24</v>
      </c>
      <c r="K5" s="6">
        <v>271371</v>
      </c>
      <c r="M5" t="str">
        <f t="shared" si="0"/>
        <v>lesao_corp_dolosa</v>
      </c>
      <c r="N5" s="6">
        <f t="shared" si="1"/>
        <v>271371</v>
      </c>
      <c r="O5" cm="1">
        <f t="array" ref="O5">IFERROR(_xlfn.IFS(K5&gt;$K$31,K5),0)</f>
        <v>271371</v>
      </c>
      <c r="P5" cm="1">
        <f t="array" ref="P5">IFERROR(_xlfn.IFS(AND(O5=0,K5&gt;$K$33),K5),0)</f>
        <v>0</v>
      </c>
      <c r="Q5" cm="1">
        <f t="array" ref="Q5">IFERROR(_xlfn.IFS(AND(SUM(O5:P5)=0),K5),0)</f>
        <v>0</v>
      </c>
    </row>
    <row r="6" spans="2:17" x14ac:dyDescent="0.25">
      <c r="B6" s="2" t="s">
        <v>24</v>
      </c>
      <c r="C6" s="20">
        <v>271371</v>
      </c>
      <c r="D6" s="3">
        <v>9.3014686854221776E-2</v>
      </c>
      <c r="E6" s="20">
        <v>3</v>
      </c>
      <c r="J6" s="2" t="s">
        <v>3</v>
      </c>
      <c r="K6" s="6">
        <v>246824</v>
      </c>
      <c r="M6" t="str">
        <f t="shared" si="0"/>
        <v>ameaca</v>
      </c>
      <c r="N6" s="6">
        <f t="shared" si="1"/>
        <v>246824</v>
      </c>
      <c r="O6" cm="1">
        <f t="array" ref="O6">IFERROR(_xlfn.IFS(K6&gt;$K$31,K6),0)</f>
        <v>246824</v>
      </c>
      <c r="P6" cm="1">
        <f t="array" ref="P6">IFERROR(_xlfn.IFS(AND(O6=0,K6&gt;$K$33),K6),0)</f>
        <v>0</v>
      </c>
      <c r="Q6" cm="1">
        <f t="array" ref="Q6">IFERROR(_xlfn.IFS(AND(SUM(O6:P6)=0),K6),0)</f>
        <v>0</v>
      </c>
    </row>
    <row r="7" spans="2:17" x14ac:dyDescent="0.25">
      <c r="B7" s="2" t="s">
        <v>3</v>
      </c>
      <c r="C7" s="20">
        <v>246824</v>
      </c>
      <c r="D7" s="3">
        <v>8.460099667284432E-2</v>
      </c>
      <c r="E7" s="20">
        <v>4</v>
      </c>
      <c r="J7" s="2" t="s">
        <v>44</v>
      </c>
      <c r="K7" s="6">
        <v>179196</v>
      </c>
      <c r="M7" t="str">
        <f t="shared" si="0"/>
        <v>roubo_veiculo</v>
      </c>
      <c r="N7" s="6">
        <f t="shared" si="1"/>
        <v>179196</v>
      </c>
      <c r="O7" cm="1">
        <f t="array" ref="O7">IFERROR(_xlfn.IFS(K7&gt;$K$31,K7),0)</f>
        <v>179196</v>
      </c>
      <c r="P7" cm="1">
        <f t="array" ref="P7">IFERROR(_xlfn.IFS(AND(O7=0,K7&gt;$K$33),K7),0)</f>
        <v>0</v>
      </c>
      <c r="Q7" cm="1">
        <f t="array" ref="Q7">IFERROR(_xlfn.IFS(AND(SUM(O7:P7)=0),K7),0)</f>
        <v>0</v>
      </c>
    </row>
    <row r="8" spans="2:17" x14ac:dyDescent="0.25">
      <c r="B8" s="2" t="s">
        <v>44</v>
      </c>
      <c r="C8" s="20">
        <v>179196</v>
      </c>
      <c r="D8" s="3">
        <v>6.1420932323384317E-2</v>
      </c>
      <c r="E8" s="20">
        <v>5</v>
      </c>
      <c r="G8" s="1" t="s">
        <v>1</v>
      </c>
      <c r="H8" t="s">
        <v>52</v>
      </c>
      <c r="J8" s="2" t="s">
        <v>4</v>
      </c>
      <c r="K8" s="6">
        <v>138680</v>
      </c>
      <c r="M8" t="str">
        <f t="shared" si="0"/>
        <v>apf</v>
      </c>
      <c r="N8" s="6">
        <f t="shared" si="1"/>
        <v>138680</v>
      </c>
      <c r="O8" cm="1">
        <f t="array" ref="O8">IFERROR(_xlfn.IFS(K8&gt;$K$31,K8),0)</f>
        <v>0</v>
      </c>
      <c r="P8" cm="1">
        <f t="array" ref="P8">IFERROR(_xlfn.IFS(AND(O8=0,K8&gt;$K$33),K8),0)</f>
        <v>138680</v>
      </c>
      <c r="Q8" cm="1">
        <f t="array" ref="Q8">IFERROR(_xlfn.IFS(AND(SUM(O8:P8)=0),K8),0)</f>
        <v>0</v>
      </c>
    </row>
    <row r="9" spans="2:17" x14ac:dyDescent="0.25">
      <c r="B9" s="2" t="s">
        <v>4</v>
      </c>
      <c r="C9" s="20">
        <v>138680</v>
      </c>
      <c r="D9" s="3">
        <v>4.7533733423775849E-2</v>
      </c>
      <c r="E9" s="20">
        <v>6</v>
      </c>
      <c r="G9" s="2" t="s">
        <v>104</v>
      </c>
      <c r="H9" s="6">
        <v>1370192</v>
      </c>
      <c r="J9" s="2" t="s">
        <v>11</v>
      </c>
      <c r="K9" s="6">
        <v>136472</v>
      </c>
      <c r="M9" t="str">
        <f t="shared" si="0"/>
        <v>estelionato</v>
      </c>
      <c r="N9" s="6">
        <f t="shared" si="1"/>
        <v>136472</v>
      </c>
      <c r="O9" cm="1">
        <f t="array" ref="O9">IFERROR(_xlfn.IFS(K9&gt;$K$31,K9),0)</f>
        <v>0</v>
      </c>
      <c r="P9" cm="1">
        <f t="array" ref="P9">IFERROR(_xlfn.IFS(AND(O9=0,K9&gt;$K$33),K9),0)</f>
        <v>136472</v>
      </c>
      <c r="Q9" cm="1">
        <f t="array" ref="Q9">IFERROR(_xlfn.IFS(AND(SUM(O9:P9)=0),K9),0)</f>
        <v>0</v>
      </c>
    </row>
    <row r="10" spans="2:17" x14ac:dyDescent="0.25">
      <c r="B10" s="2" t="s">
        <v>11</v>
      </c>
      <c r="C10" s="20">
        <v>136472</v>
      </c>
      <c r="D10" s="3">
        <v>4.6776922900270676E-2</v>
      </c>
      <c r="E10" s="20">
        <v>7</v>
      </c>
      <c r="G10" s="2" t="s">
        <v>105</v>
      </c>
      <c r="H10" s="6">
        <v>182218</v>
      </c>
      <c r="J10" s="2" t="s">
        <v>23</v>
      </c>
      <c r="K10" s="6">
        <v>129731</v>
      </c>
      <c r="M10" t="str">
        <f t="shared" si="0"/>
        <v>lesao_corp_culposa</v>
      </c>
      <c r="N10" s="6">
        <f t="shared" si="1"/>
        <v>129731</v>
      </c>
      <c r="O10" cm="1">
        <f t="array" ref="O10">IFERROR(_xlfn.IFS(K10&gt;$K$31,K10),0)</f>
        <v>0</v>
      </c>
      <c r="P10" cm="1">
        <f t="array" ref="P10">IFERROR(_xlfn.IFS(AND(O10=0,K10&gt;$K$33),K10),0)</f>
        <v>129731</v>
      </c>
      <c r="Q10" cm="1">
        <f t="array" ref="Q10">IFERROR(_xlfn.IFS(AND(SUM(O10:P10)=0),K10),0)</f>
        <v>0</v>
      </c>
    </row>
    <row r="11" spans="2:17" x14ac:dyDescent="0.25">
      <c r="B11" s="2" t="s">
        <v>23</v>
      </c>
      <c r="C11" s="20">
        <v>129731</v>
      </c>
      <c r="D11" s="3">
        <v>4.4466388598210733E-2</v>
      </c>
      <c r="E11" s="20">
        <v>8</v>
      </c>
      <c r="G11" s="2" t="s">
        <v>100</v>
      </c>
      <c r="H11" s="6">
        <v>153051</v>
      </c>
      <c r="J11" s="2" t="s">
        <v>32</v>
      </c>
      <c r="K11" s="6">
        <v>126431</v>
      </c>
      <c r="M11" t="str">
        <f t="shared" si="0"/>
        <v>recuperacao_veiculos</v>
      </c>
      <c r="N11" s="6">
        <f t="shared" si="1"/>
        <v>126431</v>
      </c>
      <c r="O11" cm="1">
        <f t="array" ref="O11">IFERROR(_xlfn.IFS(K11&gt;$K$31,K11),0)</f>
        <v>0</v>
      </c>
      <c r="P11" cm="1">
        <f t="array" ref="P11">IFERROR(_xlfn.IFS(AND(O11=0,K11&gt;$K$33),K11),0)</f>
        <v>126431</v>
      </c>
      <c r="Q11" cm="1">
        <f t="array" ref="Q11">IFERROR(_xlfn.IFS(AND(SUM(O11:P11)=0),K11),0)</f>
        <v>0</v>
      </c>
    </row>
    <row r="12" spans="2:17" x14ac:dyDescent="0.25">
      <c r="B12" s="2" t="s">
        <v>32</v>
      </c>
      <c r="C12" s="20">
        <v>126431</v>
      </c>
      <c r="D12" s="3">
        <v>4.3335285913624198E-2</v>
      </c>
      <c r="E12" s="20">
        <v>9</v>
      </c>
      <c r="G12" s="2" t="s">
        <v>102</v>
      </c>
      <c r="H12" s="6">
        <v>134134</v>
      </c>
      <c r="J12" s="2" t="s">
        <v>17</v>
      </c>
      <c r="K12" s="6">
        <v>107226</v>
      </c>
      <c r="M12" t="str">
        <f t="shared" si="0"/>
        <v>furto_transeunte</v>
      </c>
      <c r="N12" s="6">
        <f t="shared" si="1"/>
        <v>107226</v>
      </c>
      <c r="O12" cm="1">
        <f t="array" ref="O12">IFERROR(_xlfn.IFS(K12&gt;$K$31,K12),0)</f>
        <v>0</v>
      </c>
      <c r="P12" cm="1">
        <f t="array" ref="P12">IFERROR(_xlfn.IFS(AND(O12=0,K12&gt;$K$33),K12),0)</f>
        <v>107226</v>
      </c>
      <c r="Q12" cm="1">
        <f t="array" ref="Q12">IFERROR(_xlfn.IFS(AND(SUM(O12:P12)=0),K12),0)</f>
        <v>0</v>
      </c>
    </row>
    <row r="13" spans="2:17" x14ac:dyDescent="0.25">
      <c r="B13" s="2" t="s">
        <v>17</v>
      </c>
      <c r="C13" s="20">
        <v>107226</v>
      </c>
      <c r="D13" s="3">
        <v>3.6752611047719853E-2</v>
      </c>
      <c r="E13" s="20">
        <v>10</v>
      </c>
      <c r="G13" s="2" t="s">
        <v>101</v>
      </c>
      <c r="H13" s="6">
        <v>107774</v>
      </c>
      <c r="J13" s="2" t="s">
        <v>27</v>
      </c>
      <c r="K13" s="6">
        <v>96878</v>
      </c>
      <c r="M13" t="str">
        <f t="shared" si="0"/>
        <v>outros_roubos</v>
      </c>
      <c r="N13" s="6">
        <f t="shared" si="1"/>
        <v>96878</v>
      </c>
      <c r="O13" cm="1">
        <f t="array" ref="O13">IFERROR(_xlfn.IFS(K13&gt;$K$31,K13),0)</f>
        <v>0</v>
      </c>
      <c r="P13" cm="1">
        <f t="array" ref="P13">IFERROR(_xlfn.IFS(AND(O13=0,K13&gt;$K$33),K13),0)</f>
        <v>96878</v>
      </c>
      <c r="Q13" cm="1">
        <f t="array" ref="Q13">IFERROR(_xlfn.IFS(AND(SUM(O13:P13)=0),K13),0)</f>
        <v>0</v>
      </c>
    </row>
    <row r="14" spans="2:17" x14ac:dyDescent="0.25">
      <c r="B14" s="2" t="s">
        <v>27</v>
      </c>
      <c r="C14" s="20">
        <v>96878</v>
      </c>
      <c r="D14" s="3">
        <v>3.3205747235567899E-2</v>
      </c>
      <c r="E14" s="20">
        <v>11</v>
      </c>
      <c r="G14" s="2" t="s">
        <v>106</v>
      </c>
      <c r="H14" s="6">
        <v>81204</v>
      </c>
      <c r="J14" s="2" t="s">
        <v>5</v>
      </c>
      <c r="K14" s="6">
        <v>96043</v>
      </c>
      <c r="M14" t="str">
        <f t="shared" si="0"/>
        <v>apreensao_drogas</v>
      </c>
      <c r="N14" s="6">
        <f t="shared" si="1"/>
        <v>96043</v>
      </c>
      <c r="O14" cm="1">
        <f t="array" ref="O14">IFERROR(_xlfn.IFS(K14&gt;$K$31,K14),0)</f>
        <v>0</v>
      </c>
      <c r="P14" cm="1">
        <f t="array" ref="P14">IFERROR(_xlfn.IFS(AND(O14=0,K14&gt;$K$33),K14),0)</f>
        <v>96043</v>
      </c>
      <c r="Q14" cm="1">
        <f t="array" ref="Q14">IFERROR(_xlfn.IFS(AND(SUM(O14:P14)=0),K14),0)</f>
        <v>0</v>
      </c>
    </row>
    <row r="15" spans="2:17" x14ac:dyDescent="0.25">
      <c r="B15" s="2" t="s">
        <v>5</v>
      </c>
      <c r="C15" s="20">
        <v>96043</v>
      </c>
      <c r="D15" s="3">
        <v>3.2919543980528584E-2</v>
      </c>
      <c r="E15" s="20">
        <v>12</v>
      </c>
      <c r="G15" s="2" t="s">
        <v>99</v>
      </c>
      <c r="H15" s="6">
        <v>57732</v>
      </c>
      <c r="J15" s="2" t="s">
        <v>37</v>
      </c>
      <c r="K15" s="6">
        <v>82513</v>
      </c>
      <c r="M15" t="str">
        <f t="shared" si="0"/>
        <v>roubo_celular</v>
      </c>
      <c r="N15" s="6">
        <f t="shared" si="1"/>
        <v>82513</v>
      </c>
      <c r="O15" cm="1">
        <f t="array" ref="O15">IFERROR(_xlfn.IFS(K15&gt;$K$31,K15),0)</f>
        <v>0</v>
      </c>
      <c r="P15" cm="1">
        <f t="array" ref="P15">IFERROR(_xlfn.IFS(AND(O15=0,K15&gt;$K$33),K15),0)</f>
        <v>0</v>
      </c>
      <c r="Q15" cm="1">
        <f t="array" ref="Q15">IFERROR(_xlfn.IFS(AND(SUM(O15:P15)=0),K15),0)</f>
        <v>82513</v>
      </c>
    </row>
    <row r="16" spans="2:17" x14ac:dyDescent="0.25">
      <c r="B16" s="2" t="s">
        <v>37</v>
      </c>
      <c r="C16" s="20">
        <v>82513</v>
      </c>
      <c r="D16" s="3">
        <v>2.82820229737238E-2</v>
      </c>
      <c r="E16" s="20">
        <v>13</v>
      </c>
      <c r="G16" s="2" t="s">
        <v>98</v>
      </c>
      <c r="H16" s="6">
        <v>57167</v>
      </c>
      <c r="J16" s="2" t="s">
        <v>8</v>
      </c>
      <c r="K16" s="6">
        <v>69213</v>
      </c>
      <c r="M16" t="str">
        <f t="shared" si="0"/>
        <v>cmp</v>
      </c>
      <c r="N16" s="6">
        <f t="shared" si="1"/>
        <v>69213</v>
      </c>
      <c r="O16" cm="1">
        <f t="array" ref="O16">IFERROR(_xlfn.IFS(K16&gt;$K$31,K16),0)</f>
        <v>0</v>
      </c>
      <c r="P16" cm="1">
        <f t="array" ref="P16">IFERROR(_xlfn.IFS(AND(O16=0,K16&gt;$K$33),K16),0)</f>
        <v>0</v>
      </c>
      <c r="Q16" cm="1">
        <f t="array" ref="Q16">IFERROR(_xlfn.IFS(AND(SUM(O16:P16)=0),K16),0)</f>
        <v>69213</v>
      </c>
    </row>
    <row r="17" spans="2:17" x14ac:dyDescent="0.25">
      <c r="B17" s="2" t="s">
        <v>8</v>
      </c>
      <c r="C17" s="20">
        <v>69213</v>
      </c>
      <c r="D17" s="3">
        <v>2.3723336396450804E-2</v>
      </c>
      <c r="E17" s="20">
        <v>14</v>
      </c>
      <c r="G17" s="2" t="s">
        <v>103</v>
      </c>
      <c r="H17" s="6">
        <v>36996</v>
      </c>
      <c r="J17" s="2" t="s">
        <v>15</v>
      </c>
      <c r="K17" s="6">
        <v>68105</v>
      </c>
      <c r="M17" t="str">
        <f t="shared" si="0"/>
        <v>furto_celular</v>
      </c>
      <c r="N17" s="6">
        <f t="shared" si="1"/>
        <v>68105</v>
      </c>
      <c r="O17" cm="1">
        <f t="array" ref="O17">IFERROR(_xlfn.IFS(K17&gt;$K$31,K17),0)</f>
        <v>0</v>
      </c>
      <c r="P17" cm="1">
        <f t="array" ref="P17">IFERROR(_xlfn.IFS(AND(O17=0,K17&gt;$K$33),K17),0)</f>
        <v>0</v>
      </c>
      <c r="Q17" cm="1">
        <f t="array" ref="Q17">IFERROR(_xlfn.IFS(AND(SUM(O17:P17)=0),K17),0)</f>
        <v>68105</v>
      </c>
    </row>
    <row r="18" spans="2:17" x14ac:dyDescent="0.25">
      <c r="B18" s="2" t="s">
        <v>15</v>
      </c>
      <c r="C18" s="20">
        <v>68105</v>
      </c>
      <c r="D18" s="3">
        <v>2.3343560101141147E-2</v>
      </c>
      <c r="E18" s="20">
        <v>15</v>
      </c>
      <c r="G18" s="2" t="s">
        <v>127</v>
      </c>
      <c r="H18" s="6">
        <v>36473</v>
      </c>
      <c r="J18" s="2" t="s">
        <v>18</v>
      </c>
      <c r="K18" s="6">
        <v>65204</v>
      </c>
      <c r="M18" t="str">
        <f t="shared" si="0"/>
        <v>furto_veiculos</v>
      </c>
      <c r="N18" s="6">
        <f t="shared" si="1"/>
        <v>65204</v>
      </c>
      <c r="O18" cm="1">
        <f t="array" ref="O18">IFERROR(_xlfn.IFS(K18&gt;$K$31,K18),0)</f>
        <v>0</v>
      </c>
      <c r="P18" cm="1">
        <f t="array" ref="P18">IFERROR(_xlfn.IFS(AND(O18=0,K18&gt;$K$33),K18),0)</f>
        <v>0</v>
      </c>
      <c r="Q18" cm="1">
        <f t="array" ref="Q18">IFERROR(_xlfn.IFS(AND(SUM(O18:P18)=0),K18),0)</f>
        <v>65204</v>
      </c>
    </row>
    <row r="19" spans="2:17" x14ac:dyDescent="0.25">
      <c r="B19" s="2" t="s">
        <v>18</v>
      </c>
      <c r="C19" s="20">
        <v>65204</v>
      </c>
      <c r="D19" s="3">
        <v>2.2349218013872803E-2</v>
      </c>
      <c r="E19" s="20">
        <v>16</v>
      </c>
      <c r="G19" s="2" t="s">
        <v>49</v>
      </c>
      <c r="H19" s="6">
        <v>2216941</v>
      </c>
      <c r="J19" s="2" t="s">
        <v>41</v>
      </c>
      <c r="K19" s="6">
        <v>52480</v>
      </c>
      <c r="M19" t="str">
        <f t="shared" si="0"/>
        <v>roubo_em_coletivo</v>
      </c>
      <c r="N19" s="6">
        <f t="shared" si="1"/>
        <v>52480</v>
      </c>
      <c r="O19" cm="1">
        <f t="array" ref="O19">IFERROR(_xlfn.IFS(K19&gt;$K$31,K19),0)</f>
        <v>0</v>
      </c>
      <c r="P19" cm="1">
        <f t="array" ref="P19">IFERROR(_xlfn.IFS(AND(O19=0,K19&gt;$K$33),K19),0)</f>
        <v>0</v>
      </c>
      <c r="Q19" cm="1">
        <f t="array" ref="Q19">IFERROR(_xlfn.IFS(AND(SUM(O19:P19)=0),K19),0)</f>
        <v>52480</v>
      </c>
    </row>
    <row r="20" spans="2:17" x14ac:dyDescent="0.25">
      <c r="B20" s="2" t="s">
        <v>41</v>
      </c>
      <c r="C20" s="20">
        <v>52480</v>
      </c>
      <c r="D20" s="3">
        <v>1.7987960268818548E-2</v>
      </c>
      <c r="E20" s="20">
        <v>17</v>
      </c>
      <c r="J20" s="2" t="s">
        <v>48</v>
      </c>
      <c r="K20" s="6">
        <v>51424</v>
      </c>
      <c r="M20" t="str">
        <f t="shared" si="0"/>
        <v>trafico_drogas</v>
      </c>
      <c r="N20" s="6">
        <f t="shared" si="1"/>
        <v>51424</v>
      </c>
      <c r="O20" cm="1">
        <f t="array" ref="O20">IFERROR(_xlfn.IFS(K20&gt;$K$31,K20),0)</f>
        <v>0</v>
      </c>
      <c r="P20" cm="1">
        <f t="array" ref="P20">IFERROR(_xlfn.IFS(AND(O20=0,K20&gt;$K$33),K20),0)</f>
        <v>0</v>
      </c>
      <c r="Q20" cm="1">
        <f t="array" ref="Q20">IFERROR(_xlfn.IFS(AND(SUM(O20:P20)=0),K20),0)</f>
        <v>51424</v>
      </c>
    </row>
    <row r="21" spans="2:17" x14ac:dyDescent="0.25">
      <c r="B21" s="2" t="s">
        <v>48</v>
      </c>
      <c r="C21" s="20">
        <v>51424</v>
      </c>
      <c r="D21" s="3">
        <v>1.7626007409750861E-2</v>
      </c>
      <c r="E21" s="20">
        <v>18</v>
      </c>
      <c r="J21" s="2" t="s">
        <v>31</v>
      </c>
      <c r="K21" s="6">
        <v>37566</v>
      </c>
      <c r="M21" t="str">
        <f t="shared" si="0"/>
        <v>posse_drogas</v>
      </c>
      <c r="N21" s="6">
        <f t="shared" si="1"/>
        <v>37566</v>
      </c>
      <c r="O21" cm="1">
        <f t="array" ref="O21">IFERROR(_xlfn.IFS(K21&gt;$K$31,K21),0)</f>
        <v>0</v>
      </c>
      <c r="P21" cm="1">
        <f t="array" ref="P21">IFERROR(_xlfn.IFS(AND(O21=0,K21&gt;$K$33),K21),0)</f>
        <v>0</v>
      </c>
      <c r="Q21" cm="1">
        <f t="array" ref="Q21">IFERROR(_xlfn.IFS(AND(SUM(O21:P21)=0),K21),0)</f>
        <v>37566</v>
      </c>
    </row>
    <row r="22" spans="2:17" x14ac:dyDescent="0.25">
      <c r="B22" s="2" t="s">
        <v>31</v>
      </c>
      <c r="C22" s="20">
        <v>37566</v>
      </c>
      <c r="D22" s="3">
        <v>1.2876061651265961E-2</v>
      </c>
      <c r="E22" s="20">
        <v>19</v>
      </c>
      <c r="J22" s="2" t="s">
        <v>16</v>
      </c>
      <c r="K22" s="6">
        <v>36883</v>
      </c>
      <c r="M22" t="str">
        <f t="shared" si="0"/>
        <v>furto_coletivo</v>
      </c>
      <c r="N22" s="6">
        <f t="shared" si="1"/>
        <v>36883</v>
      </c>
      <c r="O22" cm="1">
        <f t="array" ref="O22">IFERROR(_xlfn.IFS(K22&gt;$K$31,K22),0)</f>
        <v>0</v>
      </c>
      <c r="P22" cm="1">
        <f t="array" ref="P22">IFERROR(_xlfn.IFS(AND(O22=0,K22&gt;$K$33),K22),0)</f>
        <v>0</v>
      </c>
      <c r="Q22" cm="1">
        <f t="array" ref="Q22">IFERROR(_xlfn.IFS(AND(SUM(O22:P22)=0),K22),0)</f>
        <v>36883</v>
      </c>
    </row>
    <row r="23" spans="2:17" x14ac:dyDescent="0.25">
      <c r="B23" s="2" t="s">
        <v>16</v>
      </c>
      <c r="C23" s="20">
        <v>36883</v>
      </c>
      <c r="D23" s="3">
        <v>1.2641957671395476E-2</v>
      </c>
      <c r="E23" s="20">
        <v>20</v>
      </c>
      <c r="J23" s="2" t="s">
        <v>49</v>
      </c>
      <c r="K23" s="6">
        <v>2679846</v>
      </c>
    </row>
    <row r="24" spans="2:17" x14ac:dyDescent="0.25">
      <c r="B24" s="2" t="s">
        <v>36</v>
      </c>
      <c r="C24" s="20">
        <v>36880</v>
      </c>
      <c r="D24" s="3">
        <v>1.2640929396227669E-2</v>
      </c>
      <c r="E24" s="20">
        <v>21</v>
      </c>
    </row>
    <row r="25" spans="2:17" x14ac:dyDescent="0.25">
      <c r="B25" s="2" t="s">
        <v>2</v>
      </c>
      <c r="C25" s="20">
        <v>34556</v>
      </c>
      <c r="D25" s="3">
        <v>1.1844358899567337E-2</v>
      </c>
      <c r="E25" s="20">
        <v>22</v>
      </c>
    </row>
    <row r="26" spans="2:17" x14ac:dyDescent="0.25">
      <c r="B26" s="2" t="s">
        <v>38</v>
      </c>
      <c r="C26" s="20">
        <v>27079</v>
      </c>
      <c r="D26" s="3">
        <v>9.2815544230056696E-3</v>
      </c>
      <c r="E26" s="20">
        <v>23</v>
      </c>
    </row>
    <row r="27" spans="2:17" x14ac:dyDescent="0.25">
      <c r="B27" s="2" t="s">
        <v>47</v>
      </c>
      <c r="C27" s="20">
        <v>24312</v>
      </c>
      <c r="D27" s="3">
        <v>8.3331419598993255E-3</v>
      </c>
      <c r="E27" s="20">
        <v>24</v>
      </c>
    </row>
    <row r="28" spans="2:17" x14ac:dyDescent="0.25">
      <c r="B28" s="2" t="s">
        <v>28</v>
      </c>
      <c r="C28" s="20">
        <v>21664</v>
      </c>
      <c r="D28" s="3">
        <v>7.4255177451159502E-3</v>
      </c>
      <c r="E28" s="20">
        <v>25</v>
      </c>
      <c r="J28" t="s">
        <v>205</v>
      </c>
      <c r="K28" s="12">
        <f>_xlfn.STDEV.P(K3:K22)</f>
        <v>93177.006727035405</v>
      </c>
      <c r="L28" s="13">
        <f>K32-K28</f>
        <v>40815.293272964584</v>
      </c>
    </row>
    <row r="29" spans="2:17" x14ac:dyDescent="0.25">
      <c r="B29" s="2" t="s">
        <v>12</v>
      </c>
      <c r="C29" s="20">
        <v>19854</v>
      </c>
      <c r="D29" s="3">
        <v>6.8051250605397004E-3</v>
      </c>
      <c r="E29" s="20">
        <v>26</v>
      </c>
    </row>
    <row r="30" spans="2:17" x14ac:dyDescent="0.25">
      <c r="B30" s="2" t="s">
        <v>20</v>
      </c>
      <c r="C30" s="20">
        <v>19524</v>
      </c>
      <c r="D30" s="3">
        <v>6.6920147920810471E-3</v>
      </c>
      <c r="E30" s="20">
        <v>27</v>
      </c>
      <c r="J30" t="s">
        <v>208</v>
      </c>
      <c r="K30" s="13">
        <f>K31+1</f>
        <v>174808.59327296459</v>
      </c>
      <c r="L30" s="14"/>
    </row>
    <row r="31" spans="2:17" x14ac:dyDescent="0.25">
      <c r="B31" s="2" t="s">
        <v>6</v>
      </c>
      <c r="C31" s="20">
        <v>8875</v>
      </c>
      <c r="D31" s="3">
        <v>3.0419807047592346E-3</v>
      </c>
      <c r="E31" s="20">
        <v>28</v>
      </c>
      <c r="J31" t="s">
        <v>206</v>
      </c>
      <c r="K31" s="13">
        <f>K32+L28</f>
        <v>174807.59327296459</v>
      </c>
    </row>
    <row r="32" spans="2:17" x14ac:dyDescent="0.25">
      <c r="B32" s="2" t="s">
        <v>19</v>
      </c>
      <c r="C32" s="20">
        <v>7616</v>
      </c>
      <c r="D32" s="3">
        <v>2.6104478926700092E-3</v>
      </c>
      <c r="E32" s="20">
        <v>29</v>
      </c>
      <c r="J32" t="s">
        <v>204</v>
      </c>
      <c r="K32" s="6">
        <f>AVERAGE(K3:K22)</f>
        <v>133992.29999999999</v>
      </c>
    </row>
    <row r="33" spans="2:11" x14ac:dyDescent="0.25">
      <c r="B33" s="2" t="s">
        <v>14</v>
      </c>
      <c r="C33" s="20">
        <v>6924</v>
      </c>
      <c r="D33" s="3">
        <v>2.3732590872961061E-3</v>
      </c>
      <c r="E33" s="20">
        <v>30</v>
      </c>
      <c r="J33" t="s">
        <v>207</v>
      </c>
      <c r="K33" s="13">
        <f>K32-L28</f>
        <v>93177.006727035405</v>
      </c>
    </row>
    <row r="34" spans="2:11" x14ac:dyDescent="0.25">
      <c r="B34" s="2" t="s">
        <v>13</v>
      </c>
      <c r="C34" s="20">
        <v>6646</v>
      </c>
      <c r="D34" s="3">
        <v>2.2779722550794221E-3</v>
      </c>
      <c r="E34" s="20">
        <v>31</v>
      </c>
      <c r="J34" t="s">
        <v>209</v>
      </c>
      <c r="K34" s="13">
        <f>K33-1</f>
        <v>93176.006727035405</v>
      </c>
    </row>
    <row r="35" spans="2:11" x14ac:dyDescent="0.25">
      <c r="B35" s="2" t="s">
        <v>7</v>
      </c>
      <c r="C35" s="20">
        <v>5985</v>
      </c>
      <c r="D35" s="3">
        <v>2.0514089597728474E-3</v>
      </c>
      <c r="E35" s="20">
        <v>32</v>
      </c>
    </row>
    <row r="36" spans="2:11" x14ac:dyDescent="0.25">
      <c r="B36" s="2" t="s">
        <v>42</v>
      </c>
      <c r="C36" s="20">
        <v>5013</v>
      </c>
      <c r="D36" s="3">
        <v>1.7182478054037231E-3</v>
      </c>
      <c r="E36" s="20">
        <v>33</v>
      </c>
    </row>
    <row r="37" spans="2:11" x14ac:dyDescent="0.25">
      <c r="B37" s="2" t="s">
        <v>21</v>
      </c>
      <c r="C37" s="20">
        <v>4229</v>
      </c>
      <c r="D37" s="3">
        <v>1.4495252282171046E-3</v>
      </c>
      <c r="E37" s="20">
        <v>34</v>
      </c>
    </row>
    <row r="38" spans="2:11" x14ac:dyDescent="0.25">
      <c r="B38" s="2" t="s">
        <v>33</v>
      </c>
      <c r="C38" s="20">
        <v>3826</v>
      </c>
      <c r="D38" s="3">
        <v>1.3113935973418402E-3</v>
      </c>
      <c r="E38" s="20">
        <v>35</v>
      </c>
    </row>
    <row r="39" spans="2:11" x14ac:dyDescent="0.25">
      <c r="B39" s="2" t="s">
        <v>9</v>
      </c>
      <c r="C39" s="20">
        <v>1801</v>
      </c>
      <c r="D39" s="3">
        <v>6.1730785907283174E-4</v>
      </c>
      <c r="E39" s="20">
        <v>36</v>
      </c>
    </row>
    <row r="40" spans="2:11" x14ac:dyDescent="0.25">
      <c r="B40" s="2" t="s">
        <v>22</v>
      </c>
      <c r="C40" s="20">
        <v>780</v>
      </c>
      <c r="D40" s="3">
        <v>2.6735154362954398E-4</v>
      </c>
      <c r="E40" s="20">
        <v>37</v>
      </c>
    </row>
    <row r="41" spans="2:11" x14ac:dyDescent="0.25">
      <c r="B41" s="2" t="s">
        <v>35</v>
      </c>
      <c r="C41" s="20">
        <v>614</v>
      </c>
      <c r="D41" s="3">
        <v>2.1045365101094872E-4</v>
      </c>
      <c r="E41" s="20">
        <v>38</v>
      </c>
    </row>
    <row r="42" spans="2:11" x14ac:dyDescent="0.25">
      <c r="B42" s="2" t="s">
        <v>46</v>
      </c>
      <c r="C42" s="20">
        <v>416</v>
      </c>
      <c r="D42" s="3">
        <v>1.425874899357568E-4</v>
      </c>
      <c r="E42" s="20">
        <v>39</v>
      </c>
    </row>
    <row r="43" spans="2:11" x14ac:dyDescent="0.25">
      <c r="B43" s="2" t="s">
        <v>39</v>
      </c>
      <c r="C43" s="20">
        <v>291</v>
      </c>
      <c r="D43" s="3">
        <v>9.9742691277176026E-5</v>
      </c>
      <c r="E43" s="20">
        <v>40</v>
      </c>
    </row>
    <row r="44" spans="2:11" x14ac:dyDescent="0.25">
      <c r="B44" s="2" t="s">
        <v>40</v>
      </c>
      <c r="C44" s="20">
        <v>202</v>
      </c>
      <c r="D44" s="3">
        <v>6.9237194632266522E-5</v>
      </c>
      <c r="E44" s="20">
        <v>41</v>
      </c>
    </row>
    <row r="45" spans="2:11" x14ac:dyDescent="0.25">
      <c r="B45" s="2" t="s">
        <v>25</v>
      </c>
      <c r="C45" s="20">
        <v>183</v>
      </c>
      <c r="D45" s="3">
        <v>6.2724785236162244E-5</v>
      </c>
      <c r="E45" s="20">
        <v>42</v>
      </c>
    </row>
    <row r="46" spans="2:11" x14ac:dyDescent="0.25">
      <c r="B46" s="2" t="s">
        <v>10</v>
      </c>
      <c r="C46" s="20">
        <v>137</v>
      </c>
      <c r="D46" s="3">
        <v>4.695789932980452E-5</v>
      </c>
      <c r="E46" s="20">
        <v>43</v>
      </c>
    </row>
    <row r="47" spans="2:11" x14ac:dyDescent="0.25">
      <c r="B47" s="2" t="s">
        <v>30</v>
      </c>
      <c r="C47" s="20">
        <v>120</v>
      </c>
      <c r="D47" s="3">
        <v>4.113100671223754E-5</v>
      </c>
      <c r="E47" s="20">
        <v>44</v>
      </c>
    </row>
    <row r="48" spans="2:11" x14ac:dyDescent="0.25">
      <c r="B48" s="2" t="s">
        <v>34</v>
      </c>
      <c r="C48" s="20">
        <v>94</v>
      </c>
      <c r="D48" s="3">
        <v>3.221928859125274E-5</v>
      </c>
      <c r="E48" s="20">
        <v>45</v>
      </c>
    </row>
    <row r="49" spans="2:5" x14ac:dyDescent="0.25">
      <c r="B49" s="2" t="s">
        <v>45</v>
      </c>
      <c r="C49" s="20">
        <v>28</v>
      </c>
      <c r="D49" s="3">
        <v>9.5972348995220915E-6</v>
      </c>
      <c r="E49" s="20">
        <v>46</v>
      </c>
    </row>
    <row r="50" spans="2:5" x14ac:dyDescent="0.25">
      <c r="B50" s="2" t="s">
        <v>29</v>
      </c>
      <c r="C50" s="20">
        <v>12</v>
      </c>
      <c r="D50" s="3">
        <v>4.113100671223754E-6</v>
      </c>
      <c r="E50" s="20">
        <v>47</v>
      </c>
    </row>
    <row r="51" spans="2:5" x14ac:dyDescent="0.25">
      <c r="B51" s="2" t="s">
        <v>49</v>
      </c>
      <c r="C51" s="20">
        <v>2917507</v>
      </c>
      <c r="D51" s="3">
        <v>1</v>
      </c>
      <c r="E51" s="20">
        <v>1</v>
      </c>
    </row>
  </sheetData>
  <pageMargins left="0.7" right="0.7" top="0.75" bottom="0.75" header="0.3" footer="0.3"/>
  <drawing r:id="rId4"/>
  <tableParts count="1"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39068-CC40-40B7-B0FE-FFFD127E067D}">
  <dimension ref="B2:D55"/>
  <sheetViews>
    <sheetView workbookViewId="0">
      <selection activeCell="F13" sqref="F13"/>
    </sheetView>
  </sheetViews>
  <sheetFormatPr defaultRowHeight="15" x14ac:dyDescent="0.25"/>
  <cols>
    <col min="2" max="2" width="18" bestFit="1" customWidth="1"/>
    <col min="3" max="3" width="19.7109375" bestFit="1" customWidth="1"/>
    <col min="4" max="4" width="23.42578125" bestFit="1" customWidth="1"/>
    <col min="5" max="5" width="18" bestFit="1" customWidth="1"/>
    <col min="6" max="6" width="10.7109375" bestFit="1" customWidth="1"/>
    <col min="7" max="7" width="23.42578125" bestFit="1" customWidth="1"/>
    <col min="8" max="8" width="19.5703125" bestFit="1" customWidth="1"/>
    <col min="9" max="9" width="10.7109375" bestFit="1" customWidth="1"/>
    <col min="10" max="12" width="23.42578125" bestFit="1" customWidth="1"/>
    <col min="13" max="13" width="15.7109375" bestFit="1" customWidth="1"/>
    <col min="14" max="14" width="28.42578125" bestFit="1" customWidth="1"/>
  </cols>
  <sheetData>
    <row r="2" spans="2:4" x14ac:dyDescent="0.25">
      <c r="B2" s="1" t="s">
        <v>1</v>
      </c>
      <c r="C2" t="s">
        <v>52</v>
      </c>
      <c r="D2" t="s">
        <v>69</v>
      </c>
    </row>
    <row r="3" spans="2:4" x14ac:dyDescent="0.25">
      <c r="B3" s="2">
        <v>2015</v>
      </c>
      <c r="C3" s="20">
        <v>730742</v>
      </c>
      <c r="D3" s="20">
        <v>730742</v>
      </c>
    </row>
    <row r="4" spans="2:4" x14ac:dyDescent="0.25">
      <c r="B4" s="4" t="s">
        <v>57</v>
      </c>
      <c r="C4" s="20">
        <v>67751</v>
      </c>
      <c r="D4" s="20">
        <v>67751</v>
      </c>
    </row>
    <row r="5" spans="2:4" x14ac:dyDescent="0.25">
      <c r="B5" s="4" t="s">
        <v>58</v>
      </c>
      <c r="C5" s="20">
        <v>62358</v>
      </c>
      <c r="D5" s="20">
        <v>130109</v>
      </c>
    </row>
    <row r="6" spans="2:4" x14ac:dyDescent="0.25">
      <c r="B6" s="4" t="s">
        <v>59</v>
      </c>
      <c r="C6" s="20">
        <v>65799</v>
      </c>
      <c r="D6" s="20">
        <v>195908</v>
      </c>
    </row>
    <row r="7" spans="2:4" x14ac:dyDescent="0.25">
      <c r="B7" s="4" t="s">
        <v>60</v>
      </c>
      <c r="C7" s="20">
        <v>59598</v>
      </c>
      <c r="D7" s="20">
        <v>255506</v>
      </c>
    </row>
    <row r="8" spans="2:4" x14ac:dyDescent="0.25">
      <c r="B8" s="4" t="s">
        <v>61</v>
      </c>
      <c r="C8" s="20">
        <v>59581</v>
      </c>
      <c r="D8" s="20">
        <v>315087</v>
      </c>
    </row>
    <row r="9" spans="2:4" x14ac:dyDescent="0.25">
      <c r="B9" s="4" t="s">
        <v>62</v>
      </c>
      <c r="C9" s="20">
        <v>56306</v>
      </c>
      <c r="D9" s="20">
        <v>371393</v>
      </c>
    </row>
    <row r="10" spans="2:4" x14ac:dyDescent="0.25">
      <c r="B10" s="4" t="s">
        <v>63</v>
      </c>
      <c r="C10" s="20">
        <v>58778</v>
      </c>
      <c r="D10" s="20">
        <v>430171</v>
      </c>
    </row>
    <row r="11" spans="2:4" x14ac:dyDescent="0.25">
      <c r="B11" s="4" t="s">
        <v>64</v>
      </c>
      <c r="C11" s="20">
        <v>59137</v>
      </c>
      <c r="D11" s="20">
        <v>489308</v>
      </c>
    </row>
    <row r="12" spans="2:4" x14ac:dyDescent="0.25">
      <c r="B12" s="4" t="s">
        <v>65</v>
      </c>
      <c r="C12" s="20">
        <v>59573</v>
      </c>
      <c r="D12" s="20">
        <v>548881</v>
      </c>
    </row>
    <row r="13" spans="2:4" x14ac:dyDescent="0.25">
      <c r="B13" s="4" t="s">
        <v>66</v>
      </c>
      <c r="C13" s="20">
        <v>60018</v>
      </c>
      <c r="D13" s="20">
        <v>608899</v>
      </c>
    </row>
    <row r="14" spans="2:4" x14ac:dyDescent="0.25">
      <c r="B14" s="4" t="s">
        <v>67</v>
      </c>
      <c r="C14" s="20">
        <v>59611</v>
      </c>
      <c r="D14" s="20">
        <v>668510</v>
      </c>
    </row>
    <row r="15" spans="2:4" x14ac:dyDescent="0.25">
      <c r="B15" s="4" t="s">
        <v>68</v>
      </c>
      <c r="C15" s="20">
        <v>62232</v>
      </c>
      <c r="D15" s="20">
        <v>730742</v>
      </c>
    </row>
    <row r="16" spans="2:4" x14ac:dyDescent="0.25">
      <c r="B16" s="2">
        <v>2016</v>
      </c>
      <c r="C16" s="20">
        <v>754319</v>
      </c>
      <c r="D16" s="20">
        <v>754319</v>
      </c>
    </row>
    <row r="17" spans="2:4" x14ac:dyDescent="0.25">
      <c r="B17" s="4" t="s">
        <v>57</v>
      </c>
      <c r="C17" s="20">
        <v>64037</v>
      </c>
      <c r="D17" s="20">
        <v>64037</v>
      </c>
    </row>
    <row r="18" spans="2:4" x14ac:dyDescent="0.25">
      <c r="B18" s="4" t="s">
        <v>58</v>
      </c>
      <c r="C18" s="20">
        <v>64486</v>
      </c>
      <c r="D18" s="20">
        <v>128523</v>
      </c>
    </row>
    <row r="19" spans="2:4" x14ac:dyDescent="0.25">
      <c r="B19" s="4" t="s">
        <v>59</v>
      </c>
      <c r="C19" s="20">
        <v>64643</v>
      </c>
      <c r="D19" s="20">
        <v>193166</v>
      </c>
    </row>
    <row r="20" spans="2:4" x14ac:dyDescent="0.25">
      <c r="B20" s="4" t="s">
        <v>60</v>
      </c>
      <c r="C20" s="20">
        <v>59969</v>
      </c>
      <c r="D20" s="20">
        <v>253135</v>
      </c>
    </row>
    <row r="21" spans="2:4" x14ac:dyDescent="0.25">
      <c r="B21" s="4" t="s">
        <v>61</v>
      </c>
      <c r="C21" s="20">
        <v>60830</v>
      </c>
      <c r="D21" s="20">
        <v>313965</v>
      </c>
    </row>
    <row r="22" spans="2:4" x14ac:dyDescent="0.25">
      <c r="B22" s="4" t="s">
        <v>62</v>
      </c>
      <c r="C22" s="20">
        <v>59414</v>
      </c>
      <c r="D22" s="20">
        <v>373379</v>
      </c>
    </row>
    <row r="23" spans="2:4" x14ac:dyDescent="0.25">
      <c r="B23" s="4" t="s">
        <v>63</v>
      </c>
      <c r="C23" s="20">
        <v>61507</v>
      </c>
      <c r="D23" s="20">
        <v>434886</v>
      </c>
    </row>
    <row r="24" spans="2:4" x14ac:dyDescent="0.25">
      <c r="B24" s="4" t="s">
        <v>64</v>
      </c>
      <c r="C24" s="20">
        <v>64236</v>
      </c>
      <c r="D24" s="20">
        <v>499122</v>
      </c>
    </row>
    <row r="25" spans="2:4" x14ac:dyDescent="0.25">
      <c r="B25" s="4" t="s">
        <v>65</v>
      </c>
      <c r="C25" s="20">
        <v>62521</v>
      </c>
      <c r="D25" s="20">
        <v>561643</v>
      </c>
    </row>
    <row r="26" spans="2:4" x14ac:dyDescent="0.25">
      <c r="B26" s="4" t="s">
        <v>66</v>
      </c>
      <c r="C26" s="20">
        <v>65654</v>
      </c>
      <c r="D26" s="20">
        <v>627297</v>
      </c>
    </row>
    <row r="27" spans="2:4" x14ac:dyDescent="0.25">
      <c r="B27" s="4" t="s">
        <v>67</v>
      </c>
      <c r="C27" s="20">
        <v>63213</v>
      </c>
      <c r="D27" s="20">
        <v>690510</v>
      </c>
    </row>
    <row r="28" spans="2:4" x14ac:dyDescent="0.25">
      <c r="B28" s="4" t="s">
        <v>68</v>
      </c>
      <c r="C28" s="20">
        <v>63809</v>
      </c>
      <c r="D28" s="20">
        <v>754319</v>
      </c>
    </row>
    <row r="29" spans="2:4" x14ac:dyDescent="0.25">
      <c r="B29" s="2">
        <v>2017</v>
      </c>
      <c r="C29" s="20">
        <v>710299</v>
      </c>
      <c r="D29" s="20">
        <v>710299</v>
      </c>
    </row>
    <row r="30" spans="2:4" x14ac:dyDescent="0.25">
      <c r="B30" s="4" t="s">
        <v>57</v>
      </c>
      <c r="C30" s="20">
        <v>49780</v>
      </c>
      <c r="D30" s="20">
        <v>49780</v>
      </c>
    </row>
    <row r="31" spans="2:4" x14ac:dyDescent="0.25">
      <c r="B31" s="4" t="s">
        <v>58</v>
      </c>
      <c r="C31" s="20">
        <v>31674</v>
      </c>
      <c r="D31" s="20">
        <v>81454</v>
      </c>
    </row>
    <row r="32" spans="2:4" x14ac:dyDescent="0.25">
      <c r="B32" s="4" t="s">
        <v>59</v>
      </c>
      <c r="C32" s="20">
        <v>57442</v>
      </c>
      <c r="D32" s="20">
        <v>138896</v>
      </c>
    </row>
    <row r="33" spans="2:4" x14ac:dyDescent="0.25">
      <c r="B33" s="4" t="s">
        <v>60</v>
      </c>
      <c r="C33" s="20">
        <v>65322</v>
      </c>
      <c r="D33" s="20">
        <v>204218</v>
      </c>
    </row>
    <row r="34" spans="2:4" x14ac:dyDescent="0.25">
      <c r="B34" s="4" t="s">
        <v>61</v>
      </c>
      <c r="C34" s="20">
        <v>67565</v>
      </c>
      <c r="D34" s="20">
        <v>271783</v>
      </c>
    </row>
    <row r="35" spans="2:4" x14ac:dyDescent="0.25">
      <c r="B35" s="4" t="s">
        <v>62</v>
      </c>
      <c r="C35" s="20">
        <v>63061</v>
      </c>
      <c r="D35" s="20">
        <v>334844</v>
      </c>
    </row>
    <row r="36" spans="2:4" x14ac:dyDescent="0.25">
      <c r="B36" s="4" t="s">
        <v>63</v>
      </c>
      <c r="C36" s="20">
        <v>63572</v>
      </c>
      <c r="D36" s="20">
        <v>398416</v>
      </c>
    </row>
    <row r="37" spans="2:4" x14ac:dyDescent="0.25">
      <c r="B37" s="4" t="s">
        <v>64</v>
      </c>
      <c r="C37" s="20">
        <v>65477</v>
      </c>
      <c r="D37" s="20">
        <v>463893</v>
      </c>
    </row>
    <row r="38" spans="2:4" x14ac:dyDescent="0.25">
      <c r="B38" s="4" t="s">
        <v>65</v>
      </c>
      <c r="C38" s="20">
        <v>63301</v>
      </c>
      <c r="D38" s="20">
        <v>527194</v>
      </c>
    </row>
    <row r="39" spans="2:4" x14ac:dyDescent="0.25">
      <c r="B39" s="4" t="s">
        <v>66</v>
      </c>
      <c r="C39" s="20">
        <v>63914</v>
      </c>
      <c r="D39" s="20">
        <v>591108</v>
      </c>
    </row>
    <row r="40" spans="2:4" x14ac:dyDescent="0.25">
      <c r="B40" s="4" t="s">
        <v>67</v>
      </c>
      <c r="C40" s="20">
        <v>60100</v>
      </c>
      <c r="D40" s="20">
        <v>651208</v>
      </c>
    </row>
    <row r="41" spans="2:4" x14ac:dyDescent="0.25">
      <c r="B41" s="4" t="s">
        <v>68</v>
      </c>
      <c r="C41" s="20">
        <v>59091</v>
      </c>
      <c r="D41" s="20">
        <v>710299</v>
      </c>
    </row>
    <row r="42" spans="2:4" x14ac:dyDescent="0.25">
      <c r="B42" s="2">
        <v>2018</v>
      </c>
      <c r="C42" s="20">
        <v>722147</v>
      </c>
      <c r="D42" s="20">
        <v>722147</v>
      </c>
    </row>
    <row r="43" spans="2:4" x14ac:dyDescent="0.25">
      <c r="B43" s="4" t="s">
        <v>57</v>
      </c>
      <c r="C43" s="20">
        <v>63729</v>
      </c>
      <c r="D43" s="20">
        <v>63729</v>
      </c>
    </row>
    <row r="44" spans="2:4" x14ac:dyDescent="0.25">
      <c r="B44" s="4" t="s">
        <v>58</v>
      </c>
      <c r="C44" s="20">
        <v>58380</v>
      </c>
      <c r="D44" s="20">
        <v>122109</v>
      </c>
    </row>
    <row r="45" spans="2:4" x14ac:dyDescent="0.25">
      <c r="B45" s="4" t="s">
        <v>59</v>
      </c>
      <c r="C45" s="20">
        <v>62212</v>
      </c>
      <c r="D45" s="20">
        <v>184321</v>
      </c>
    </row>
    <row r="46" spans="2:4" x14ac:dyDescent="0.25">
      <c r="B46" s="4" t="s">
        <v>60</v>
      </c>
      <c r="C46" s="20">
        <v>60909</v>
      </c>
      <c r="D46" s="20">
        <v>245230</v>
      </c>
    </row>
    <row r="47" spans="2:4" x14ac:dyDescent="0.25">
      <c r="B47" s="4" t="s">
        <v>61</v>
      </c>
      <c r="C47" s="20">
        <v>62769</v>
      </c>
      <c r="D47" s="20">
        <v>307999</v>
      </c>
    </row>
    <row r="48" spans="2:4" x14ac:dyDescent="0.25">
      <c r="B48" s="4" t="s">
        <v>62</v>
      </c>
      <c r="C48" s="20">
        <v>58593</v>
      </c>
      <c r="D48" s="20">
        <v>366592</v>
      </c>
    </row>
    <row r="49" spans="2:4" x14ac:dyDescent="0.25">
      <c r="B49" s="4" t="s">
        <v>63</v>
      </c>
      <c r="C49" s="20">
        <v>58750</v>
      </c>
      <c r="D49" s="20">
        <v>425342</v>
      </c>
    </row>
    <row r="50" spans="2:4" x14ac:dyDescent="0.25">
      <c r="B50" s="4" t="s">
        <v>64</v>
      </c>
      <c r="C50" s="20">
        <v>61192</v>
      </c>
      <c r="D50" s="20">
        <v>486534</v>
      </c>
    </row>
    <row r="51" spans="2:4" x14ac:dyDescent="0.25">
      <c r="B51" s="4" t="s">
        <v>65</v>
      </c>
      <c r="C51" s="20">
        <v>58634</v>
      </c>
      <c r="D51" s="20">
        <v>545168</v>
      </c>
    </row>
    <row r="52" spans="2:4" x14ac:dyDescent="0.25">
      <c r="B52" s="4" t="s">
        <v>66</v>
      </c>
      <c r="C52" s="20">
        <v>60660</v>
      </c>
      <c r="D52" s="20">
        <v>605828</v>
      </c>
    </row>
    <row r="53" spans="2:4" x14ac:dyDescent="0.25">
      <c r="B53" s="4" t="s">
        <v>67</v>
      </c>
      <c r="C53" s="20">
        <v>58941</v>
      </c>
      <c r="D53" s="20">
        <v>664769</v>
      </c>
    </row>
    <row r="54" spans="2:4" x14ac:dyDescent="0.25">
      <c r="B54" s="4" t="s">
        <v>68</v>
      </c>
      <c r="C54" s="20">
        <v>57378</v>
      </c>
      <c r="D54" s="20">
        <v>722147</v>
      </c>
    </row>
    <row r="55" spans="2:4" x14ac:dyDescent="0.25">
      <c r="B55" s="2" t="s">
        <v>49</v>
      </c>
      <c r="C55" s="20">
        <v>2917507</v>
      </c>
      <c r="D55" s="20">
        <v>722147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20D30-66FC-464D-BC94-57738B777F44}">
  <dimension ref="B2:H51"/>
  <sheetViews>
    <sheetView workbookViewId="0">
      <selection activeCell="F13" sqref="F13"/>
    </sheetView>
  </sheetViews>
  <sheetFormatPr defaultRowHeight="15" x14ac:dyDescent="0.25"/>
  <cols>
    <col min="2" max="2" width="34.7109375" bestFit="1" customWidth="1"/>
    <col min="3" max="3" width="19.7109375" bestFit="1" customWidth="1"/>
    <col min="4" max="4" width="23.5703125" bestFit="1" customWidth="1"/>
    <col min="5" max="7" width="15.140625" bestFit="1" customWidth="1"/>
    <col min="8" max="8" width="16.140625" bestFit="1" customWidth="1"/>
    <col min="9" max="1464" width="10.7109375" bestFit="1" customWidth="1"/>
  </cols>
  <sheetData>
    <row r="2" spans="2:4" x14ac:dyDescent="0.25">
      <c r="B2" s="1" t="s">
        <v>70</v>
      </c>
      <c r="C2" t="s">
        <v>52</v>
      </c>
      <c r="D2" t="s">
        <v>53</v>
      </c>
    </row>
    <row r="3" spans="2:4" x14ac:dyDescent="0.25">
      <c r="B3" s="5">
        <v>42005</v>
      </c>
      <c r="C3" s="20">
        <v>67751</v>
      </c>
      <c r="D3" s="20">
        <v>67751</v>
      </c>
    </row>
    <row r="4" spans="2:4" x14ac:dyDescent="0.25">
      <c r="B4" s="5">
        <v>42036</v>
      </c>
      <c r="C4" s="20">
        <v>62358</v>
      </c>
      <c r="D4" s="20">
        <v>130109</v>
      </c>
    </row>
    <row r="5" spans="2:4" x14ac:dyDescent="0.25">
      <c r="B5" s="5">
        <v>42064</v>
      </c>
      <c r="C5" s="20">
        <v>65799</v>
      </c>
      <c r="D5" s="20">
        <v>195908</v>
      </c>
    </row>
    <row r="6" spans="2:4" x14ac:dyDescent="0.25">
      <c r="B6" s="5">
        <v>42095</v>
      </c>
      <c r="C6" s="20">
        <v>59598</v>
      </c>
      <c r="D6" s="20">
        <v>255506</v>
      </c>
    </row>
    <row r="7" spans="2:4" x14ac:dyDescent="0.25">
      <c r="B7" s="5">
        <v>42125</v>
      </c>
      <c r="C7" s="20">
        <v>59581</v>
      </c>
      <c r="D7" s="20">
        <v>315087</v>
      </c>
    </row>
    <row r="8" spans="2:4" x14ac:dyDescent="0.25">
      <c r="B8" s="5">
        <v>42156</v>
      </c>
      <c r="C8" s="20">
        <v>56306</v>
      </c>
      <c r="D8" s="20">
        <v>371393</v>
      </c>
    </row>
    <row r="9" spans="2:4" x14ac:dyDescent="0.25">
      <c r="B9" s="5">
        <v>42186</v>
      </c>
      <c r="C9" s="20">
        <v>58778</v>
      </c>
      <c r="D9" s="20">
        <v>430171</v>
      </c>
    </row>
    <row r="10" spans="2:4" x14ac:dyDescent="0.25">
      <c r="B10" s="5">
        <v>42217</v>
      </c>
      <c r="C10" s="20">
        <v>59137</v>
      </c>
      <c r="D10" s="20">
        <v>489308</v>
      </c>
    </row>
    <row r="11" spans="2:4" x14ac:dyDescent="0.25">
      <c r="B11" s="5">
        <v>42248</v>
      </c>
      <c r="C11" s="20">
        <v>59573</v>
      </c>
      <c r="D11" s="20">
        <v>548881</v>
      </c>
    </row>
    <row r="12" spans="2:4" x14ac:dyDescent="0.25">
      <c r="B12" s="5">
        <v>42278</v>
      </c>
      <c r="C12" s="20">
        <v>60018</v>
      </c>
      <c r="D12" s="20">
        <v>608899</v>
      </c>
    </row>
    <row r="13" spans="2:4" x14ac:dyDescent="0.25">
      <c r="B13" s="5">
        <v>42309</v>
      </c>
      <c r="C13" s="20">
        <v>59611</v>
      </c>
      <c r="D13" s="20">
        <v>668510</v>
      </c>
    </row>
    <row r="14" spans="2:4" x14ac:dyDescent="0.25">
      <c r="B14" s="5">
        <v>42339</v>
      </c>
      <c r="C14" s="20">
        <v>62232</v>
      </c>
      <c r="D14" s="20">
        <v>730742</v>
      </c>
    </row>
    <row r="15" spans="2:4" x14ac:dyDescent="0.25">
      <c r="B15" s="5">
        <v>42370</v>
      </c>
      <c r="C15" s="20">
        <v>64037</v>
      </c>
      <c r="D15" s="20">
        <v>727028</v>
      </c>
    </row>
    <row r="16" spans="2:4" x14ac:dyDescent="0.25">
      <c r="B16" s="5">
        <v>42401</v>
      </c>
      <c r="C16" s="20">
        <v>64486</v>
      </c>
      <c r="D16" s="20">
        <v>729156</v>
      </c>
    </row>
    <row r="17" spans="2:8" x14ac:dyDescent="0.25">
      <c r="B17" s="5">
        <v>42430</v>
      </c>
      <c r="C17" s="20">
        <v>64643</v>
      </c>
      <c r="D17" s="20">
        <v>728000</v>
      </c>
    </row>
    <row r="18" spans="2:8" x14ac:dyDescent="0.25">
      <c r="B18" s="5">
        <v>42461</v>
      </c>
      <c r="C18" s="20">
        <v>59969</v>
      </c>
      <c r="D18" s="20">
        <v>728371</v>
      </c>
    </row>
    <row r="19" spans="2:8" x14ac:dyDescent="0.25">
      <c r="B19" s="5">
        <v>42491</v>
      </c>
      <c r="C19" s="20">
        <v>60830</v>
      </c>
      <c r="D19" s="20">
        <v>729620</v>
      </c>
    </row>
    <row r="20" spans="2:8" x14ac:dyDescent="0.25">
      <c r="B20" s="5">
        <v>42522</v>
      </c>
      <c r="C20" s="20">
        <v>59414</v>
      </c>
      <c r="D20" s="20">
        <v>732728</v>
      </c>
      <c r="F20" t="s">
        <v>54</v>
      </c>
      <c r="G20" t="s">
        <v>55</v>
      </c>
      <c r="H20" t="s">
        <v>56</v>
      </c>
    </row>
    <row r="21" spans="2:8" x14ac:dyDescent="0.25">
      <c r="B21" s="5">
        <v>42552</v>
      </c>
      <c r="C21" s="20">
        <v>61507</v>
      </c>
      <c r="D21" s="20">
        <v>735457</v>
      </c>
      <c r="F21" s="6">
        <v>57378</v>
      </c>
      <c r="G21" s="6">
        <v>116319</v>
      </c>
      <c r="H21" s="6">
        <v>235613</v>
      </c>
    </row>
    <row r="22" spans="2:8" x14ac:dyDescent="0.25">
      <c r="B22" s="5">
        <v>42583</v>
      </c>
      <c r="C22" s="20">
        <v>64236</v>
      </c>
      <c r="D22" s="20">
        <v>740556</v>
      </c>
    </row>
    <row r="23" spans="2:8" x14ac:dyDescent="0.25">
      <c r="B23" s="5">
        <v>42614</v>
      </c>
      <c r="C23" s="20">
        <v>62521</v>
      </c>
      <c r="D23" s="20">
        <v>743504</v>
      </c>
    </row>
    <row r="24" spans="2:8" x14ac:dyDescent="0.25">
      <c r="B24" s="5">
        <v>42644</v>
      </c>
      <c r="C24" s="20">
        <v>65654</v>
      </c>
      <c r="D24" s="20">
        <v>749140</v>
      </c>
    </row>
    <row r="25" spans="2:8" x14ac:dyDescent="0.25">
      <c r="B25" s="5">
        <v>42675</v>
      </c>
      <c r="C25" s="20">
        <v>63213</v>
      </c>
      <c r="D25" s="20">
        <v>752742</v>
      </c>
    </row>
    <row r="26" spans="2:8" x14ac:dyDescent="0.25">
      <c r="B26" s="5">
        <v>42705</v>
      </c>
      <c r="C26" s="20">
        <v>63809</v>
      </c>
      <c r="D26" s="20">
        <v>754319</v>
      </c>
    </row>
    <row r="27" spans="2:8" x14ac:dyDescent="0.25">
      <c r="B27" s="5">
        <v>42736</v>
      </c>
      <c r="C27" s="20">
        <v>49780</v>
      </c>
      <c r="D27" s="20">
        <v>740062</v>
      </c>
    </row>
    <row r="28" spans="2:8" x14ac:dyDescent="0.25">
      <c r="B28" s="5">
        <v>42767</v>
      </c>
      <c r="C28" s="20">
        <v>31674</v>
      </c>
      <c r="D28" s="20">
        <v>707250</v>
      </c>
    </row>
    <row r="29" spans="2:8" x14ac:dyDescent="0.25">
      <c r="B29" s="5">
        <v>42795</v>
      </c>
      <c r="C29" s="20">
        <v>57442</v>
      </c>
      <c r="D29" s="20">
        <v>700049</v>
      </c>
    </row>
    <row r="30" spans="2:8" x14ac:dyDescent="0.25">
      <c r="B30" s="5">
        <v>42826</v>
      </c>
      <c r="C30" s="20">
        <v>65322</v>
      </c>
      <c r="D30" s="20">
        <v>705402</v>
      </c>
    </row>
    <row r="31" spans="2:8" x14ac:dyDescent="0.25">
      <c r="B31" s="5">
        <v>42856</v>
      </c>
      <c r="C31" s="20">
        <v>67565</v>
      </c>
      <c r="D31" s="20">
        <v>712137</v>
      </c>
    </row>
    <row r="32" spans="2:8" x14ac:dyDescent="0.25">
      <c r="B32" s="5">
        <v>42887</v>
      </c>
      <c r="C32" s="20">
        <v>63061</v>
      </c>
      <c r="D32" s="20">
        <v>715784</v>
      </c>
    </row>
    <row r="33" spans="2:4" x14ac:dyDescent="0.25">
      <c r="B33" s="5">
        <v>42917</v>
      </c>
      <c r="C33" s="20">
        <v>63572</v>
      </c>
      <c r="D33" s="20">
        <v>717849</v>
      </c>
    </row>
    <row r="34" spans="2:4" x14ac:dyDescent="0.25">
      <c r="B34" s="5">
        <v>42948</v>
      </c>
      <c r="C34" s="20">
        <v>65477</v>
      </c>
      <c r="D34" s="20">
        <v>719090</v>
      </c>
    </row>
    <row r="35" spans="2:4" x14ac:dyDescent="0.25">
      <c r="B35" s="5">
        <v>42979</v>
      </c>
      <c r="C35" s="20">
        <v>63301</v>
      </c>
      <c r="D35" s="20">
        <v>719870</v>
      </c>
    </row>
    <row r="36" spans="2:4" x14ac:dyDescent="0.25">
      <c r="B36" s="5">
        <v>43009</v>
      </c>
      <c r="C36" s="20">
        <v>63914</v>
      </c>
      <c r="D36" s="20">
        <v>718130</v>
      </c>
    </row>
    <row r="37" spans="2:4" x14ac:dyDescent="0.25">
      <c r="B37" s="5">
        <v>43040</v>
      </c>
      <c r="C37" s="20">
        <v>60100</v>
      </c>
      <c r="D37" s="20">
        <v>715017</v>
      </c>
    </row>
    <row r="38" spans="2:4" x14ac:dyDescent="0.25">
      <c r="B38" s="5">
        <v>43070</v>
      </c>
      <c r="C38" s="20">
        <v>59091</v>
      </c>
      <c r="D38" s="20">
        <v>710299</v>
      </c>
    </row>
    <row r="39" spans="2:4" x14ac:dyDescent="0.25">
      <c r="B39" s="5">
        <v>43101</v>
      </c>
      <c r="C39" s="20">
        <v>63729</v>
      </c>
      <c r="D39" s="20">
        <v>724248</v>
      </c>
    </row>
    <row r="40" spans="2:4" x14ac:dyDescent="0.25">
      <c r="B40" s="5">
        <v>43132</v>
      </c>
      <c r="C40" s="20">
        <v>58380</v>
      </c>
      <c r="D40" s="20">
        <v>750954</v>
      </c>
    </row>
    <row r="41" spans="2:4" x14ac:dyDescent="0.25">
      <c r="B41" s="5">
        <v>43160</v>
      </c>
      <c r="C41" s="20">
        <v>62212</v>
      </c>
      <c r="D41" s="20">
        <v>755724</v>
      </c>
    </row>
    <row r="42" spans="2:4" x14ac:dyDescent="0.25">
      <c r="B42" s="5">
        <v>43191</v>
      </c>
      <c r="C42" s="20">
        <v>60909</v>
      </c>
      <c r="D42" s="20">
        <v>751311</v>
      </c>
    </row>
    <row r="43" spans="2:4" x14ac:dyDescent="0.25">
      <c r="B43" s="5">
        <v>43221</v>
      </c>
      <c r="C43" s="20">
        <v>62769</v>
      </c>
      <c r="D43" s="20">
        <v>746515</v>
      </c>
    </row>
    <row r="44" spans="2:4" x14ac:dyDescent="0.25">
      <c r="B44" s="5">
        <v>43252</v>
      </c>
      <c r="C44" s="20">
        <v>58593</v>
      </c>
      <c r="D44" s="20">
        <v>742047</v>
      </c>
    </row>
    <row r="45" spans="2:4" x14ac:dyDescent="0.25">
      <c r="B45" s="5">
        <v>43282</v>
      </c>
      <c r="C45" s="20">
        <v>58750</v>
      </c>
      <c r="D45" s="20">
        <v>737225</v>
      </c>
    </row>
    <row r="46" spans="2:4" x14ac:dyDescent="0.25">
      <c r="B46" s="5">
        <v>43313</v>
      </c>
      <c r="C46" s="20">
        <v>61192</v>
      </c>
      <c r="D46" s="20">
        <v>732940</v>
      </c>
    </row>
    <row r="47" spans="2:4" x14ac:dyDescent="0.25">
      <c r="B47" s="5">
        <v>43344</v>
      </c>
      <c r="C47" s="20">
        <v>58634</v>
      </c>
      <c r="D47" s="20">
        <v>728273</v>
      </c>
    </row>
    <row r="48" spans="2:4" x14ac:dyDescent="0.25">
      <c r="B48" s="5">
        <v>43374</v>
      </c>
      <c r="C48" s="20">
        <v>60660</v>
      </c>
      <c r="D48" s="20">
        <v>725019</v>
      </c>
    </row>
    <row r="49" spans="2:4" x14ac:dyDescent="0.25">
      <c r="B49" s="5">
        <v>43405</v>
      </c>
      <c r="C49" s="20">
        <v>58941</v>
      </c>
      <c r="D49" s="20">
        <v>723860</v>
      </c>
    </row>
    <row r="50" spans="2:4" x14ac:dyDescent="0.25">
      <c r="B50" s="5">
        <v>43435</v>
      </c>
      <c r="C50" s="20">
        <v>57378</v>
      </c>
      <c r="D50" s="20">
        <v>722147</v>
      </c>
    </row>
    <row r="51" spans="2:4" x14ac:dyDescent="0.25">
      <c r="B51" t="s">
        <v>49</v>
      </c>
      <c r="C51" s="20">
        <v>2917507</v>
      </c>
      <c r="D51" s="20">
        <v>722147</v>
      </c>
    </row>
  </sheetData>
  <pageMargins left="0.511811024" right="0.511811024" top="0.78740157499999996" bottom="0.78740157499999996" header="0.31496062000000002" footer="0.3149606200000000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09034-B080-4D7F-973C-5E737FB7026D}">
  <dimension ref="B2:D53"/>
  <sheetViews>
    <sheetView workbookViewId="0">
      <selection activeCell="X25" sqref="X25"/>
    </sheetView>
  </sheetViews>
  <sheetFormatPr defaultRowHeight="15" x14ac:dyDescent="0.25"/>
  <cols>
    <col min="2" max="2" width="18" bestFit="1" customWidth="1"/>
    <col min="3" max="3" width="19.7109375" bestFit="1" customWidth="1"/>
    <col min="4" max="4" width="14.5703125" bestFit="1" customWidth="1"/>
    <col min="5" max="5" width="10.140625" bestFit="1" customWidth="1"/>
    <col min="6" max="92" width="6" bestFit="1" customWidth="1"/>
    <col min="93" max="93" width="5" bestFit="1" customWidth="1"/>
    <col min="94" max="98" width="6" bestFit="1" customWidth="1"/>
    <col min="99" max="100" width="5" bestFit="1" customWidth="1"/>
    <col min="101" max="101" width="6" bestFit="1" customWidth="1"/>
    <col min="102" max="201" width="5" bestFit="1" customWidth="1"/>
    <col min="202" max="202" width="4" bestFit="1" customWidth="1"/>
    <col min="203" max="206" width="5" bestFit="1" customWidth="1"/>
    <col min="207" max="207" width="4" bestFit="1" customWidth="1"/>
    <col min="208" max="214" width="5" bestFit="1" customWidth="1"/>
    <col min="215" max="215" width="4" bestFit="1" customWidth="1"/>
    <col min="216" max="217" width="5" bestFit="1" customWidth="1"/>
    <col min="218" max="218" width="4" bestFit="1" customWidth="1"/>
    <col min="219" max="222" width="5" bestFit="1" customWidth="1"/>
    <col min="223" max="223" width="4" bestFit="1" customWidth="1"/>
    <col min="224" max="226" width="5" bestFit="1" customWidth="1"/>
    <col min="227" max="227" width="4" bestFit="1" customWidth="1"/>
    <col min="228" max="234" width="5" bestFit="1" customWidth="1"/>
    <col min="235" max="236" width="4" bestFit="1" customWidth="1"/>
    <col min="237" max="237" width="5" bestFit="1" customWidth="1"/>
    <col min="238" max="243" width="4" bestFit="1" customWidth="1"/>
    <col min="244" max="245" width="5" bestFit="1" customWidth="1"/>
    <col min="246" max="249" width="4" bestFit="1" customWidth="1"/>
    <col min="250" max="252" width="5" bestFit="1" customWidth="1"/>
    <col min="253" max="253" width="4" bestFit="1" customWidth="1"/>
    <col min="254" max="255" width="5" bestFit="1" customWidth="1"/>
    <col min="256" max="256" width="4" bestFit="1" customWidth="1"/>
    <col min="257" max="258" width="5" bestFit="1" customWidth="1"/>
    <col min="259" max="264" width="4" bestFit="1" customWidth="1"/>
    <col min="265" max="265" width="5" bestFit="1" customWidth="1"/>
    <col min="266" max="266" width="4" bestFit="1" customWidth="1"/>
    <col min="267" max="267" width="5" bestFit="1" customWidth="1"/>
    <col min="268" max="272" width="4" bestFit="1" customWidth="1"/>
    <col min="273" max="273" width="5" bestFit="1" customWidth="1"/>
    <col min="274" max="274" width="4" bestFit="1" customWidth="1"/>
    <col min="275" max="275" width="5" bestFit="1" customWidth="1"/>
    <col min="276" max="276" width="4" bestFit="1" customWidth="1"/>
    <col min="277" max="277" width="5" bestFit="1" customWidth="1"/>
    <col min="278" max="281" width="4" bestFit="1" customWidth="1"/>
    <col min="282" max="282" width="5" bestFit="1" customWidth="1"/>
    <col min="283" max="287" width="4" bestFit="1" customWidth="1"/>
    <col min="288" max="288" width="5" bestFit="1" customWidth="1"/>
    <col min="289" max="292" width="4" bestFit="1" customWidth="1"/>
    <col min="293" max="293" width="5" bestFit="1" customWidth="1"/>
    <col min="294" max="308" width="4" bestFit="1" customWidth="1"/>
    <col min="309" max="309" width="5" bestFit="1" customWidth="1"/>
    <col min="310" max="312" width="4" bestFit="1" customWidth="1"/>
    <col min="313" max="313" width="5" bestFit="1" customWidth="1"/>
    <col min="314" max="314" width="4" bestFit="1" customWidth="1"/>
    <col min="315" max="315" width="5" bestFit="1" customWidth="1"/>
    <col min="316" max="324" width="4" bestFit="1" customWidth="1"/>
    <col min="325" max="325" width="5" bestFit="1" customWidth="1"/>
    <col min="326" max="330" width="4" bestFit="1" customWidth="1"/>
    <col min="331" max="331" width="5" bestFit="1" customWidth="1"/>
    <col min="332" max="335" width="4" bestFit="1" customWidth="1"/>
    <col min="336" max="336" width="5" bestFit="1" customWidth="1"/>
    <col min="337" max="381" width="4" bestFit="1" customWidth="1"/>
    <col min="382" max="383" width="10.7109375" bestFit="1" customWidth="1"/>
  </cols>
  <sheetData>
    <row r="2" spans="2:4" x14ac:dyDescent="0.25">
      <c r="B2" s="1" t="s">
        <v>93</v>
      </c>
      <c r="C2" t="s" vm="1">
        <v>219</v>
      </c>
    </row>
    <row r="4" spans="2:4" x14ac:dyDescent="0.25">
      <c r="B4" s="1" t="s">
        <v>1</v>
      </c>
      <c r="C4" t="s">
        <v>52</v>
      </c>
      <c r="D4" t="s">
        <v>91</v>
      </c>
    </row>
    <row r="5" spans="2:4" x14ac:dyDescent="0.25">
      <c r="B5" s="2" t="s">
        <v>57</v>
      </c>
      <c r="C5" s="20">
        <v>67751</v>
      </c>
      <c r="D5" s="20"/>
    </row>
    <row r="6" spans="2:4" x14ac:dyDescent="0.25">
      <c r="B6" s="2" t="s">
        <v>58</v>
      </c>
      <c r="C6" s="20">
        <v>62358</v>
      </c>
      <c r="D6" s="20">
        <v>67751</v>
      </c>
    </row>
    <row r="7" spans="2:4" x14ac:dyDescent="0.25">
      <c r="B7" s="2" t="s">
        <v>59</v>
      </c>
      <c r="C7" s="20">
        <v>65799</v>
      </c>
      <c r="D7" s="20">
        <v>62358</v>
      </c>
    </row>
    <row r="8" spans="2:4" x14ac:dyDescent="0.25">
      <c r="B8" s="2" t="s">
        <v>60</v>
      </c>
      <c r="C8" s="20">
        <v>59598</v>
      </c>
      <c r="D8" s="20">
        <v>65799</v>
      </c>
    </row>
    <row r="9" spans="2:4" x14ac:dyDescent="0.25">
      <c r="B9" s="2" t="s">
        <v>61</v>
      </c>
      <c r="C9" s="20">
        <v>59581</v>
      </c>
      <c r="D9" s="20">
        <v>59598</v>
      </c>
    </row>
    <row r="10" spans="2:4" x14ac:dyDescent="0.25">
      <c r="B10" s="2" t="s">
        <v>62</v>
      </c>
      <c r="C10" s="20">
        <v>56306</v>
      </c>
      <c r="D10" s="20">
        <v>59581</v>
      </c>
    </row>
    <row r="11" spans="2:4" x14ac:dyDescent="0.25">
      <c r="B11" s="2" t="s">
        <v>63</v>
      </c>
      <c r="C11" s="20">
        <v>58778</v>
      </c>
      <c r="D11" s="20">
        <v>56306</v>
      </c>
    </row>
    <row r="12" spans="2:4" x14ac:dyDescent="0.25">
      <c r="B12" s="2" t="s">
        <v>64</v>
      </c>
      <c r="C12" s="20">
        <v>59137</v>
      </c>
      <c r="D12" s="20">
        <v>58778</v>
      </c>
    </row>
    <row r="13" spans="2:4" x14ac:dyDescent="0.25">
      <c r="B13" s="2" t="s">
        <v>65</v>
      </c>
      <c r="C13" s="20">
        <v>59573</v>
      </c>
      <c r="D13" s="20">
        <v>59137</v>
      </c>
    </row>
    <row r="14" spans="2:4" x14ac:dyDescent="0.25">
      <c r="B14" s="2" t="s">
        <v>66</v>
      </c>
      <c r="C14" s="20">
        <v>60018</v>
      </c>
      <c r="D14" s="20">
        <v>59573</v>
      </c>
    </row>
    <row r="15" spans="2:4" x14ac:dyDescent="0.25">
      <c r="B15" s="2" t="s">
        <v>67</v>
      </c>
      <c r="C15" s="20">
        <v>59611</v>
      </c>
      <c r="D15" s="20">
        <v>60018</v>
      </c>
    </row>
    <row r="16" spans="2:4" x14ac:dyDescent="0.25">
      <c r="B16" s="2" t="s">
        <v>68</v>
      </c>
      <c r="C16" s="20">
        <v>62232</v>
      </c>
      <c r="D16" s="20">
        <v>59611</v>
      </c>
    </row>
    <row r="17" spans="2:4" x14ac:dyDescent="0.25">
      <c r="B17" s="2" t="s">
        <v>57</v>
      </c>
      <c r="C17" s="20">
        <v>64037</v>
      </c>
      <c r="D17" s="20">
        <v>62232</v>
      </c>
    </row>
    <row r="18" spans="2:4" x14ac:dyDescent="0.25">
      <c r="B18" s="2" t="s">
        <v>58</v>
      </c>
      <c r="C18" s="20">
        <v>64486</v>
      </c>
      <c r="D18" s="20">
        <v>64037</v>
      </c>
    </row>
    <row r="19" spans="2:4" x14ac:dyDescent="0.25">
      <c r="B19" s="2" t="s">
        <v>59</v>
      </c>
      <c r="C19" s="20">
        <v>64643</v>
      </c>
      <c r="D19" s="20">
        <v>64486</v>
      </c>
    </row>
    <row r="20" spans="2:4" x14ac:dyDescent="0.25">
      <c r="B20" s="2" t="s">
        <v>60</v>
      </c>
      <c r="C20" s="20">
        <v>59969</v>
      </c>
      <c r="D20" s="20">
        <v>64643</v>
      </c>
    </row>
    <row r="21" spans="2:4" x14ac:dyDescent="0.25">
      <c r="B21" s="2" t="s">
        <v>61</v>
      </c>
      <c r="C21" s="20">
        <v>60830</v>
      </c>
      <c r="D21" s="20">
        <v>59969</v>
      </c>
    </row>
    <row r="22" spans="2:4" x14ac:dyDescent="0.25">
      <c r="B22" s="2" t="s">
        <v>62</v>
      </c>
      <c r="C22" s="20">
        <v>59414</v>
      </c>
      <c r="D22" s="20">
        <v>60830</v>
      </c>
    </row>
    <row r="23" spans="2:4" x14ac:dyDescent="0.25">
      <c r="B23" s="2" t="s">
        <v>63</v>
      </c>
      <c r="C23" s="20">
        <v>61507</v>
      </c>
      <c r="D23" s="20">
        <v>59414</v>
      </c>
    </row>
    <row r="24" spans="2:4" x14ac:dyDescent="0.25">
      <c r="B24" s="2" t="s">
        <v>64</v>
      </c>
      <c r="C24" s="20">
        <v>64236</v>
      </c>
      <c r="D24" s="20">
        <v>61507</v>
      </c>
    </row>
    <row r="25" spans="2:4" x14ac:dyDescent="0.25">
      <c r="B25" s="2" t="s">
        <v>65</v>
      </c>
      <c r="C25" s="20">
        <v>62521</v>
      </c>
      <c r="D25" s="20">
        <v>64236</v>
      </c>
    </row>
    <row r="26" spans="2:4" x14ac:dyDescent="0.25">
      <c r="B26" s="2" t="s">
        <v>66</v>
      </c>
      <c r="C26" s="20">
        <v>65654</v>
      </c>
      <c r="D26" s="20">
        <v>62521</v>
      </c>
    </row>
    <row r="27" spans="2:4" x14ac:dyDescent="0.25">
      <c r="B27" s="2" t="s">
        <v>67</v>
      </c>
      <c r="C27" s="20">
        <v>63213</v>
      </c>
      <c r="D27" s="20">
        <v>65654</v>
      </c>
    </row>
    <row r="28" spans="2:4" x14ac:dyDescent="0.25">
      <c r="B28" s="2" t="s">
        <v>68</v>
      </c>
      <c r="C28" s="20">
        <v>63809</v>
      </c>
      <c r="D28" s="20">
        <v>63213</v>
      </c>
    </row>
    <row r="29" spans="2:4" x14ac:dyDescent="0.25">
      <c r="B29" s="2" t="s">
        <v>57</v>
      </c>
      <c r="C29" s="20">
        <v>49780</v>
      </c>
      <c r="D29" s="20">
        <v>63809</v>
      </c>
    </row>
    <row r="30" spans="2:4" x14ac:dyDescent="0.25">
      <c r="B30" s="2" t="s">
        <v>58</v>
      </c>
      <c r="C30" s="20">
        <v>31674</v>
      </c>
      <c r="D30" s="20">
        <v>49780</v>
      </c>
    </row>
    <row r="31" spans="2:4" x14ac:dyDescent="0.25">
      <c r="B31" s="2" t="s">
        <v>59</v>
      </c>
      <c r="C31" s="20">
        <v>57442</v>
      </c>
      <c r="D31" s="20">
        <v>31674</v>
      </c>
    </row>
    <row r="32" spans="2:4" x14ac:dyDescent="0.25">
      <c r="B32" s="2" t="s">
        <v>60</v>
      </c>
      <c r="C32" s="20">
        <v>65322</v>
      </c>
      <c r="D32" s="20">
        <v>57442</v>
      </c>
    </row>
    <row r="33" spans="2:4" x14ac:dyDescent="0.25">
      <c r="B33" s="2" t="s">
        <v>61</v>
      </c>
      <c r="C33" s="20">
        <v>67565</v>
      </c>
      <c r="D33" s="20">
        <v>65322</v>
      </c>
    </row>
    <row r="34" spans="2:4" x14ac:dyDescent="0.25">
      <c r="B34" s="2" t="s">
        <v>62</v>
      </c>
      <c r="C34" s="20">
        <v>63061</v>
      </c>
      <c r="D34" s="20">
        <v>67565</v>
      </c>
    </row>
    <row r="35" spans="2:4" x14ac:dyDescent="0.25">
      <c r="B35" s="2" t="s">
        <v>63</v>
      </c>
      <c r="C35" s="20">
        <v>63572</v>
      </c>
      <c r="D35" s="20">
        <v>63061</v>
      </c>
    </row>
    <row r="36" spans="2:4" x14ac:dyDescent="0.25">
      <c r="B36" s="2" t="s">
        <v>64</v>
      </c>
      <c r="C36" s="20">
        <v>65477</v>
      </c>
      <c r="D36" s="20">
        <v>63572</v>
      </c>
    </row>
    <row r="37" spans="2:4" x14ac:dyDescent="0.25">
      <c r="B37" s="2" t="s">
        <v>65</v>
      </c>
      <c r="C37" s="20">
        <v>63301</v>
      </c>
      <c r="D37" s="20">
        <v>65477</v>
      </c>
    </row>
    <row r="38" spans="2:4" x14ac:dyDescent="0.25">
      <c r="B38" s="2" t="s">
        <v>66</v>
      </c>
      <c r="C38" s="20">
        <v>63914</v>
      </c>
      <c r="D38" s="20">
        <v>63301</v>
      </c>
    </row>
    <row r="39" spans="2:4" x14ac:dyDescent="0.25">
      <c r="B39" s="2" t="s">
        <v>67</v>
      </c>
      <c r="C39" s="20">
        <v>60100</v>
      </c>
      <c r="D39" s="20">
        <v>63914</v>
      </c>
    </row>
    <row r="40" spans="2:4" x14ac:dyDescent="0.25">
      <c r="B40" s="2" t="s">
        <v>68</v>
      </c>
      <c r="C40" s="20">
        <v>59091</v>
      </c>
      <c r="D40" s="20">
        <v>60100</v>
      </c>
    </row>
    <row r="41" spans="2:4" x14ac:dyDescent="0.25">
      <c r="B41" s="2" t="s">
        <v>57</v>
      </c>
      <c r="C41" s="20">
        <v>63729</v>
      </c>
      <c r="D41" s="20">
        <v>59091</v>
      </c>
    </row>
    <row r="42" spans="2:4" x14ac:dyDescent="0.25">
      <c r="B42" s="2" t="s">
        <v>58</v>
      </c>
      <c r="C42" s="20">
        <v>58380</v>
      </c>
      <c r="D42" s="20">
        <v>63729</v>
      </c>
    </row>
    <row r="43" spans="2:4" x14ac:dyDescent="0.25">
      <c r="B43" s="2" t="s">
        <v>59</v>
      </c>
      <c r="C43" s="20">
        <v>62212</v>
      </c>
      <c r="D43" s="20">
        <v>58380</v>
      </c>
    </row>
    <row r="44" spans="2:4" x14ac:dyDescent="0.25">
      <c r="B44" s="2" t="s">
        <v>60</v>
      </c>
      <c r="C44" s="20">
        <v>60909</v>
      </c>
      <c r="D44" s="20">
        <v>62212</v>
      </c>
    </row>
    <row r="45" spans="2:4" x14ac:dyDescent="0.25">
      <c r="B45" s="2" t="s">
        <v>61</v>
      </c>
      <c r="C45" s="20">
        <v>62769</v>
      </c>
      <c r="D45" s="20">
        <v>60909</v>
      </c>
    </row>
    <row r="46" spans="2:4" x14ac:dyDescent="0.25">
      <c r="B46" s="2" t="s">
        <v>62</v>
      </c>
      <c r="C46" s="20">
        <v>58593</v>
      </c>
      <c r="D46" s="20">
        <v>62769</v>
      </c>
    </row>
    <row r="47" spans="2:4" x14ac:dyDescent="0.25">
      <c r="B47" s="2" t="s">
        <v>63</v>
      </c>
      <c r="C47" s="20">
        <v>58750</v>
      </c>
      <c r="D47" s="20">
        <v>58593</v>
      </c>
    </row>
    <row r="48" spans="2:4" x14ac:dyDescent="0.25">
      <c r="B48" s="2" t="s">
        <v>64</v>
      </c>
      <c r="C48" s="20">
        <v>61192</v>
      </c>
      <c r="D48" s="20">
        <v>58750</v>
      </c>
    </row>
    <row r="49" spans="2:4" x14ac:dyDescent="0.25">
      <c r="B49" s="2" t="s">
        <v>65</v>
      </c>
      <c r="C49" s="20">
        <v>58634</v>
      </c>
      <c r="D49" s="20">
        <v>61192</v>
      </c>
    </row>
    <row r="50" spans="2:4" x14ac:dyDescent="0.25">
      <c r="B50" s="2" t="s">
        <v>66</v>
      </c>
      <c r="C50" s="20">
        <v>60660</v>
      </c>
      <c r="D50" s="20">
        <v>58634</v>
      </c>
    </row>
    <row r="51" spans="2:4" x14ac:dyDescent="0.25">
      <c r="B51" s="2" t="s">
        <v>67</v>
      </c>
      <c r="C51" s="20">
        <v>58941</v>
      </c>
      <c r="D51" s="20">
        <v>60660</v>
      </c>
    </row>
    <row r="52" spans="2:4" x14ac:dyDescent="0.25">
      <c r="B52" s="2" t="s">
        <v>68</v>
      </c>
      <c r="C52" s="20">
        <v>57378</v>
      </c>
      <c r="D52" s="20">
        <v>58941</v>
      </c>
    </row>
    <row r="53" spans="2:4" x14ac:dyDescent="0.25">
      <c r="B53" s="2" t="s">
        <v>49</v>
      </c>
      <c r="C53" s="20">
        <v>2917507</v>
      </c>
      <c r="D53" s="20">
        <v>2860129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71194-8E6A-4D8A-8EB6-BBA23D58459E}">
  <dimension ref="B1:C8"/>
  <sheetViews>
    <sheetView workbookViewId="0">
      <selection activeCell="X25" sqref="X25"/>
    </sheetView>
  </sheetViews>
  <sheetFormatPr defaultRowHeight="15" x14ac:dyDescent="0.25"/>
  <cols>
    <col min="2" max="2" width="18" bestFit="1" customWidth="1"/>
    <col min="3" max="3" width="9.140625" bestFit="1" customWidth="1"/>
  </cols>
  <sheetData>
    <row r="1" spans="2:3" x14ac:dyDescent="0.25">
      <c r="B1" s="1" t="s">
        <v>93</v>
      </c>
      <c r="C1" t="s" vm="1">
        <v>219</v>
      </c>
    </row>
    <row r="3" spans="2:3" x14ac:dyDescent="0.25">
      <c r="B3" s="1" t="s">
        <v>1</v>
      </c>
      <c r="C3" t="s">
        <v>92</v>
      </c>
    </row>
    <row r="4" spans="2:3" x14ac:dyDescent="0.25">
      <c r="B4" s="2">
        <v>2015</v>
      </c>
      <c r="C4" s="6">
        <v>730742</v>
      </c>
    </row>
    <row r="5" spans="2:3" x14ac:dyDescent="0.25">
      <c r="B5" s="2">
        <v>2016</v>
      </c>
      <c r="C5" s="6">
        <v>1485061</v>
      </c>
    </row>
    <row r="6" spans="2:3" x14ac:dyDescent="0.25">
      <c r="B6" s="2">
        <v>2017</v>
      </c>
      <c r="C6" s="6">
        <v>2195360</v>
      </c>
    </row>
    <row r="7" spans="2:3" x14ac:dyDescent="0.25">
      <c r="B7" s="2">
        <v>2018</v>
      </c>
      <c r="C7" s="6">
        <v>2917507</v>
      </c>
    </row>
    <row r="8" spans="2:3" x14ac:dyDescent="0.25">
      <c r="B8" s="2" t="s">
        <v>49</v>
      </c>
      <c r="C8" s="6">
        <v>2917507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59223-3418-4D3F-8CC6-E6CC8D0A9C57}">
  <dimension ref="A1:I55"/>
  <sheetViews>
    <sheetView showGridLines="0" topLeftCell="D1" workbookViewId="0"/>
  </sheetViews>
  <sheetFormatPr defaultRowHeight="15" x14ac:dyDescent="0.25"/>
  <cols>
    <col min="1" max="1" width="10.7109375" hidden="1" customWidth="1"/>
    <col min="2" max="2" width="21.5703125" hidden="1" customWidth="1"/>
    <col min="3" max="3" width="30.5703125" hidden="1" customWidth="1"/>
  </cols>
  <sheetData>
    <row r="1" spans="1:3" x14ac:dyDescent="0.25">
      <c r="A1" t="s">
        <v>70</v>
      </c>
      <c r="B1" t="s">
        <v>52</v>
      </c>
      <c r="C1" t="s">
        <v>201</v>
      </c>
    </row>
    <row r="2" spans="1:3" x14ac:dyDescent="0.25">
      <c r="A2" s="10">
        <v>42005</v>
      </c>
      <c r="B2" s="6">
        <v>67751</v>
      </c>
    </row>
    <row r="3" spans="1:3" x14ac:dyDescent="0.25">
      <c r="A3" s="10">
        <v>42036</v>
      </c>
      <c r="B3" s="6">
        <v>62358</v>
      </c>
    </row>
    <row r="4" spans="1:3" x14ac:dyDescent="0.25">
      <c r="A4" s="10">
        <v>42064</v>
      </c>
      <c r="B4" s="6">
        <v>65799</v>
      </c>
    </row>
    <row r="5" spans="1:3" x14ac:dyDescent="0.25">
      <c r="A5" s="10">
        <v>42095</v>
      </c>
      <c r="B5" s="6">
        <v>59598</v>
      </c>
    </row>
    <row r="6" spans="1:3" x14ac:dyDescent="0.25">
      <c r="A6" s="10">
        <v>42125</v>
      </c>
      <c r="B6" s="6">
        <v>59581</v>
      </c>
    </row>
    <row r="7" spans="1:3" x14ac:dyDescent="0.25">
      <c r="A7" s="10">
        <v>42156</v>
      </c>
      <c r="B7" s="6">
        <v>56306</v>
      </c>
    </row>
    <row r="8" spans="1:3" x14ac:dyDescent="0.25">
      <c r="A8" s="10">
        <v>42186</v>
      </c>
      <c r="B8" s="6">
        <v>58778</v>
      </c>
    </row>
    <row r="9" spans="1:3" x14ac:dyDescent="0.25">
      <c r="A9" s="10">
        <v>42217</v>
      </c>
      <c r="B9" s="6">
        <v>59137</v>
      </c>
    </row>
    <row r="10" spans="1:3" x14ac:dyDescent="0.25">
      <c r="A10" s="10">
        <v>42248</v>
      </c>
      <c r="B10" s="6">
        <v>59573</v>
      </c>
    </row>
    <row r="11" spans="1:3" x14ac:dyDescent="0.25">
      <c r="A11" s="10">
        <v>42278</v>
      </c>
      <c r="B11" s="6">
        <v>60018</v>
      </c>
    </row>
    <row r="12" spans="1:3" x14ac:dyDescent="0.25">
      <c r="A12" s="10">
        <v>42309</v>
      </c>
      <c r="B12" s="6">
        <v>59611</v>
      </c>
    </row>
    <row r="13" spans="1:3" x14ac:dyDescent="0.25">
      <c r="A13" s="10">
        <v>42339</v>
      </c>
      <c r="B13" s="6">
        <v>62232</v>
      </c>
    </row>
    <row r="14" spans="1:3" x14ac:dyDescent="0.25">
      <c r="A14" s="10">
        <v>42370</v>
      </c>
      <c r="B14" s="6">
        <v>64037</v>
      </c>
    </row>
    <row r="15" spans="1:3" x14ac:dyDescent="0.25">
      <c r="A15" s="10">
        <v>42401</v>
      </c>
      <c r="B15" s="6">
        <v>64486</v>
      </c>
    </row>
    <row r="16" spans="1:3" x14ac:dyDescent="0.25">
      <c r="A16" s="10">
        <v>42430</v>
      </c>
      <c r="B16" s="6">
        <v>64643</v>
      </c>
    </row>
    <row r="17" spans="1:2" x14ac:dyDescent="0.25">
      <c r="A17" s="10">
        <v>42461</v>
      </c>
      <c r="B17" s="6">
        <v>59969</v>
      </c>
    </row>
    <row r="18" spans="1:2" x14ac:dyDescent="0.25">
      <c r="A18" s="10">
        <v>42491</v>
      </c>
      <c r="B18" s="6">
        <v>60830</v>
      </c>
    </row>
    <row r="19" spans="1:2" x14ac:dyDescent="0.25">
      <c r="A19" s="10">
        <v>42522</v>
      </c>
      <c r="B19" s="6">
        <v>59414</v>
      </c>
    </row>
    <row r="20" spans="1:2" x14ac:dyDescent="0.25">
      <c r="A20" s="10">
        <v>42552</v>
      </c>
      <c r="B20" s="6">
        <v>61507</v>
      </c>
    </row>
    <row r="21" spans="1:2" x14ac:dyDescent="0.25">
      <c r="A21" s="10">
        <v>42583</v>
      </c>
      <c r="B21" s="6">
        <v>64236</v>
      </c>
    </row>
    <row r="22" spans="1:2" x14ac:dyDescent="0.25">
      <c r="A22" s="10">
        <v>42614</v>
      </c>
      <c r="B22" s="6">
        <v>62521</v>
      </c>
    </row>
    <row r="23" spans="1:2" x14ac:dyDescent="0.25">
      <c r="A23" s="10">
        <v>42644</v>
      </c>
      <c r="B23" s="6">
        <v>65654</v>
      </c>
    </row>
    <row r="24" spans="1:2" x14ac:dyDescent="0.25">
      <c r="A24" s="10">
        <v>42675</v>
      </c>
      <c r="B24" s="6">
        <v>63213</v>
      </c>
    </row>
    <row r="25" spans="1:2" x14ac:dyDescent="0.25">
      <c r="A25" s="10">
        <v>42705</v>
      </c>
      <c r="B25" s="6">
        <v>63809</v>
      </c>
    </row>
    <row r="26" spans="1:2" x14ac:dyDescent="0.25">
      <c r="A26" s="10">
        <v>42736</v>
      </c>
      <c r="B26" s="6">
        <v>49780</v>
      </c>
    </row>
    <row r="27" spans="1:2" x14ac:dyDescent="0.25">
      <c r="A27" s="10">
        <v>42767</v>
      </c>
      <c r="B27" s="6">
        <v>31674</v>
      </c>
    </row>
    <row r="28" spans="1:2" x14ac:dyDescent="0.25">
      <c r="A28" s="10">
        <v>42795</v>
      </c>
      <c r="B28" s="6">
        <v>57442</v>
      </c>
    </row>
    <row r="29" spans="1:2" x14ac:dyDescent="0.25">
      <c r="A29" s="10">
        <v>42826</v>
      </c>
      <c r="B29" s="6">
        <v>65322</v>
      </c>
    </row>
    <row r="30" spans="1:2" x14ac:dyDescent="0.25">
      <c r="A30" s="10">
        <v>42856</v>
      </c>
      <c r="B30" s="6">
        <v>67565</v>
      </c>
    </row>
    <row r="31" spans="1:2" x14ac:dyDescent="0.25">
      <c r="A31" s="10">
        <v>42887</v>
      </c>
      <c r="B31" s="6">
        <v>63061</v>
      </c>
    </row>
    <row r="32" spans="1:2" x14ac:dyDescent="0.25">
      <c r="A32" s="10">
        <v>42917</v>
      </c>
      <c r="B32" s="6">
        <v>63572</v>
      </c>
    </row>
    <row r="33" spans="1:2" x14ac:dyDescent="0.25">
      <c r="A33" s="10">
        <v>42948</v>
      </c>
      <c r="B33" s="6">
        <v>65477</v>
      </c>
    </row>
    <row r="34" spans="1:2" x14ac:dyDescent="0.25">
      <c r="A34" s="10">
        <v>42979</v>
      </c>
      <c r="B34" s="6">
        <v>63301</v>
      </c>
    </row>
    <row r="35" spans="1:2" x14ac:dyDescent="0.25">
      <c r="A35" s="10">
        <v>43009</v>
      </c>
      <c r="B35" s="6">
        <v>63914</v>
      </c>
    </row>
    <row r="36" spans="1:2" x14ac:dyDescent="0.25">
      <c r="A36" s="10">
        <v>43040</v>
      </c>
      <c r="B36" s="6">
        <v>60100</v>
      </c>
    </row>
    <row r="37" spans="1:2" x14ac:dyDescent="0.25">
      <c r="A37" s="10">
        <v>43070</v>
      </c>
      <c r="B37" s="6">
        <v>59091</v>
      </c>
    </row>
    <row r="38" spans="1:2" x14ac:dyDescent="0.25">
      <c r="A38" s="10">
        <v>43101</v>
      </c>
      <c r="B38" s="6">
        <v>63729</v>
      </c>
    </row>
    <row r="39" spans="1:2" x14ac:dyDescent="0.25">
      <c r="A39" s="10">
        <v>43132</v>
      </c>
      <c r="B39" s="6">
        <v>58380</v>
      </c>
    </row>
    <row r="40" spans="1:2" x14ac:dyDescent="0.25">
      <c r="A40" s="10">
        <v>43160</v>
      </c>
      <c r="B40" s="6">
        <v>62212</v>
      </c>
    </row>
    <row r="41" spans="1:2" x14ac:dyDescent="0.25">
      <c r="A41" s="10">
        <v>43191</v>
      </c>
      <c r="B41" s="6">
        <v>60909</v>
      </c>
    </row>
    <row r="42" spans="1:2" x14ac:dyDescent="0.25">
      <c r="A42" s="10">
        <v>43221</v>
      </c>
      <c r="B42" s="6">
        <v>62769</v>
      </c>
    </row>
    <row r="43" spans="1:2" x14ac:dyDescent="0.25">
      <c r="A43" s="10">
        <v>43252</v>
      </c>
      <c r="B43" s="6">
        <v>58593</v>
      </c>
    </row>
    <row r="44" spans="1:2" x14ac:dyDescent="0.25">
      <c r="A44" s="10">
        <v>43282</v>
      </c>
      <c r="B44" s="6">
        <v>58750</v>
      </c>
    </row>
    <row r="45" spans="1:2" x14ac:dyDescent="0.25">
      <c r="A45" s="10">
        <v>43313</v>
      </c>
      <c r="B45" s="6">
        <v>61192</v>
      </c>
    </row>
    <row r="46" spans="1:2" x14ac:dyDescent="0.25">
      <c r="A46" s="10">
        <v>43344</v>
      </c>
      <c r="B46" s="6">
        <v>58634</v>
      </c>
    </row>
    <row r="47" spans="1:2" x14ac:dyDescent="0.25">
      <c r="A47" s="10">
        <v>43374</v>
      </c>
      <c r="B47" s="6">
        <v>60660</v>
      </c>
    </row>
    <row r="48" spans="1:2" x14ac:dyDescent="0.25">
      <c r="A48" s="10">
        <v>43405</v>
      </c>
      <c r="B48" s="6">
        <v>58941</v>
      </c>
    </row>
    <row r="49" spans="1:9" x14ac:dyDescent="0.25">
      <c r="A49" s="10">
        <v>43435</v>
      </c>
      <c r="B49" s="6">
        <v>57378</v>
      </c>
      <c r="C49" s="6">
        <v>57378</v>
      </c>
      <c r="H49" s="2" t="s">
        <v>214</v>
      </c>
      <c r="I49" t="s">
        <v>212</v>
      </c>
    </row>
    <row r="50" spans="1:9" x14ac:dyDescent="0.25">
      <c r="A50" s="11">
        <v>43466</v>
      </c>
      <c r="C50" s="6">
        <f t="shared" ref="C50:C55" si="0">_xlfn.FORECAST.ETS(A50,$B$2:$B$49,$A$2:$A$49,10,1)</f>
        <v>62136.185637454109</v>
      </c>
      <c r="H50" t="s">
        <v>220</v>
      </c>
      <c r="I50" t="s">
        <v>213</v>
      </c>
    </row>
    <row r="51" spans="1:9" x14ac:dyDescent="0.25">
      <c r="A51" s="11">
        <v>43497</v>
      </c>
      <c r="C51" s="6">
        <f t="shared" si="0"/>
        <v>61760.493282894786</v>
      </c>
      <c r="H51" t="s">
        <v>215</v>
      </c>
      <c r="I51" t="s">
        <v>216</v>
      </c>
    </row>
    <row r="52" spans="1:9" x14ac:dyDescent="0.25">
      <c r="A52" s="11">
        <v>43525</v>
      </c>
      <c r="C52" s="6">
        <f t="shared" si="0"/>
        <v>61145.737666496287</v>
      </c>
      <c r="H52" t="s">
        <v>218</v>
      </c>
      <c r="I52" t="s">
        <v>217</v>
      </c>
    </row>
    <row r="53" spans="1:9" x14ac:dyDescent="0.25">
      <c r="A53" s="11">
        <v>43556</v>
      </c>
      <c r="C53" s="6">
        <f t="shared" si="0"/>
        <v>63609.02254811598</v>
      </c>
    </row>
    <row r="54" spans="1:9" x14ac:dyDescent="0.25">
      <c r="A54" s="11">
        <v>43586</v>
      </c>
      <c r="C54" s="6">
        <f t="shared" si="0"/>
        <v>63171.903476455038</v>
      </c>
      <c r="H54" t="s">
        <v>222</v>
      </c>
    </row>
    <row r="55" spans="1:9" x14ac:dyDescent="0.25">
      <c r="A55" s="11">
        <v>43617</v>
      </c>
      <c r="C55" s="6">
        <f t="shared" si="0"/>
        <v>63451.836244697828</v>
      </c>
    </row>
  </sheetData>
  <sheetProtection algorithmName="SHA-512" hashValue="IGi/0YxdHa40sjGnY6L7zIzzVyH3pHVOIVlDJwYy9gPYLVBsEJXqEZzsMOcM47EyiXcQEdV0QgZL8/GIPQjvJg==" saltValue="nAllkRaG9bIAJo4vZ1Avyg==" spinCount="100000" sheet="1" objects="1" scenarios="1" selectLockedCells="1" selectUnlockedCells="1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89350-D441-4A76-9262-9C35BF53BAD0}">
  <dimension ref="B2:E85"/>
  <sheetViews>
    <sheetView showGridLines="0" workbookViewId="0">
      <selection activeCell="H33" sqref="H33"/>
    </sheetView>
  </sheetViews>
  <sheetFormatPr defaultRowHeight="15" x14ac:dyDescent="0.25"/>
  <cols>
    <col min="2" max="2" width="31.85546875" bestFit="1" customWidth="1"/>
    <col min="3" max="3" width="27.85546875" bestFit="1" customWidth="1"/>
    <col min="4" max="4" width="40.85546875" bestFit="1" customWidth="1"/>
    <col min="5" max="5" width="10.7109375" bestFit="1" customWidth="1"/>
    <col min="6" max="6" width="19.7109375" bestFit="1" customWidth="1"/>
  </cols>
  <sheetData>
    <row r="2" spans="2:5" x14ac:dyDescent="0.25">
      <c r="B2" s="18" t="s">
        <v>162</v>
      </c>
      <c r="C2" s="18" t="s">
        <v>163</v>
      </c>
      <c r="D2" s="18" t="s">
        <v>164</v>
      </c>
      <c r="E2" s="9" t="s">
        <v>0</v>
      </c>
    </row>
    <row r="3" spans="2:5" x14ac:dyDescent="0.25">
      <c r="B3" s="16" t="s">
        <v>144</v>
      </c>
      <c r="C3" s="16" t="s">
        <v>151</v>
      </c>
      <c r="D3" s="16" t="s">
        <v>113</v>
      </c>
      <c r="E3" s="17">
        <v>5969</v>
      </c>
    </row>
    <row r="4" spans="2:5" x14ac:dyDescent="0.25">
      <c r="B4" s="16" t="s">
        <v>144</v>
      </c>
      <c r="C4" s="16" t="s">
        <v>151</v>
      </c>
      <c r="D4" s="16" t="s">
        <v>108</v>
      </c>
      <c r="E4" s="17">
        <v>24013</v>
      </c>
    </row>
    <row r="5" spans="2:5" x14ac:dyDescent="0.25">
      <c r="B5" s="16" t="s">
        <v>144</v>
      </c>
      <c r="C5" s="16" t="s">
        <v>151</v>
      </c>
      <c r="D5" s="16" t="s">
        <v>116</v>
      </c>
      <c r="E5" s="17">
        <v>2527</v>
      </c>
    </row>
    <row r="6" spans="2:5" x14ac:dyDescent="0.25">
      <c r="B6" s="16" t="s">
        <v>144</v>
      </c>
      <c r="C6" s="16" t="s">
        <v>152</v>
      </c>
      <c r="D6" s="16" t="s">
        <v>109</v>
      </c>
      <c r="E6" s="17">
        <v>20079</v>
      </c>
    </row>
    <row r="7" spans="2:5" x14ac:dyDescent="0.25">
      <c r="B7" s="16" t="s">
        <v>144</v>
      </c>
      <c r="C7" s="16" t="s">
        <v>152</v>
      </c>
      <c r="D7" s="16" t="s">
        <v>112</v>
      </c>
      <c r="E7" s="17">
        <v>8326</v>
      </c>
    </row>
    <row r="8" spans="2:5" x14ac:dyDescent="0.25">
      <c r="B8" s="16" t="s">
        <v>144</v>
      </c>
      <c r="C8" s="16" t="s">
        <v>152</v>
      </c>
      <c r="D8" s="16" t="s">
        <v>114</v>
      </c>
      <c r="E8" s="17">
        <v>5905</v>
      </c>
    </row>
    <row r="9" spans="2:5" x14ac:dyDescent="0.25">
      <c r="B9" s="16" t="s">
        <v>144</v>
      </c>
      <c r="C9" s="16" t="s">
        <v>152</v>
      </c>
      <c r="D9" s="16" t="s">
        <v>107</v>
      </c>
      <c r="E9" s="17">
        <v>33529</v>
      </c>
    </row>
    <row r="10" spans="2:5" x14ac:dyDescent="0.25">
      <c r="B10" s="16" t="s">
        <v>144</v>
      </c>
      <c r="C10" s="16" t="s">
        <v>152</v>
      </c>
      <c r="D10" s="16" t="s">
        <v>115</v>
      </c>
      <c r="E10" s="17">
        <v>3701</v>
      </c>
    </row>
    <row r="11" spans="2:5" x14ac:dyDescent="0.25">
      <c r="B11" s="16" t="s">
        <v>144</v>
      </c>
      <c r="C11" s="16" t="s">
        <v>152</v>
      </c>
      <c r="D11" s="16" t="s">
        <v>110</v>
      </c>
      <c r="E11" s="17">
        <v>12362</v>
      </c>
    </row>
    <row r="12" spans="2:5" x14ac:dyDescent="0.25">
      <c r="B12" s="16" t="s">
        <v>144</v>
      </c>
      <c r="C12" s="16" t="s">
        <v>152</v>
      </c>
      <c r="D12" s="16" t="s">
        <v>111</v>
      </c>
      <c r="E12" s="17">
        <v>11974</v>
      </c>
    </row>
    <row r="13" spans="2:5" x14ac:dyDescent="0.25">
      <c r="B13" s="16" t="s">
        <v>145</v>
      </c>
      <c r="C13" s="16" t="s">
        <v>153</v>
      </c>
      <c r="D13" s="16" t="s">
        <v>120</v>
      </c>
      <c r="E13" s="17">
        <v>2503</v>
      </c>
    </row>
    <row r="14" spans="2:5" x14ac:dyDescent="0.25">
      <c r="B14" s="16" t="s">
        <v>145</v>
      </c>
      <c r="C14" s="16" t="s">
        <v>153</v>
      </c>
      <c r="D14" s="16" t="s">
        <v>121</v>
      </c>
      <c r="E14" s="17">
        <v>2373</v>
      </c>
    </row>
    <row r="15" spans="2:5" x14ac:dyDescent="0.25">
      <c r="B15" s="16" t="s">
        <v>145</v>
      </c>
      <c r="C15" s="16" t="s">
        <v>117</v>
      </c>
      <c r="D15" s="16" t="s">
        <v>122</v>
      </c>
      <c r="E15" s="17">
        <v>2152</v>
      </c>
    </row>
    <row r="16" spans="2:5" x14ac:dyDescent="0.25">
      <c r="B16" s="16" t="s">
        <v>145</v>
      </c>
      <c r="C16" s="16" t="s">
        <v>117</v>
      </c>
      <c r="D16" s="16" t="s">
        <v>124</v>
      </c>
      <c r="E16" s="17">
        <v>1220</v>
      </c>
    </row>
    <row r="17" spans="2:5" x14ac:dyDescent="0.25">
      <c r="B17" s="16" t="s">
        <v>145</v>
      </c>
      <c r="C17" s="16" t="s">
        <v>117</v>
      </c>
      <c r="D17" s="16" t="s">
        <v>117</v>
      </c>
      <c r="E17" s="17">
        <v>25397</v>
      </c>
    </row>
    <row r="18" spans="2:5" x14ac:dyDescent="0.25">
      <c r="B18" s="16" t="s">
        <v>145</v>
      </c>
      <c r="C18" s="16" t="s">
        <v>117</v>
      </c>
      <c r="D18" s="16" t="s">
        <v>123</v>
      </c>
      <c r="E18" s="17">
        <v>1257</v>
      </c>
    </row>
    <row r="19" spans="2:5" x14ac:dyDescent="0.25">
      <c r="B19" s="16" t="s">
        <v>145</v>
      </c>
      <c r="C19" s="16" t="s">
        <v>125</v>
      </c>
      <c r="D19" s="16" t="s">
        <v>125</v>
      </c>
      <c r="E19" s="17">
        <v>918</v>
      </c>
    </row>
    <row r="20" spans="2:5" x14ac:dyDescent="0.25">
      <c r="B20" s="16" t="s">
        <v>145</v>
      </c>
      <c r="C20" s="16" t="s">
        <v>125</v>
      </c>
      <c r="D20" s="16" t="s">
        <v>126</v>
      </c>
      <c r="E20" s="17">
        <v>718</v>
      </c>
    </row>
    <row r="21" spans="2:5" x14ac:dyDescent="0.25">
      <c r="B21" s="16" t="s">
        <v>145</v>
      </c>
      <c r="C21" s="16" t="s">
        <v>125</v>
      </c>
      <c r="D21" s="16" t="s">
        <v>165</v>
      </c>
      <c r="E21" s="17">
        <v>718</v>
      </c>
    </row>
    <row r="22" spans="2:5" x14ac:dyDescent="0.25">
      <c r="B22" s="16" t="s">
        <v>145</v>
      </c>
      <c r="C22" s="16" t="s">
        <v>154</v>
      </c>
      <c r="D22" s="16" t="s">
        <v>118</v>
      </c>
      <c r="E22" s="17">
        <v>5695</v>
      </c>
    </row>
    <row r="23" spans="2:5" x14ac:dyDescent="0.25">
      <c r="B23" s="16" t="s">
        <v>145</v>
      </c>
      <c r="C23" s="16" t="s">
        <v>154</v>
      </c>
      <c r="D23" s="16" t="s">
        <v>119</v>
      </c>
      <c r="E23" s="17">
        <v>2528</v>
      </c>
    </row>
    <row r="24" spans="2:5" x14ac:dyDescent="0.25">
      <c r="B24" s="16" t="s">
        <v>146</v>
      </c>
      <c r="C24" s="16" t="s">
        <v>136</v>
      </c>
      <c r="D24" s="16" t="s">
        <v>136</v>
      </c>
      <c r="E24" s="17">
        <v>20038</v>
      </c>
    </row>
    <row r="25" spans="2:5" x14ac:dyDescent="0.25">
      <c r="B25" s="16" t="s">
        <v>146</v>
      </c>
      <c r="C25" s="16" t="s">
        <v>136</v>
      </c>
      <c r="D25" s="16" t="s">
        <v>166</v>
      </c>
      <c r="E25" s="17">
        <v>7528</v>
      </c>
    </row>
    <row r="26" spans="2:5" x14ac:dyDescent="0.25">
      <c r="B26" s="16" t="s">
        <v>146</v>
      </c>
      <c r="C26" s="16" t="s">
        <v>136</v>
      </c>
      <c r="D26" s="16" t="s">
        <v>167</v>
      </c>
      <c r="E26" s="17">
        <v>11206</v>
      </c>
    </row>
    <row r="27" spans="2:5" x14ac:dyDescent="0.25">
      <c r="B27" s="16" t="s">
        <v>146</v>
      </c>
      <c r="C27" s="16" t="s">
        <v>155</v>
      </c>
      <c r="D27" s="16" t="s">
        <v>168</v>
      </c>
      <c r="E27" s="17">
        <v>6348</v>
      </c>
    </row>
    <row r="28" spans="2:5" x14ac:dyDescent="0.25">
      <c r="B28" s="16" t="s">
        <v>146</v>
      </c>
      <c r="C28" s="16" t="s">
        <v>155</v>
      </c>
      <c r="D28" s="16" t="s">
        <v>169</v>
      </c>
      <c r="E28" s="17">
        <v>7492</v>
      </c>
    </row>
    <row r="29" spans="2:5" x14ac:dyDescent="0.25">
      <c r="B29" s="16" t="s">
        <v>146</v>
      </c>
      <c r="C29" s="16" t="s">
        <v>104</v>
      </c>
      <c r="D29" s="16" t="s">
        <v>98</v>
      </c>
      <c r="E29" s="17">
        <v>57167</v>
      </c>
    </row>
    <row r="30" spans="2:5" x14ac:dyDescent="0.25">
      <c r="B30" s="16" t="s">
        <v>146</v>
      </c>
      <c r="C30" s="16" t="s">
        <v>104</v>
      </c>
      <c r="D30" s="16" t="s">
        <v>100</v>
      </c>
      <c r="E30" s="17">
        <v>153051</v>
      </c>
    </row>
    <row r="31" spans="2:5" x14ac:dyDescent="0.25">
      <c r="B31" s="16" t="s">
        <v>146</v>
      </c>
      <c r="C31" s="16" t="s">
        <v>104</v>
      </c>
      <c r="D31" s="16" t="s">
        <v>170</v>
      </c>
      <c r="E31" s="17">
        <v>7533</v>
      </c>
    </row>
    <row r="32" spans="2:5" x14ac:dyDescent="0.25">
      <c r="B32" s="16" t="s">
        <v>146</v>
      </c>
      <c r="C32" s="16" t="s">
        <v>104</v>
      </c>
      <c r="D32" s="16" t="s">
        <v>127</v>
      </c>
      <c r="E32" s="17">
        <v>36473</v>
      </c>
    </row>
    <row r="33" spans="2:5" x14ac:dyDescent="0.25">
      <c r="B33" s="16" t="s">
        <v>146</v>
      </c>
      <c r="C33" s="16" t="s">
        <v>104</v>
      </c>
      <c r="D33" s="16" t="s">
        <v>137</v>
      </c>
      <c r="E33" s="17">
        <v>12797</v>
      </c>
    </row>
    <row r="34" spans="2:5" x14ac:dyDescent="0.25">
      <c r="B34" s="16" t="s">
        <v>146</v>
      </c>
      <c r="C34" s="16" t="s">
        <v>104</v>
      </c>
      <c r="D34" s="16" t="s">
        <v>138</v>
      </c>
      <c r="E34" s="17">
        <v>32074</v>
      </c>
    </row>
    <row r="35" spans="2:5" x14ac:dyDescent="0.25">
      <c r="B35" s="16" t="s">
        <v>146</v>
      </c>
      <c r="C35" s="16" t="s">
        <v>104</v>
      </c>
      <c r="D35" s="16" t="s">
        <v>171</v>
      </c>
      <c r="E35" s="17">
        <v>23342</v>
      </c>
    </row>
    <row r="36" spans="2:5" x14ac:dyDescent="0.25">
      <c r="B36" s="16" t="s">
        <v>146</v>
      </c>
      <c r="C36" s="16" t="s">
        <v>104</v>
      </c>
      <c r="D36" s="16" t="s">
        <v>128</v>
      </c>
      <c r="E36" s="17">
        <v>34000</v>
      </c>
    </row>
    <row r="37" spans="2:5" x14ac:dyDescent="0.25">
      <c r="B37" s="16" t="s">
        <v>146</v>
      </c>
      <c r="C37" s="16" t="s">
        <v>104</v>
      </c>
      <c r="D37" s="16" t="s">
        <v>172</v>
      </c>
      <c r="E37" s="17">
        <v>32827</v>
      </c>
    </row>
    <row r="38" spans="2:5" x14ac:dyDescent="0.25">
      <c r="B38" s="16" t="s">
        <v>146</v>
      </c>
      <c r="C38" s="16" t="s">
        <v>104</v>
      </c>
      <c r="D38" s="16" t="s">
        <v>101</v>
      </c>
      <c r="E38" s="17">
        <v>107774</v>
      </c>
    </row>
    <row r="39" spans="2:5" x14ac:dyDescent="0.25">
      <c r="B39" s="16" t="s">
        <v>146</v>
      </c>
      <c r="C39" s="16" t="s">
        <v>104</v>
      </c>
      <c r="D39" s="16" t="s">
        <v>102</v>
      </c>
      <c r="E39" s="17">
        <v>134134</v>
      </c>
    </row>
    <row r="40" spans="2:5" x14ac:dyDescent="0.25">
      <c r="B40" s="16" t="s">
        <v>146</v>
      </c>
      <c r="C40" s="16" t="s">
        <v>104</v>
      </c>
      <c r="D40" s="16" t="s">
        <v>173</v>
      </c>
      <c r="E40" s="17">
        <v>22157</v>
      </c>
    </row>
    <row r="41" spans="2:5" x14ac:dyDescent="0.25">
      <c r="B41" s="16" t="s">
        <v>146</v>
      </c>
      <c r="C41" s="16" t="s">
        <v>104</v>
      </c>
      <c r="D41" s="16" t="s">
        <v>104</v>
      </c>
      <c r="E41" s="17">
        <v>1370192</v>
      </c>
    </row>
    <row r="42" spans="2:5" x14ac:dyDescent="0.25">
      <c r="B42" s="16" t="s">
        <v>146</v>
      </c>
      <c r="C42" s="16" t="s">
        <v>104</v>
      </c>
      <c r="D42" s="16" t="s">
        <v>105</v>
      </c>
      <c r="E42" s="17">
        <v>182218</v>
      </c>
    </row>
    <row r="43" spans="2:5" x14ac:dyDescent="0.25">
      <c r="B43" s="16" t="s">
        <v>146</v>
      </c>
      <c r="C43" s="16" t="s">
        <v>104</v>
      </c>
      <c r="D43" s="16" t="s">
        <v>106</v>
      </c>
      <c r="E43" s="17">
        <v>81204</v>
      </c>
    </row>
    <row r="44" spans="2:5" x14ac:dyDescent="0.25">
      <c r="B44" s="16" t="s">
        <v>146</v>
      </c>
      <c r="C44" s="16" t="s">
        <v>104</v>
      </c>
      <c r="D44" s="16" t="s">
        <v>174</v>
      </c>
      <c r="E44" s="17">
        <v>3573</v>
      </c>
    </row>
    <row r="45" spans="2:5" x14ac:dyDescent="0.25">
      <c r="B45" s="16" t="s">
        <v>146</v>
      </c>
      <c r="C45" s="16" t="s">
        <v>156</v>
      </c>
      <c r="D45" s="16" t="s">
        <v>103</v>
      </c>
      <c r="E45" s="17">
        <v>36996</v>
      </c>
    </row>
    <row r="46" spans="2:5" x14ac:dyDescent="0.25">
      <c r="B46" s="16" t="s">
        <v>146</v>
      </c>
      <c r="C46" s="16" t="s">
        <v>156</v>
      </c>
      <c r="D46" s="16" t="s">
        <v>175</v>
      </c>
      <c r="E46" s="17">
        <v>1928</v>
      </c>
    </row>
    <row r="47" spans="2:5" x14ac:dyDescent="0.25">
      <c r="B47" s="16" t="s">
        <v>146</v>
      </c>
      <c r="C47" s="16" t="s">
        <v>156</v>
      </c>
      <c r="D47" s="16" t="s">
        <v>135</v>
      </c>
      <c r="E47" s="17">
        <v>25993</v>
      </c>
    </row>
    <row r="48" spans="2:5" x14ac:dyDescent="0.25">
      <c r="B48" s="16" t="s">
        <v>146</v>
      </c>
      <c r="C48" s="16" t="s">
        <v>157</v>
      </c>
      <c r="D48" s="16" t="s">
        <v>176</v>
      </c>
      <c r="E48" s="17">
        <v>2080</v>
      </c>
    </row>
    <row r="49" spans="2:5" x14ac:dyDescent="0.25">
      <c r="B49" s="16" t="s">
        <v>146</v>
      </c>
      <c r="C49" s="16" t="s">
        <v>157</v>
      </c>
      <c r="D49" s="16" t="s">
        <v>177</v>
      </c>
      <c r="E49" s="17">
        <v>2050</v>
      </c>
    </row>
    <row r="50" spans="2:5" x14ac:dyDescent="0.25">
      <c r="B50" s="16" t="s">
        <v>146</v>
      </c>
      <c r="C50" s="16" t="s">
        <v>157</v>
      </c>
      <c r="D50" s="16" t="s">
        <v>178</v>
      </c>
      <c r="E50" s="17">
        <v>6899</v>
      </c>
    </row>
    <row r="51" spans="2:5" x14ac:dyDescent="0.25">
      <c r="B51" s="16" t="s">
        <v>146</v>
      </c>
      <c r="C51" s="16" t="s">
        <v>157</v>
      </c>
      <c r="D51" s="16" t="s">
        <v>157</v>
      </c>
      <c r="E51" s="17">
        <v>4308</v>
      </c>
    </row>
    <row r="52" spans="2:5" x14ac:dyDescent="0.25">
      <c r="B52" s="16" t="s">
        <v>147</v>
      </c>
      <c r="C52" s="16" t="s">
        <v>147</v>
      </c>
      <c r="D52" s="16" t="s">
        <v>179</v>
      </c>
      <c r="E52" s="17">
        <v>3347</v>
      </c>
    </row>
    <row r="53" spans="2:5" x14ac:dyDescent="0.25">
      <c r="B53" s="16" t="s">
        <v>147</v>
      </c>
      <c r="C53" s="16" t="s">
        <v>147</v>
      </c>
      <c r="D53" s="16" t="s">
        <v>180</v>
      </c>
      <c r="E53" s="17">
        <v>17041</v>
      </c>
    </row>
    <row r="54" spans="2:5" x14ac:dyDescent="0.25">
      <c r="B54" s="16" t="s">
        <v>147</v>
      </c>
      <c r="C54" s="16" t="s">
        <v>147</v>
      </c>
      <c r="D54" s="16" t="s">
        <v>181</v>
      </c>
      <c r="E54" s="17">
        <v>3217</v>
      </c>
    </row>
    <row r="55" spans="2:5" x14ac:dyDescent="0.25">
      <c r="B55" s="16" t="s">
        <v>147</v>
      </c>
      <c r="C55" s="16" t="s">
        <v>147</v>
      </c>
      <c r="D55" s="16" t="s">
        <v>182</v>
      </c>
      <c r="E55" s="17">
        <v>15059</v>
      </c>
    </row>
    <row r="56" spans="2:5" x14ac:dyDescent="0.25">
      <c r="B56" s="16" t="s">
        <v>147</v>
      </c>
      <c r="C56" s="16" t="s">
        <v>147</v>
      </c>
      <c r="D56" s="16" t="s">
        <v>183</v>
      </c>
      <c r="E56" s="17">
        <v>6208</v>
      </c>
    </row>
    <row r="57" spans="2:5" x14ac:dyDescent="0.25">
      <c r="B57" s="16" t="s">
        <v>147</v>
      </c>
      <c r="C57" s="16" t="s">
        <v>147</v>
      </c>
      <c r="D57" s="16" t="s">
        <v>184</v>
      </c>
      <c r="E57" s="17">
        <v>2676</v>
      </c>
    </row>
    <row r="58" spans="2:5" x14ac:dyDescent="0.25">
      <c r="B58" s="16" t="s">
        <v>147</v>
      </c>
      <c r="C58" s="16" t="s">
        <v>147</v>
      </c>
      <c r="D58" s="16" t="s">
        <v>185</v>
      </c>
      <c r="E58" s="17">
        <v>3683</v>
      </c>
    </row>
    <row r="59" spans="2:5" x14ac:dyDescent="0.25">
      <c r="B59" s="16" t="s">
        <v>147</v>
      </c>
      <c r="C59" s="16" t="s">
        <v>147</v>
      </c>
      <c r="D59" s="16" t="s">
        <v>186</v>
      </c>
      <c r="E59" s="17">
        <v>3554</v>
      </c>
    </row>
    <row r="60" spans="2:5" x14ac:dyDescent="0.25">
      <c r="B60" s="16" t="s">
        <v>147</v>
      </c>
      <c r="C60" s="16" t="s">
        <v>147</v>
      </c>
      <c r="D60" s="16" t="s">
        <v>187</v>
      </c>
      <c r="E60" s="17">
        <v>7018</v>
      </c>
    </row>
    <row r="61" spans="2:5" x14ac:dyDescent="0.25">
      <c r="B61" s="16" t="s">
        <v>148</v>
      </c>
      <c r="C61" s="16" t="s">
        <v>158</v>
      </c>
      <c r="D61" s="16" t="s">
        <v>188</v>
      </c>
      <c r="E61" s="17">
        <v>5707</v>
      </c>
    </row>
    <row r="62" spans="2:5" x14ac:dyDescent="0.25">
      <c r="B62" s="16" t="s">
        <v>148</v>
      </c>
      <c r="C62" s="16" t="s">
        <v>158</v>
      </c>
      <c r="D62" s="16" t="s">
        <v>189</v>
      </c>
      <c r="E62" s="17">
        <v>941</v>
      </c>
    </row>
    <row r="63" spans="2:5" x14ac:dyDescent="0.25">
      <c r="B63" s="16" t="s">
        <v>148</v>
      </c>
      <c r="C63" s="16" t="s">
        <v>158</v>
      </c>
      <c r="D63" s="16" t="s">
        <v>190</v>
      </c>
      <c r="E63" s="17">
        <v>3307</v>
      </c>
    </row>
    <row r="64" spans="2:5" x14ac:dyDescent="0.25">
      <c r="B64" s="16" t="s">
        <v>148</v>
      </c>
      <c r="C64" s="16" t="s">
        <v>159</v>
      </c>
      <c r="D64" s="16" t="s">
        <v>191</v>
      </c>
      <c r="E64" s="17">
        <v>1420</v>
      </c>
    </row>
    <row r="65" spans="2:5" x14ac:dyDescent="0.25">
      <c r="B65" s="16" t="s">
        <v>148</v>
      </c>
      <c r="C65" s="16" t="s">
        <v>159</v>
      </c>
      <c r="D65" s="16" t="s">
        <v>192</v>
      </c>
      <c r="E65" s="17">
        <v>3321</v>
      </c>
    </row>
    <row r="66" spans="2:5" x14ac:dyDescent="0.25">
      <c r="B66" s="16" t="s">
        <v>148</v>
      </c>
      <c r="C66" s="16" t="s">
        <v>159</v>
      </c>
      <c r="D66" s="16" t="s">
        <v>193</v>
      </c>
      <c r="E66" s="17">
        <v>4460</v>
      </c>
    </row>
    <row r="67" spans="2:5" x14ac:dyDescent="0.25">
      <c r="B67" s="16" t="s">
        <v>149</v>
      </c>
      <c r="C67" s="16" t="s">
        <v>99</v>
      </c>
      <c r="D67" s="16" t="s">
        <v>99</v>
      </c>
      <c r="E67" s="17">
        <v>57732</v>
      </c>
    </row>
    <row r="68" spans="2:5" x14ac:dyDescent="0.25">
      <c r="B68" s="16" t="s">
        <v>149</v>
      </c>
      <c r="C68" s="16" t="s">
        <v>99</v>
      </c>
      <c r="D68" s="16" t="s">
        <v>194</v>
      </c>
      <c r="E68" s="17">
        <v>3538</v>
      </c>
    </row>
    <row r="69" spans="2:5" x14ac:dyDescent="0.25">
      <c r="B69" s="16" t="s">
        <v>149</v>
      </c>
      <c r="C69" s="16" t="s">
        <v>99</v>
      </c>
      <c r="D69" s="16" t="s">
        <v>195</v>
      </c>
      <c r="E69" s="17">
        <v>3946</v>
      </c>
    </row>
    <row r="70" spans="2:5" x14ac:dyDescent="0.25">
      <c r="B70" s="16" t="s">
        <v>149</v>
      </c>
      <c r="C70" s="16" t="s">
        <v>99</v>
      </c>
      <c r="D70" s="16" t="s">
        <v>196</v>
      </c>
      <c r="E70" s="17">
        <v>5417</v>
      </c>
    </row>
    <row r="71" spans="2:5" x14ac:dyDescent="0.25">
      <c r="B71" s="16" t="s">
        <v>149</v>
      </c>
      <c r="C71" s="16" t="s">
        <v>129</v>
      </c>
      <c r="D71" s="16" t="s">
        <v>197</v>
      </c>
      <c r="E71" s="17">
        <v>2403</v>
      </c>
    </row>
    <row r="72" spans="2:5" x14ac:dyDescent="0.25">
      <c r="B72" s="16" t="s">
        <v>149</v>
      </c>
      <c r="C72" s="16" t="s">
        <v>129</v>
      </c>
      <c r="D72" s="16" t="s">
        <v>129</v>
      </c>
      <c r="E72" s="17">
        <v>32232</v>
      </c>
    </row>
    <row r="73" spans="2:5" x14ac:dyDescent="0.25">
      <c r="B73" s="16" t="s">
        <v>150</v>
      </c>
      <c r="C73" s="16" t="s">
        <v>160</v>
      </c>
      <c r="D73" s="16" t="s">
        <v>131</v>
      </c>
      <c r="E73" s="17">
        <v>21096</v>
      </c>
    </row>
    <row r="74" spans="2:5" x14ac:dyDescent="0.25">
      <c r="B74" s="16" t="s">
        <v>150</v>
      </c>
      <c r="C74" s="16" t="s">
        <v>160</v>
      </c>
      <c r="D74" s="16" t="s">
        <v>140</v>
      </c>
      <c r="E74" s="17">
        <v>6660</v>
      </c>
    </row>
    <row r="75" spans="2:5" x14ac:dyDescent="0.25">
      <c r="B75" s="16" t="s">
        <v>150</v>
      </c>
      <c r="C75" s="16" t="s">
        <v>139</v>
      </c>
      <c r="D75" s="16" t="s">
        <v>198</v>
      </c>
      <c r="E75" s="17">
        <v>11461</v>
      </c>
    </row>
    <row r="76" spans="2:5" x14ac:dyDescent="0.25">
      <c r="B76" s="16" t="s">
        <v>150</v>
      </c>
      <c r="C76" s="16" t="s">
        <v>139</v>
      </c>
      <c r="D76" s="16" t="s">
        <v>199</v>
      </c>
      <c r="E76" s="17">
        <v>981</v>
      </c>
    </row>
    <row r="77" spans="2:5" x14ac:dyDescent="0.25">
      <c r="B77" s="16" t="s">
        <v>150</v>
      </c>
      <c r="C77" s="16" t="s">
        <v>139</v>
      </c>
      <c r="D77" s="16" t="s">
        <v>141</v>
      </c>
      <c r="E77" s="17">
        <v>7638</v>
      </c>
    </row>
    <row r="78" spans="2:5" x14ac:dyDescent="0.25">
      <c r="B78" s="16" t="s">
        <v>150</v>
      </c>
      <c r="C78" s="16" t="s">
        <v>161</v>
      </c>
      <c r="D78" s="16" t="s">
        <v>132</v>
      </c>
      <c r="E78" s="17">
        <v>18723</v>
      </c>
    </row>
    <row r="79" spans="2:5" x14ac:dyDescent="0.25">
      <c r="B79" s="16" t="s">
        <v>150</v>
      </c>
      <c r="C79" s="16" t="s">
        <v>161</v>
      </c>
      <c r="D79" s="16" t="s">
        <v>134</v>
      </c>
      <c r="E79" s="17">
        <v>10000</v>
      </c>
    </row>
    <row r="80" spans="2:5" x14ac:dyDescent="0.25">
      <c r="B80" s="16" t="s">
        <v>150</v>
      </c>
      <c r="C80" s="16" t="s">
        <v>161</v>
      </c>
      <c r="D80" s="16" t="s">
        <v>143</v>
      </c>
      <c r="E80" s="17">
        <v>3347</v>
      </c>
    </row>
    <row r="81" spans="2:5" x14ac:dyDescent="0.25">
      <c r="B81" s="16" t="s">
        <v>150</v>
      </c>
      <c r="C81" s="16" t="s">
        <v>161</v>
      </c>
      <c r="D81" s="16" t="s">
        <v>142</v>
      </c>
      <c r="E81" s="17">
        <v>4350</v>
      </c>
    </row>
    <row r="82" spans="2:5" x14ac:dyDescent="0.25">
      <c r="B82" s="16" t="s">
        <v>150</v>
      </c>
      <c r="C82" s="16" t="s">
        <v>161</v>
      </c>
      <c r="D82" s="16" t="s">
        <v>133</v>
      </c>
      <c r="E82" s="17">
        <v>17968</v>
      </c>
    </row>
    <row r="83" spans="2:5" x14ac:dyDescent="0.25">
      <c r="B83" s="16" t="s">
        <v>150</v>
      </c>
      <c r="C83" s="16" t="s">
        <v>161</v>
      </c>
      <c r="D83" s="16" t="s">
        <v>200</v>
      </c>
      <c r="E83" s="17">
        <v>1946</v>
      </c>
    </row>
    <row r="84" spans="2:5" x14ac:dyDescent="0.25">
      <c r="B84" s="16" t="s">
        <v>150</v>
      </c>
      <c r="C84" s="16" t="s">
        <v>161</v>
      </c>
      <c r="D84" s="16" t="s">
        <v>130</v>
      </c>
      <c r="E84" s="17">
        <v>29864</v>
      </c>
    </row>
    <row r="85" spans="2:5" x14ac:dyDescent="0.25">
      <c r="B85" s="9" t="s">
        <v>49</v>
      </c>
      <c r="C85" s="9"/>
      <c r="D85" s="9"/>
      <c r="E85" s="19">
        <v>2917507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FA501-F140-404D-8ED7-17E140CCE779}">
  <dimension ref="A1"/>
  <sheetViews>
    <sheetView showGridLines="0" workbookViewId="0"/>
  </sheetViews>
  <sheetFormatPr defaultRowHeight="15" x14ac:dyDescent="0.25"/>
  <cols>
    <col min="2" max="2" width="31.85546875" bestFit="1" customWidth="1"/>
    <col min="3" max="3" width="27.85546875" bestFit="1" customWidth="1"/>
    <col min="4" max="4" width="40.7109375" bestFit="1" customWidth="1"/>
    <col min="5" max="5" width="10.7109375" bestFit="1" customWidth="1"/>
    <col min="6" max="6" width="19.7109375" bestFit="1" customWidth="1"/>
  </cols>
  <sheetData/>
  <sheetProtection algorithmName="SHA-512" hashValue="cVJLb9URGhvdxtRtnwRfV7Upbvi1m8HYM3Vs/H/+FZrmk8tmZwQUIIaebP1FOUdGbdxR30smwhIMK8uewbibKg==" saltValue="7ogoreK6hayQvJTll5APuw==" spinCount="100000" sheet="1" objects="1" scenarios="1" selectLockedCells="1" selectUnlockedCells="1"/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17176-F422-4946-80FB-5AFD44501E68}">
  <dimension ref="B2:I50"/>
  <sheetViews>
    <sheetView workbookViewId="0">
      <selection activeCell="B2" sqref="B2"/>
    </sheetView>
  </sheetViews>
  <sheetFormatPr defaultRowHeight="15" x14ac:dyDescent="0.25"/>
  <cols>
    <col min="2" max="2" width="28.140625" bestFit="1" customWidth="1"/>
    <col min="3" max="3" width="19.7109375" bestFit="1" customWidth="1"/>
    <col min="4" max="4" width="13.5703125" bestFit="1" customWidth="1"/>
    <col min="5" max="5" width="15.42578125" bestFit="1" customWidth="1"/>
    <col min="6" max="6" width="13.42578125" bestFit="1" customWidth="1"/>
    <col min="9" max="9" width="15.140625" bestFit="1" customWidth="1"/>
  </cols>
  <sheetData>
    <row r="2" spans="2:9" x14ac:dyDescent="0.25">
      <c r="B2" s="1" t="s">
        <v>1</v>
      </c>
      <c r="C2" t="s">
        <v>52</v>
      </c>
      <c r="D2" t="s">
        <v>95</v>
      </c>
      <c r="E2" t="s">
        <v>96</v>
      </c>
    </row>
    <row r="3" spans="2:9" x14ac:dyDescent="0.25">
      <c r="B3" s="2" t="s">
        <v>2</v>
      </c>
      <c r="C3" s="20">
        <v>34556</v>
      </c>
      <c r="D3" s="20">
        <v>13822.400000000001</v>
      </c>
      <c r="E3" s="20">
        <v>55289.599999999999</v>
      </c>
    </row>
    <row r="4" spans="2:9" x14ac:dyDescent="0.25">
      <c r="B4" s="2" t="s">
        <v>3</v>
      </c>
      <c r="C4" s="20">
        <v>246824</v>
      </c>
      <c r="D4" s="20">
        <v>98729.600000000006</v>
      </c>
      <c r="E4" s="20">
        <v>394918.40000000002</v>
      </c>
    </row>
    <row r="5" spans="2:9" x14ac:dyDescent="0.25">
      <c r="B5" s="2" t="s">
        <v>4</v>
      </c>
      <c r="C5" s="20">
        <v>138680</v>
      </c>
      <c r="D5" s="20">
        <v>55472</v>
      </c>
      <c r="E5" s="20">
        <v>221888</v>
      </c>
      <c r="I5" t="s">
        <v>94</v>
      </c>
    </row>
    <row r="6" spans="2:9" x14ac:dyDescent="0.25">
      <c r="B6" s="2" t="s">
        <v>5</v>
      </c>
      <c r="C6" s="20">
        <v>96043</v>
      </c>
      <c r="D6" s="20">
        <v>38417.199999999997</v>
      </c>
      <c r="E6" s="20">
        <v>153668.79999999999</v>
      </c>
      <c r="I6" s="7">
        <v>60</v>
      </c>
    </row>
    <row r="7" spans="2:9" x14ac:dyDescent="0.25">
      <c r="B7" s="2" t="s">
        <v>6</v>
      </c>
      <c r="C7" s="20">
        <v>8875</v>
      </c>
      <c r="D7" s="20">
        <v>3550</v>
      </c>
      <c r="E7" s="20">
        <v>14200</v>
      </c>
    </row>
    <row r="8" spans="2:9" x14ac:dyDescent="0.25">
      <c r="B8" s="2" t="s">
        <v>7</v>
      </c>
      <c r="C8" s="20">
        <v>5985</v>
      </c>
      <c r="D8" s="20">
        <v>2394</v>
      </c>
      <c r="E8" s="20">
        <v>9576</v>
      </c>
      <c r="I8" t="s">
        <v>97</v>
      </c>
    </row>
    <row r="9" spans="2:9" x14ac:dyDescent="0.25">
      <c r="B9" s="2" t="s">
        <v>8</v>
      </c>
      <c r="C9" s="20">
        <v>69213</v>
      </c>
      <c r="D9" s="20">
        <v>27685.199999999997</v>
      </c>
      <c r="E9" s="20">
        <v>110740.8</v>
      </c>
    </row>
    <row r="10" spans="2:9" x14ac:dyDescent="0.25">
      <c r="B10" s="2" t="s">
        <v>9</v>
      </c>
      <c r="C10" s="20">
        <v>1801</v>
      </c>
      <c r="D10" s="20">
        <v>720.40000000000009</v>
      </c>
      <c r="E10" s="20">
        <v>2881.6</v>
      </c>
    </row>
    <row r="11" spans="2:9" x14ac:dyDescent="0.25">
      <c r="B11" s="2" t="s">
        <v>10</v>
      </c>
      <c r="C11" s="20">
        <v>137</v>
      </c>
      <c r="D11" s="20">
        <v>54.8</v>
      </c>
      <c r="E11" s="20">
        <v>219.2</v>
      </c>
    </row>
    <row r="12" spans="2:9" x14ac:dyDescent="0.25">
      <c r="B12" s="2" t="s">
        <v>11</v>
      </c>
      <c r="C12" s="20">
        <v>136472</v>
      </c>
      <c r="D12" s="20">
        <v>54588.800000000003</v>
      </c>
      <c r="E12" s="20">
        <v>218355.20000000001</v>
      </c>
    </row>
    <row r="13" spans="2:9" x14ac:dyDescent="0.25">
      <c r="B13" s="2" t="s">
        <v>12</v>
      </c>
      <c r="C13" s="20">
        <v>19854</v>
      </c>
      <c r="D13" s="20">
        <v>7941.6</v>
      </c>
      <c r="E13" s="20">
        <v>31766.400000000001</v>
      </c>
    </row>
    <row r="14" spans="2:9" x14ac:dyDescent="0.25">
      <c r="B14" s="2" t="s">
        <v>13</v>
      </c>
      <c r="C14" s="20">
        <v>6646</v>
      </c>
      <c r="D14" s="20">
        <v>2658.4</v>
      </c>
      <c r="E14" s="20">
        <v>10633.6</v>
      </c>
    </row>
    <row r="15" spans="2:9" x14ac:dyDescent="0.25">
      <c r="B15" s="2" t="s">
        <v>14</v>
      </c>
      <c r="C15" s="20">
        <v>6924</v>
      </c>
      <c r="D15" s="20">
        <v>2769.6000000000004</v>
      </c>
      <c r="E15" s="20">
        <v>11078.4</v>
      </c>
    </row>
    <row r="16" spans="2:9" x14ac:dyDescent="0.25">
      <c r="B16" s="2" t="s">
        <v>15</v>
      </c>
      <c r="C16" s="20">
        <v>68105</v>
      </c>
      <c r="D16" s="20">
        <v>27242</v>
      </c>
      <c r="E16" s="20">
        <v>108968</v>
      </c>
    </row>
    <row r="17" spans="2:5" x14ac:dyDescent="0.25">
      <c r="B17" s="2" t="s">
        <v>16</v>
      </c>
      <c r="C17" s="20">
        <v>36883</v>
      </c>
      <c r="D17" s="20">
        <v>14753.2</v>
      </c>
      <c r="E17" s="20">
        <v>59012.800000000003</v>
      </c>
    </row>
    <row r="18" spans="2:5" x14ac:dyDescent="0.25">
      <c r="B18" s="2" t="s">
        <v>17</v>
      </c>
      <c r="C18" s="20">
        <v>107226</v>
      </c>
      <c r="D18" s="20">
        <v>42890.400000000001</v>
      </c>
      <c r="E18" s="20">
        <v>171561.60000000001</v>
      </c>
    </row>
    <row r="19" spans="2:5" x14ac:dyDescent="0.25">
      <c r="B19" s="2" t="s">
        <v>18</v>
      </c>
      <c r="C19" s="20">
        <v>65204</v>
      </c>
      <c r="D19" s="20">
        <v>26081.599999999999</v>
      </c>
      <c r="E19" s="20">
        <v>104326.39999999999</v>
      </c>
    </row>
    <row r="20" spans="2:5" x14ac:dyDescent="0.25">
      <c r="B20" s="2" t="s">
        <v>19</v>
      </c>
      <c r="C20" s="20">
        <v>7616</v>
      </c>
      <c r="D20" s="20">
        <v>3046.3999999999996</v>
      </c>
      <c r="E20" s="20">
        <v>12185.6</v>
      </c>
    </row>
    <row r="21" spans="2:5" x14ac:dyDescent="0.25">
      <c r="B21" s="2" t="s">
        <v>20</v>
      </c>
      <c r="C21" s="20">
        <v>19524</v>
      </c>
      <c r="D21" s="20">
        <v>7809.6</v>
      </c>
      <c r="E21" s="20">
        <v>31238.400000000001</v>
      </c>
    </row>
    <row r="22" spans="2:5" x14ac:dyDescent="0.25">
      <c r="B22" s="2" t="s">
        <v>21</v>
      </c>
      <c r="C22" s="20">
        <v>4229</v>
      </c>
      <c r="D22" s="20">
        <v>1691.6</v>
      </c>
      <c r="E22" s="20">
        <v>6766.4</v>
      </c>
    </row>
    <row r="23" spans="2:5" x14ac:dyDescent="0.25">
      <c r="B23" s="2" t="s">
        <v>22</v>
      </c>
      <c r="C23" s="20">
        <v>780</v>
      </c>
      <c r="D23" s="20">
        <v>312</v>
      </c>
      <c r="E23" s="20">
        <v>1248</v>
      </c>
    </row>
    <row r="24" spans="2:5" x14ac:dyDescent="0.25">
      <c r="B24" s="2" t="s">
        <v>23</v>
      </c>
      <c r="C24" s="20">
        <v>129731</v>
      </c>
      <c r="D24" s="20">
        <v>51892.399999999994</v>
      </c>
      <c r="E24" s="20">
        <v>207569.6</v>
      </c>
    </row>
    <row r="25" spans="2:5" x14ac:dyDescent="0.25">
      <c r="B25" s="2" t="s">
        <v>24</v>
      </c>
      <c r="C25" s="20">
        <v>271371</v>
      </c>
      <c r="D25" s="20">
        <v>108548.4</v>
      </c>
      <c r="E25" s="20">
        <v>434193.6</v>
      </c>
    </row>
    <row r="26" spans="2:5" x14ac:dyDescent="0.25">
      <c r="B26" s="2" t="s">
        <v>25</v>
      </c>
      <c r="C26" s="20">
        <v>183</v>
      </c>
      <c r="D26" s="20">
        <v>73.2</v>
      </c>
      <c r="E26" s="20">
        <v>292.8</v>
      </c>
    </row>
    <row r="27" spans="2:5" x14ac:dyDescent="0.25">
      <c r="B27" s="2" t="s">
        <v>26</v>
      </c>
      <c r="C27" s="20">
        <v>353897</v>
      </c>
      <c r="D27" s="20">
        <v>141558.79999999999</v>
      </c>
      <c r="E27" s="20">
        <v>566235.19999999995</v>
      </c>
    </row>
    <row r="28" spans="2:5" x14ac:dyDescent="0.25">
      <c r="B28" s="2" t="s">
        <v>27</v>
      </c>
      <c r="C28" s="20">
        <v>96878</v>
      </c>
      <c r="D28" s="20">
        <v>38751.199999999997</v>
      </c>
      <c r="E28" s="20">
        <v>155004.79999999999</v>
      </c>
    </row>
    <row r="29" spans="2:5" x14ac:dyDescent="0.25">
      <c r="B29" s="2" t="s">
        <v>28</v>
      </c>
      <c r="C29" s="20">
        <v>21664</v>
      </c>
      <c r="D29" s="20">
        <v>8665.6</v>
      </c>
      <c r="E29" s="20">
        <v>34662.400000000001</v>
      </c>
    </row>
    <row r="30" spans="2:5" x14ac:dyDescent="0.25">
      <c r="B30" s="2" t="s">
        <v>29</v>
      </c>
      <c r="C30" s="20">
        <v>12</v>
      </c>
      <c r="D30" s="20">
        <v>4.8</v>
      </c>
      <c r="E30" s="20">
        <v>19.2</v>
      </c>
    </row>
    <row r="31" spans="2:5" x14ac:dyDescent="0.25">
      <c r="B31" s="2" t="s">
        <v>30</v>
      </c>
      <c r="C31" s="20">
        <v>120</v>
      </c>
      <c r="D31" s="20">
        <v>48</v>
      </c>
      <c r="E31" s="20">
        <v>192</v>
      </c>
    </row>
    <row r="32" spans="2:5" x14ac:dyDescent="0.25">
      <c r="B32" s="2" t="s">
        <v>31</v>
      </c>
      <c r="C32" s="20">
        <v>37566</v>
      </c>
      <c r="D32" s="20">
        <v>15026.400000000001</v>
      </c>
      <c r="E32" s="20">
        <v>60105.599999999999</v>
      </c>
    </row>
    <row r="33" spans="2:5" x14ac:dyDescent="0.25">
      <c r="B33" s="2" t="s">
        <v>32</v>
      </c>
      <c r="C33" s="20">
        <v>126431</v>
      </c>
      <c r="D33" s="20">
        <v>50572.399999999994</v>
      </c>
      <c r="E33" s="20">
        <v>202289.6</v>
      </c>
    </row>
    <row r="34" spans="2:5" x14ac:dyDescent="0.25">
      <c r="B34" s="2" t="s">
        <v>33</v>
      </c>
      <c r="C34" s="20">
        <v>3826</v>
      </c>
      <c r="D34" s="20">
        <v>1530.4</v>
      </c>
      <c r="E34" s="20">
        <v>6121.6</v>
      </c>
    </row>
    <row r="35" spans="2:5" x14ac:dyDescent="0.25">
      <c r="B35" s="2" t="s">
        <v>34</v>
      </c>
      <c r="C35" s="20">
        <v>94</v>
      </c>
      <c r="D35" s="20">
        <v>37.6</v>
      </c>
      <c r="E35" s="20">
        <v>150.4</v>
      </c>
    </row>
    <row r="36" spans="2:5" x14ac:dyDescent="0.25">
      <c r="B36" s="2" t="s">
        <v>35</v>
      </c>
      <c r="C36" s="20">
        <v>614</v>
      </c>
      <c r="D36" s="20">
        <v>245.60000000000002</v>
      </c>
      <c r="E36" s="20">
        <v>982.4</v>
      </c>
    </row>
    <row r="37" spans="2:5" x14ac:dyDescent="0.25">
      <c r="B37" s="2" t="s">
        <v>36</v>
      </c>
      <c r="C37" s="20">
        <v>36880</v>
      </c>
      <c r="D37" s="20">
        <v>14752</v>
      </c>
      <c r="E37" s="20">
        <v>59008</v>
      </c>
    </row>
    <row r="38" spans="2:5" x14ac:dyDescent="0.25">
      <c r="B38" s="2" t="s">
        <v>37</v>
      </c>
      <c r="C38" s="20">
        <v>82513</v>
      </c>
      <c r="D38" s="20">
        <v>33005.199999999997</v>
      </c>
      <c r="E38" s="20">
        <v>132020.79999999999</v>
      </c>
    </row>
    <row r="39" spans="2:5" x14ac:dyDescent="0.25">
      <c r="B39" s="2" t="s">
        <v>38</v>
      </c>
      <c r="C39" s="20">
        <v>27079</v>
      </c>
      <c r="D39" s="20">
        <v>10831.6</v>
      </c>
      <c r="E39" s="20">
        <v>43326.400000000001</v>
      </c>
    </row>
    <row r="40" spans="2:5" x14ac:dyDescent="0.25">
      <c r="B40" s="2" t="s">
        <v>39</v>
      </c>
      <c r="C40" s="20">
        <v>291</v>
      </c>
      <c r="D40" s="20">
        <v>116.4</v>
      </c>
      <c r="E40" s="20">
        <v>465.6</v>
      </c>
    </row>
    <row r="41" spans="2:5" x14ac:dyDescent="0.25">
      <c r="B41" s="2" t="s">
        <v>40</v>
      </c>
      <c r="C41" s="20">
        <v>202</v>
      </c>
      <c r="D41" s="20">
        <v>80.8</v>
      </c>
      <c r="E41" s="20">
        <v>323.2</v>
      </c>
    </row>
    <row r="42" spans="2:5" x14ac:dyDescent="0.25">
      <c r="B42" s="2" t="s">
        <v>41</v>
      </c>
      <c r="C42" s="20">
        <v>52480</v>
      </c>
      <c r="D42" s="20">
        <v>20992</v>
      </c>
      <c r="E42" s="20">
        <v>83968</v>
      </c>
    </row>
    <row r="43" spans="2:5" x14ac:dyDescent="0.25">
      <c r="B43" s="2" t="s">
        <v>42</v>
      </c>
      <c r="C43" s="20">
        <v>5013</v>
      </c>
      <c r="D43" s="20">
        <v>2005.1999999999998</v>
      </c>
      <c r="E43" s="20">
        <v>8020.8</v>
      </c>
    </row>
    <row r="44" spans="2:5" x14ac:dyDescent="0.25">
      <c r="B44" s="2" t="s">
        <v>43</v>
      </c>
      <c r="C44" s="20">
        <v>333709</v>
      </c>
      <c r="D44" s="20">
        <v>133483.6</v>
      </c>
      <c r="E44" s="20">
        <v>533934.4</v>
      </c>
    </row>
    <row r="45" spans="2:5" x14ac:dyDescent="0.25">
      <c r="B45" s="2" t="s">
        <v>44</v>
      </c>
      <c r="C45" s="20">
        <v>179196</v>
      </c>
      <c r="D45" s="20">
        <v>71678.399999999994</v>
      </c>
      <c r="E45" s="20">
        <v>286713.59999999998</v>
      </c>
    </row>
    <row r="46" spans="2:5" x14ac:dyDescent="0.25">
      <c r="B46" s="2" t="s">
        <v>45</v>
      </c>
      <c r="C46" s="20">
        <v>28</v>
      </c>
      <c r="D46" s="20">
        <v>11.2</v>
      </c>
      <c r="E46" s="20">
        <v>44.8</v>
      </c>
    </row>
    <row r="47" spans="2:5" x14ac:dyDescent="0.25">
      <c r="B47" s="2" t="s">
        <v>46</v>
      </c>
      <c r="C47" s="20">
        <v>416</v>
      </c>
      <c r="D47" s="20">
        <v>166.4</v>
      </c>
      <c r="E47" s="20">
        <v>665.6</v>
      </c>
    </row>
    <row r="48" spans="2:5" x14ac:dyDescent="0.25">
      <c r="B48" s="2" t="s">
        <v>47</v>
      </c>
      <c r="C48" s="20">
        <v>24312</v>
      </c>
      <c r="D48" s="20">
        <v>9724.7999999999993</v>
      </c>
      <c r="E48" s="20">
        <v>38899.199999999997</v>
      </c>
    </row>
    <row r="49" spans="2:5" x14ac:dyDescent="0.25">
      <c r="B49" s="2" t="s">
        <v>48</v>
      </c>
      <c r="C49" s="20">
        <v>51424</v>
      </c>
      <c r="D49" s="20">
        <v>20569.599999999999</v>
      </c>
      <c r="E49" s="20">
        <v>82278.399999999994</v>
      </c>
    </row>
    <row r="50" spans="2:5" x14ac:dyDescent="0.25">
      <c r="B50" s="2" t="s">
        <v>49</v>
      </c>
      <c r="C50" s="20">
        <v>2917507</v>
      </c>
      <c r="D50" s="20">
        <v>1167002.8</v>
      </c>
      <c r="E50" s="20">
        <v>4668011.2</v>
      </c>
    </row>
  </sheetData>
  <pageMargins left="0.511811024" right="0.511811024" top="0.78740157499999996" bottom="0.78740157499999996" header="0.31496062000000002" footer="0.31496062000000002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9" r:id="rId4" name="Scroll Bar 3">
              <controlPr defaultSize="0" autoPict="0">
                <anchor moveWithCells="1">
                  <from>
                    <xdr:col>7</xdr:col>
                    <xdr:colOff>600075</xdr:colOff>
                    <xdr:row>0</xdr:row>
                    <xdr:rowOff>0</xdr:rowOff>
                  </from>
                  <to>
                    <xdr:col>10</xdr:col>
                    <xdr:colOff>209550</xdr:colOff>
                    <xdr:row>2</xdr:row>
                    <xdr:rowOff>171450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FAE44-C221-44BD-917A-6B76B18C1D59}">
  <dimension ref="B2:C51"/>
  <sheetViews>
    <sheetView workbookViewId="0">
      <selection activeCell="N16" sqref="N16"/>
    </sheetView>
  </sheetViews>
  <sheetFormatPr defaultRowHeight="15" x14ac:dyDescent="0.25"/>
  <cols>
    <col min="2" max="2" width="10.7109375" bestFit="1" customWidth="1"/>
    <col min="3" max="6" width="19.7109375" bestFit="1" customWidth="1"/>
  </cols>
  <sheetData>
    <row r="2" spans="2:3" x14ac:dyDescent="0.25">
      <c r="B2" s="1" t="s">
        <v>70</v>
      </c>
      <c r="C2" t="s">
        <v>52</v>
      </c>
    </row>
    <row r="3" spans="2:3" x14ac:dyDescent="0.25">
      <c r="B3" s="10">
        <v>42005</v>
      </c>
      <c r="C3" s="6">
        <v>67751</v>
      </c>
    </row>
    <row r="4" spans="2:3" x14ac:dyDescent="0.25">
      <c r="B4" s="10">
        <v>42036</v>
      </c>
      <c r="C4" s="6">
        <v>62358</v>
      </c>
    </row>
    <row r="5" spans="2:3" x14ac:dyDescent="0.25">
      <c r="B5" s="10">
        <v>42064</v>
      </c>
      <c r="C5" s="6">
        <v>65799</v>
      </c>
    </row>
    <row r="6" spans="2:3" x14ac:dyDescent="0.25">
      <c r="B6" s="10">
        <v>42095</v>
      </c>
      <c r="C6" s="6">
        <v>59598</v>
      </c>
    </row>
    <row r="7" spans="2:3" x14ac:dyDescent="0.25">
      <c r="B7" s="10">
        <v>42125</v>
      </c>
      <c r="C7" s="6">
        <v>59581</v>
      </c>
    </row>
    <row r="8" spans="2:3" x14ac:dyDescent="0.25">
      <c r="B8" s="10">
        <v>42156</v>
      </c>
      <c r="C8" s="6">
        <v>56306</v>
      </c>
    </row>
    <row r="9" spans="2:3" x14ac:dyDescent="0.25">
      <c r="B9" s="10">
        <v>42186</v>
      </c>
      <c r="C9" s="6">
        <v>58778</v>
      </c>
    </row>
    <row r="10" spans="2:3" x14ac:dyDescent="0.25">
      <c r="B10" s="10">
        <v>42217</v>
      </c>
      <c r="C10" s="6">
        <v>59137</v>
      </c>
    </row>
    <row r="11" spans="2:3" x14ac:dyDescent="0.25">
      <c r="B11" s="10">
        <v>42248</v>
      </c>
      <c r="C11" s="6">
        <v>59573</v>
      </c>
    </row>
    <row r="12" spans="2:3" x14ac:dyDescent="0.25">
      <c r="B12" s="10">
        <v>42278</v>
      </c>
      <c r="C12" s="6">
        <v>60018</v>
      </c>
    </row>
    <row r="13" spans="2:3" x14ac:dyDescent="0.25">
      <c r="B13" s="10">
        <v>42309</v>
      </c>
      <c r="C13" s="6">
        <v>59611</v>
      </c>
    </row>
    <row r="14" spans="2:3" x14ac:dyDescent="0.25">
      <c r="B14" s="10">
        <v>42339</v>
      </c>
      <c r="C14" s="6">
        <v>62232</v>
      </c>
    </row>
    <row r="15" spans="2:3" x14ac:dyDescent="0.25">
      <c r="B15" s="10">
        <v>42370</v>
      </c>
      <c r="C15" s="6">
        <v>64037</v>
      </c>
    </row>
    <row r="16" spans="2:3" x14ac:dyDescent="0.25">
      <c r="B16" s="10">
        <v>42401</v>
      </c>
      <c r="C16" s="6">
        <v>64486</v>
      </c>
    </row>
    <row r="17" spans="2:3" x14ac:dyDescent="0.25">
      <c r="B17" s="10">
        <v>42430</v>
      </c>
      <c r="C17" s="6">
        <v>64643</v>
      </c>
    </row>
    <row r="18" spans="2:3" x14ac:dyDescent="0.25">
      <c r="B18" s="10">
        <v>42461</v>
      </c>
      <c r="C18" s="6">
        <v>59969</v>
      </c>
    </row>
    <row r="19" spans="2:3" x14ac:dyDescent="0.25">
      <c r="B19" s="10">
        <v>42491</v>
      </c>
      <c r="C19" s="6">
        <v>60830</v>
      </c>
    </row>
    <row r="20" spans="2:3" x14ac:dyDescent="0.25">
      <c r="B20" s="10">
        <v>42522</v>
      </c>
      <c r="C20" s="6">
        <v>59414</v>
      </c>
    </row>
    <row r="21" spans="2:3" x14ac:dyDescent="0.25">
      <c r="B21" s="10">
        <v>42552</v>
      </c>
      <c r="C21" s="6">
        <v>61507</v>
      </c>
    </row>
    <row r="22" spans="2:3" x14ac:dyDescent="0.25">
      <c r="B22" s="10">
        <v>42583</v>
      </c>
      <c r="C22" s="6">
        <v>64236</v>
      </c>
    </row>
    <row r="23" spans="2:3" x14ac:dyDescent="0.25">
      <c r="B23" s="10">
        <v>42614</v>
      </c>
      <c r="C23" s="6">
        <v>62521</v>
      </c>
    </row>
    <row r="24" spans="2:3" x14ac:dyDescent="0.25">
      <c r="B24" s="10">
        <v>42644</v>
      </c>
      <c r="C24" s="6">
        <v>65654</v>
      </c>
    </row>
    <row r="25" spans="2:3" x14ac:dyDescent="0.25">
      <c r="B25" s="10">
        <v>42675</v>
      </c>
      <c r="C25" s="6">
        <v>63213</v>
      </c>
    </row>
    <row r="26" spans="2:3" x14ac:dyDescent="0.25">
      <c r="B26" s="10">
        <v>42705</v>
      </c>
      <c r="C26" s="6">
        <v>63809</v>
      </c>
    </row>
    <row r="27" spans="2:3" x14ac:dyDescent="0.25">
      <c r="B27" s="10">
        <v>42736</v>
      </c>
      <c r="C27" s="6">
        <v>49780</v>
      </c>
    </row>
    <row r="28" spans="2:3" x14ac:dyDescent="0.25">
      <c r="B28" s="10">
        <v>42767</v>
      </c>
      <c r="C28" s="6">
        <v>31674</v>
      </c>
    </row>
    <row r="29" spans="2:3" x14ac:dyDescent="0.25">
      <c r="B29" s="10">
        <v>42795</v>
      </c>
      <c r="C29" s="6">
        <v>57442</v>
      </c>
    </row>
    <row r="30" spans="2:3" x14ac:dyDescent="0.25">
      <c r="B30" s="10">
        <v>42826</v>
      </c>
      <c r="C30" s="6">
        <v>65322</v>
      </c>
    </row>
    <row r="31" spans="2:3" x14ac:dyDescent="0.25">
      <c r="B31" s="10">
        <v>42856</v>
      </c>
      <c r="C31" s="6">
        <v>67565</v>
      </c>
    </row>
    <row r="32" spans="2:3" x14ac:dyDescent="0.25">
      <c r="B32" s="10">
        <v>42887</v>
      </c>
      <c r="C32" s="6">
        <v>63061</v>
      </c>
    </row>
    <row r="33" spans="2:3" x14ac:dyDescent="0.25">
      <c r="B33" s="10">
        <v>42917</v>
      </c>
      <c r="C33" s="6">
        <v>63572</v>
      </c>
    </row>
    <row r="34" spans="2:3" x14ac:dyDescent="0.25">
      <c r="B34" s="10">
        <v>42948</v>
      </c>
      <c r="C34" s="6">
        <v>65477</v>
      </c>
    </row>
    <row r="35" spans="2:3" x14ac:dyDescent="0.25">
      <c r="B35" s="10">
        <v>42979</v>
      </c>
      <c r="C35" s="6">
        <v>63301</v>
      </c>
    </row>
    <row r="36" spans="2:3" x14ac:dyDescent="0.25">
      <c r="B36" s="10">
        <v>43009</v>
      </c>
      <c r="C36" s="6">
        <v>63914</v>
      </c>
    </row>
    <row r="37" spans="2:3" x14ac:dyDescent="0.25">
      <c r="B37" s="10">
        <v>43040</v>
      </c>
      <c r="C37" s="6">
        <v>60100</v>
      </c>
    </row>
    <row r="38" spans="2:3" x14ac:dyDescent="0.25">
      <c r="B38" s="10">
        <v>43070</v>
      </c>
      <c r="C38" s="6">
        <v>59091</v>
      </c>
    </row>
    <row r="39" spans="2:3" x14ac:dyDescent="0.25">
      <c r="B39" s="10">
        <v>43101</v>
      </c>
      <c r="C39" s="6">
        <v>63729</v>
      </c>
    </row>
    <row r="40" spans="2:3" x14ac:dyDescent="0.25">
      <c r="B40" s="10">
        <v>43132</v>
      </c>
      <c r="C40" s="6">
        <v>58380</v>
      </c>
    </row>
    <row r="41" spans="2:3" x14ac:dyDescent="0.25">
      <c r="B41" s="10">
        <v>43160</v>
      </c>
      <c r="C41" s="6">
        <v>62212</v>
      </c>
    </row>
    <row r="42" spans="2:3" x14ac:dyDescent="0.25">
      <c r="B42" s="10">
        <v>43191</v>
      </c>
      <c r="C42" s="6">
        <v>60909</v>
      </c>
    </row>
    <row r="43" spans="2:3" x14ac:dyDescent="0.25">
      <c r="B43" s="10">
        <v>43221</v>
      </c>
      <c r="C43" s="6">
        <v>62769</v>
      </c>
    </row>
    <row r="44" spans="2:3" x14ac:dyDescent="0.25">
      <c r="B44" s="10">
        <v>43252</v>
      </c>
      <c r="C44" s="6">
        <v>58593</v>
      </c>
    </row>
    <row r="45" spans="2:3" x14ac:dyDescent="0.25">
      <c r="B45" s="10">
        <v>43282</v>
      </c>
      <c r="C45" s="6">
        <v>58750</v>
      </c>
    </row>
    <row r="46" spans="2:3" x14ac:dyDescent="0.25">
      <c r="B46" s="10">
        <v>43313</v>
      </c>
      <c r="C46" s="6">
        <v>61192</v>
      </c>
    </row>
    <row r="47" spans="2:3" x14ac:dyDescent="0.25">
      <c r="B47" s="10">
        <v>43344</v>
      </c>
      <c r="C47" s="6">
        <v>58634</v>
      </c>
    </row>
    <row r="48" spans="2:3" x14ac:dyDescent="0.25">
      <c r="B48" s="10">
        <v>43374</v>
      </c>
      <c r="C48" s="6">
        <v>60660</v>
      </c>
    </row>
    <row r="49" spans="2:3" x14ac:dyDescent="0.25">
      <c r="B49" s="10">
        <v>43405</v>
      </c>
      <c r="C49" s="6">
        <v>58941</v>
      </c>
    </row>
    <row r="50" spans="2:3" x14ac:dyDescent="0.25">
      <c r="B50" s="10">
        <v>43435</v>
      </c>
      <c r="C50" s="6">
        <v>57378</v>
      </c>
    </row>
    <row r="51" spans="2:3" x14ac:dyDescent="0.25">
      <c r="B51" t="s">
        <v>49</v>
      </c>
      <c r="C51" s="6">
        <v>2917507</v>
      </c>
    </row>
  </sheetData>
  <pageMargins left="0.511811024" right="0.511811024" top="0.78740157499999996" bottom="0.78740157499999996" header="0.31496062000000002" footer="0.31496062000000002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Props1.xml><?xml version="1.0" encoding="utf-8"?>
<ds:datastoreItem xmlns:ds="http://schemas.openxmlformats.org/officeDocument/2006/customXml" ds:itemID="{4B6546EB-7D6C-4084-88F1-E1550A493D89}">
  <ds:schemaRefs/>
</ds:datastoreItem>
</file>

<file path=customXml/itemProps2.xml><?xml version="1.0" encoding="utf-8"?>
<ds:datastoreItem xmlns:ds="http://schemas.openxmlformats.org/officeDocument/2006/customXml" ds:itemID="{667F5A2B-B598-4170-8670-F2EDF13F3573}">
  <ds:schemaRefs/>
</ds:datastoreItem>
</file>

<file path=customXml/itemProps3.xml><?xml version="1.0" encoding="utf-8"?>
<ds:datastoreItem xmlns:ds="http://schemas.openxmlformats.org/officeDocument/2006/customXml" ds:itemID="{DF1B8DD3-33D1-4CAF-941D-BACF9D20F796}">
  <ds:schemaRefs/>
</ds:datastoreItem>
</file>

<file path=customXml/itemProps4.xml><?xml version="1.0" encoding="utf-8"?>
<ds:datastoreItem xmlns:ds="http://schemas.openxmlformats.org/officeDocument/2006/customXml" ds:itemID="{2EE9A208-8376-44B8-AFA5-DAB12C2FD1AD}">
  <ds:schemaRefs/>
</ds:datastoreItem>
</file>

<file path=customXml/itemProps5.xml><?xml version="1.0" encoding="utf-8"?>
<ds:datastoreItem xmlns:ds="http://schemas.openxmlformats.org/officeDocument/2006/customXml" ds:itemID="{A0F88560-9D62-4C46-8B27-06BC4A6B2987}">
  <ds:schemaRefs/>
</ds:datastoreItem>
</file>

<file path=customXml/itemProps6.xml><?xml version="1.0" encoding="utf-8"?>
<ds:datastoreItem xmlns:ds="http://schemas.openxmlformats.org/officeDocument/2006/customXml" ds:itemID="{4B8A419D-1490-4144-8FF4-14FBB48242F1}">
  <ds:schemaRefs/>
</ds:datastoreItem>
</file>

<file path=customXml/itemProps7.xml><?xml version="1.0" encoding="utf-8"?>
<ds:datastoreItem xmlns:ds="http://schemas.openxmlformats.org/officeDocument/2006/customXml" ds:itemID="{A9BF83B5-EDEA-4952-8F3F-3180E8A951B4}">
  <ds:schemaRefs/>
</ds:datastoreItem>
</file>

<file path=customXml/itemProps8.xml><?xml version="1.0" encoding="utf-8"?>
<ds:datastoreItem xmlns:ds="http://schemas.openxmlformats.org/officeDocument/2006/customXml" ds:itemID="{02DDAD75-F0D6-4DB3-AF17-2EF6FE956BE8}">
  <ds:schemaRefs/>
</ds:datastoreItem>
</file>

<file path=customXml/itemProps9.xml><?xml version="1.0" encoding="utf-8"?>
<ds:datastoreItem xmlns:ds="http://schemas.openxmlformats.org/officeDocument/2006/customXml" ds:itemID="{4F16EE68-4C7E-4761-84BA-AA948180611C}">
  <ds:schemaRefs/>
</ds:datastoreItem>
</file>

<file path=customXml/itemProps10.xml><?xml version="1.0" encoding="utf-8"?>
<ds:datastoreItem xmlns:ds="http://schemas.openxmlformats.org/officeDocument/2006/customXml" ds:itemID="{963E355A-5B2F-44AF-AEDD-9E8B487DF8FF}">
  <ds:schemaRefs/>
</ds:datastoreItem>
</file>

<file path=customXml/itemProps11.xml><?xml version="1.0" encoding="utf-8"?>
<ds:datastoreItem xmlns:ds="http://schemas.openxmlformats.org/officeDocument/2006/customXml" ds:itemID="{25686F6C-F4B1-431E-86A2-CD51ACD1CDCD}">
  <ds:schemaRefs/>
</ds:datastoreItem>
</file>

<file path=customXml/itemProps12.xml><?xml version="1.0" encoding="utf-8"?>
<ds:datastoreItem xmlns:ds="http://schemas.openxmlformats.org/officeDocument/2006/customXml" ds:itemID="{C97F8086-D2EB-4BA9-B8B1-27654E72967D}">
  <ds:schemaRefs/>
</ds:datastoreItem>
</file>

<file path=customXml/itemProps13.xml><?xml version="1.0" encoding="utf-8"?>
<ds:datastoreItem xmlns:ds="http://schemas.openxmlformats.org/officeDocument/2006/customXml" ds:itemID="{AB2C9B6C-E2D8-496A-A2D6-8FE73B6741D0}">
  <ds:schemaRefs/>
</ds:datastoreItem>
</file>

<file path=customXml/itemProps14.xml><?xml version="1.0" encoding="utf-8"?>
<ds:datastoreItem xmlns:ds="http://schemas.openxmlformats.org/officeDocument/2006/customXml" ds:itemID="{78E4C988-9FD2-4A90-90C2-1E16543D313D}">
  <ds:schemaRefs/>
</ds:datastoreItem>
</file>

<file path=customXml/itemProps15.xml><?xml version="1.0" encoding="utf-8"?>
<ds:datastoreItem xmlns:ds="http://schemas.openxmlformats.org/officeDocument/2006/customXml" ds:itemID="{66E008C8-A563-4FB8-AFB0-B2011C20A256}">
  <ds:schemaRefs>
    <ds:schemaRef ds:uri="http://www.w3.org/2001/XMLSchema"/>
    <ds:schemaRef ds:uri="http://microsoft.data.visualization.Client.Excel.LState/1.0"/>
  </ds:schemaRefs>
</ds:datastoreItem>
</file>

<file path=customXml/itemProps16.xml><?xml version="1.0" encoding="utf-8"?>
<ds:datastoreItem xmlns:ds="http://schemas.openxmlformats.org/officeDocument/2006/customXml" ds:itemID="{A446E0CA-C87F-4B73-A7AD-943DB90F0665}">
  <ds:schemaRefs/>
</ds:datastoreItem>
</file>

<file path=customXml/itemProps17.xml><?xml version="1.0" encoding="utf-8"?>
<ds:datastoreItem xmlns:ds="http://schemas.openxmlformats.org/officeDocument/2006/customXml" ds:itemID="{9245CFEE-CE8C-4FB0-AD1C-BF45925AC7F3}">
  <ds:schemaRefs/>
</ds:datastoreItem>
</file>

<file path=customXml/itemProps18.xml><?xml version="1.0" encoding="utf-8"?>
<ds:datastoreItem xmlns:ds="http://schemas.openxmlformats.org/officeDocument/2006/customXml" ds:itemID="{A8FCEF84-DC59-4103-ADD2-E6F0B5451B8E}">
  <ds:schemaRefs/>
</ds:datastoreItem>
</file>

<file path=customXml/itemProps19.xml><?xml version="1.0" encoding="utf-8"?>
<ds:datastoreItem xmlns:ds="http://schemas.openxmlformats.org/officeDocument/2006/customXml" ds:itemID="{FB11A53C-0DF1-4D95-9439-CF8362D599D5}">
  <ds:schemaRefs>
    <ds:schemaRef ds:uri="http://www.w3.org/2001/XMLSchema"/>
    <ds:schemaRef ds:uri="http://microsoft.data.visualization.Client.Excel/1.0"/>
  </ds:schemaRefs>
</ds:datastoreItem>
</file>

<file path=customXml/itemProps20.xml><?xml version="1.0" encoding="utf-8"?>
<ds:datastoreItem xmlns:ds="http://schemas.openxmlformats.org/officeDocument/2006/customXml" ds:itemID="{52D2E5B5-B7AD-481A-85BE-63C3EA2721F2}">
  <ds:schemaRefs/>
</ds:datastoreItem>
</file>

<file path=customXml/itemProps21.xml><?xml version="1.0" encoding="utf-8"?>
<ds:datastoreItem xmlns:ds="http://schemas.openxmlformats.org/officeDocument/2006/customXml" ds:itemID="{AE4AD695-DCB4-48F5-B97B-65427954A264}">
  <ds:schemaRefs/>
</ds:datastoreItem>
</file>

<file path=customXml/itemProps22.xml><?xml version="1.0" encoding="utf-8"?>
<ds:datastoreItem xmlns:ds="http://schemas.openxmlformats.org/officeDocument/2006/customXml" ds:itemID="{4A894EF4-462D-4550-A98E-C8DE203D8679}">
  <ds:schemaRefs/>
</ds:datastoreItem>
</file>

<file path=customXml/itemProps23.xml><?xml version="1.0" encoding="utf-8"?>
<ds:datastoreItem xmlns:ds="http://schemas.openxmlformats.org/officeDocument/2006/customXml" ds:itemID="{502D84AA-5770-4F5D-8C31-581D8F19A889}">
  <ds:schemaRefs/>
</ds:datastoreItem>
</file>

<file path=customXml/itemProps24.xml><?xml version="1.0" encoding="utf-8"?>
<ds:datastoreItem xmlns:ds="http://schemas.openxmlformats.org/officeDocument/2006/customXml" ds:itemID="{EB2D66A3-C19C-44A8-B393-A89DE11C8681}">
  <ds:schemaRefs/>
</ds:datastoreItem>
</file>

<file path=customXml/itemProps25.xml><?xml version="1.0" encoding="utf-8"?>
<ds:datastoreItem xmlns:ds="http://schemas.openxmlformats.org/officeDocument/2006/customXml" ds:itemID="{D40DC3C7-114A-4069-A5B2-F0C8B072D57E}">
  <ds:schemaRefs/>
</ds:datastoreItem>
</file>

<file path=customXml/itemProps26.xml><?xml version="1.0" encoding="utf-8"?>
<ds:datastoreItem xmlns:ds="http://schemas.openxmlformats.org/officeDocument/2006/customXml" ds:itemID="{73A8C6E5-3791-4CB8-97BE-FBFC8232C7EB}">
  <ds:schemaRefs/>
</ds:datastoreItem>
</file>

<file path=customXml/itemProps27.xml><?xml version="1.0" encoding="utf-8"?>
<ds:datastoreItem xmlns:ds="http://schemas.openxmlformats.org/officeDocument/2006/customXml" ds:itemID="{0D79E903-626A-4683-8FA5-8093C431455C}">
  <ds:schemaRefs/>
</ds:datastoreItem>
</file>

<file path=customXml/itemProps28.xml><?xml version="1.0" encoding="utf-8"?>
<ds:datastoreItem xmlns:ds="http://schemas.openxmlformats.org/officeDocument/2006/customXml" ds:itemID="{77145476-2C65-4A25-8BCD-1C7FCA65AB66}">
  <ds:schemaRefs/>
</ds:datastoreItem>
</file>

<file path=customXml/itemProps29.xml><?xml version="1.0" encoding="utf-8"?>
<ds:datastoreItem xmlns:ds="http://schemas.openxmlformats.org/officeDocument/2006/customXml" ds:itemID="{EF3D2043-A9DE-445C-AC81-ABB33A0A85AC}">
  <ds:schemaRefs/>
</ds:datastoreItem>
</file>

<file path=customXml/itemProps30.xml><?xml version="1.0" encoding="utf-8"?>
<ds:datastoreItem xmlns:ds="http://schemas.openxmlformats.org/officeDocument/2006/customXml" ds:itemID="{66825CA5-BAAE-4D38-9F43-027377132AC2}">
  <ds:schemaRefs/>
</ds:datastoreItem>
</file>

<file path=customXml/itemProps31.xml><?xml version="1.0" encoding="utf-8"?>
<ds:datastoreItem xmlns:ds="http://schemas.openxmlformats.org/officeDocument/2006/customXml" ds:itemID="{E9150CB4-CEF7-4965-AA43-ACDF18F1DFDF}">
  <ds:schemaRefs/>
</ds:datastoreItem>
</file>

<file path=customXml/itemProps32.xml><?xml version="1.0" encoding="utf-8"?>
<ds:datastoreItem xmlns:ds="http://schemas.openxmlformats.org/officeDocument/2006/customXml" ds:itemID="{024E7C8C-5B02-4418-95FE-4FB7D4B1CE95}">
  <ds:schemaRefs/>
</ds:datastoreItem>
</file>

<file path=customXml/itemProps33.xml><?xml version="1.0" encoding="utf-8"?>
<ds:datastoreItem xmlns:ds="http://schemas.openxmlformats.org/officeDocument/2006/customXml" ds:itemID="{C558B7A0-29E9-4560-A0B7-08320B6DBC9C}">
  <ds:schemaRefs>
    <ds:schemaRef ds:uri="http://www.w3.org/2001/XMLSchema"/>
    <ds:schemaRef ds:uri="http://microsoft.data.visualization.engine.tours/1.0"/>
  </ds:schemaRefs>
</ds:datastoreItem>
</file>

<file path=customXml/itemProps34.xml><?xml version="1.0" encoding="utf-8"?>
<ds:datastoreItem xmlns:ds="http://schemas.openxmlformats.org/officeDocument/2006/customXml" ds:itemID="{D5D55443-C715-4262-85E6-9DFA89515AFA}">
  <ds:schemaRefs/>
</ds:datastoreItem>
</file>

<file path=customXml/itemProps35.xml><?xml version="1.0" encoding="utf-8"?>
<ds:datastoreItem xmlns:ds="http://schemas.openxmlformats.org/officeDocument/2006/customXml" ds:itemID="{1180CBCD-6653-47E2-A527-FA0EEE23F0C4}">
  <ds:schemaRefs/>
</ds:datastoreItem>
</file>

<file path=customXml/itemProps36.xml><?xml version="1.0" encoding="utf-8"?>
<ds:datastoreItem xmlns:ds="http://schemas.openxmlformats.org/officeDocument/2006/customXml" ds:itemID="{3F0F5CDA-3E4D-4574-953B-77F9523B2737}">
  <ds:schemaRefs/>
</ds:datastoreItem>
</file>

<file path=customXml/itemProps37.xml><?xml version="1.0" encoding="utf-8"?>
<ds:datastoreItem xmlns:ds="http://schemas.openxmlformats.org/officeDocument/2006/customXml" ds:itemID="{96A7998E-AA4B-440B-9213-B225040048BD}">
  <ds:schemaRefs/>
</ds:datastoreItem>
</file>

<file path=customXml/itemProps38.xml><?xml version="1.0" encoding="utf-8"?>
<ds:datastoreItem xmlns:ds="http://schemas.openxmlformats.org/officeDocument/2006/customXml" ds:itemID="{43A58A2F-6054-46B3-9929-E1D6E6CB79F4}">
  <ds:schemaRefs/>
</ds:datastoreItem>
</file>

<file path=customXml/itemProps39.xml><?xml version="1.0" encoding="utf-8"?>
<ds:datastoreItem xmlns:ds="http://schemas.openxmlformats.org/officeDocument/2006/customXml" ds:itemID="{85913FBB-F737-49AC-B9E3-24BC9C79C593}">
  <ds:schemaRefs/>
</ds:datastoreItem>
</file>

<file path=customXml/itemProps40.xml><?xml version="1.0" encoding="utf-8"?>
<ds:datastoreItem xmlns:ds="http://schemas.openxmlformats.org/officeDocument/2006/customXml" ds:itemID="{082FA2FF-0222-4B74-A264-66624D18D6CF}">
  <ds:schemaRefs/>
</ds:datastoreItem>
</file>

<file path=customXml/itemProps41.xml><?xml version="1.0" encoding="utf-8"?>
<ds:datastoreItem xmlns:ds="http://schemas.openxmlformats.org/officeDocument/2006/customXml" ds:itemID="{D5B431F1-066C-496E-808A-9029AA22BAB1}">
  <ds:schemaRefs/>
</ds:datastoreItem>
</file>

<file path=customXml/itemProps42.xml><?xml version="1.0" encoding="utf-8"?>
<ds:datastoreItem xmlns:ds="http://schemas.openxmlformats.org/officeDocument/2006/customXml" ds:itemID="{AC41D1D9-2F2D-44DF-8A66-9A55DF360D66}">
  <ds:schemaRefs/>
</ds:datastoreItem>
</file>

<file path=customXml/itemProps43.xml><?xml version="1.0" encoding="utf-8"?>
<ds:datastoreItem xmlns:ds="http://schemas.openxmlformats.org/officeDocument/2006/customXml" ds:itemID="{9FCC7B6B-12E9-40C8-9489-D1F7155DBC84}">
  <ds:schemaRefs/>
</ds:datastoreItem>
</file>

<file path=customXml/itemProps44.xml><?xml version="1.0" encoding="utf-8"?>
<ds:datastoreItem xmlns:ds="http://schemas.openxmlformats.org/officeDocument/2006/customXml" ds:itemID="{8D24C7A7-ABD3-4D4F-B8EB-8FF55AC2DED6}">
  <ds:schemaRefs/>
</ds:datastoreItem>
</file>

<file path=customXml/itemProps45.xml><?xml version="1.0" encoding="utf-8"?>
<ds:datastoreItem xmlns:ds="http://schemas.openxmlformats.org/officeDocument/2006/customXml" ds:itemID="{6EA652DE-388E-4DE9-8BDF-9663B6A918CB}">
  <ds:schemaRefs/>
</ds:datastoreItem>
</file>

<file path=customXml/itemProps46.xml><?xml version="1.0" encoding="utf-8"?>
<ds:datastoreItem xmlns:ds="http://schemas.openxmlformats.org/officeDocument/2006/customXml" ds:itemID="{7D291CED-56F4-4477-B002-B5EB460387F9}">
  <ds:schemaRefs/>
</ds:datastoreItem>
</file>

<file path=customXml/itemProps47.xml><?xml version="1.0" encoding="utf-8"?>
<ds:datastoreItem xmlns:ds="http://schemas.openxmlformats.org/officeDocument/2006/customXml" ds:itemID="{0D6C59BD-FE1D-4856-AF9E-97DB2859C5BC}">
  <ds:schemaRefs/>
</ds:datastoreItem>
</file>

<file path=customXml/itemProps48.xml><?xml version="1.0" encoding="utf-8"?>
<ds:datastoreItem xmlns:ds="http://schemas.openxmlformats.org/officeDocument/2006/customXml" ds:itemID="{504F4B74-F940-4450-B59A-AD0EE98C6CFD}">
  <ds:schemaRefs/>
</ds:datastoreItem>
</file>

<file path=customXml/itemProps49.xml><?xml version="1.0" encoding="utf-8"?>
<ds:datastoreItem xmlns:ds="http://schemas.openxmlformats.org/officeDocument/2006/customXml" ds:itemID="{CBE1185A-6776-43E8-AFE5-96D32CEA2DD7}">
  <ds:schemaRefs/>
</ds:datastoreItem>
</file>

<file path=customXml/itemProps50.xml><?xml version="1.0" encoding="utf-8"?>
<ds:datastoreItem xmlns:ds="http://schemas.openxmlformats.org/officeDocument/2006/customXml" ds:itemID="{77246250-090E-4B43-87CB-7C7240E953DE}">
  <ds:schemaRefs/>
</ds:datastoreItem>
</file>

<file path=customXml/itemProps51.xml><?xml version="1.0" encoding="utf-8"?>
<ds:datastoreItem xmlns:ds="http://schemas.openxmlformats.org/officeDocument/2006/customXml" ds:itemID="{BA3387EF-42B6-4219-91D8-7751FD6D916A}">
  <ds:schemaRefs/>
</ds:datastoreItem>
</file>

<file path=customXml/itemProps52.xml><?xml version="1.0" encoding="utf-8"?>
<ds:datastoreItem xmlns:ds="http://schemas.openxmlformats.org/officeDocument/2006/customXml" ds:itemID="{60A08622-7124-4B35-A7A1-C98148E23EC8}">
  <ds:schemaRefs/>
</ds:datastoreItem>
</file>

<file path=customXml/itemProps53.xml><?xml version="1.0" encoding="utf-8"?>
<ds:datastoreItem xmlns:ds="http://schemas.openxmlformats.org/officeDocument/2006/customXml" ds:itemID="{45B00F47-F022-40E9-AFB5-84B78F42C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Intervalos Nomeados</vt:lpstr>
      </vt:variant>
      <vt:variant>
        <vt:i4>4</vt:i4>
      </vt:variant>
    </vt:vector>
  </HeadingPairs>
  <TitlesOfParts>
    <vt:vector size="19" baseType="lpstr">
      <vt:lpstr>Dashboard</vt:lpstr>
      <vt:lpstr>Mapa</vt:lpstr>
      <vt:lpstr>AlteracaoAno(YoY)</vt:lpstr>
      <vt:lpstr>AlteraçãoMes(MoM)</vt:lpstr>
      <vt:lpstr>Medidas</vt:lpstr>
      <vt:lpstr>Rank</vt:lpstr>
      <vt:lpstr>AnoAcumulado(YTD)</vt:lpstr>
      <vt:lpstr>TotalAnualMovel(MAT)</vt:lpstr>
      <vt:lpstr>EvoluçãoValores(MoM Abs Qtde)</vt:lpstr>
      <vt:lpstr>AcumulandoValores(RT)</vt:lpstr>
      <vt:lpstr>AnalyticsGrafico(Previsao)</vt:lpstr>
      <vt:lpstr>DetalhandoOcorrencias (2)</vt:lpstr>
      <vt:lpstr>DetalhandoOcorrencias</vt:lpstr>
      <vt:lpstr>Simulacao(What-if)</vt:lpstr>
      <vt:lpstr>Analytics(Previsao)</vt:lpstr>
      <vt:lpstr>m120Dias</vt:lpstr>
      <vt:lpstr>m30Dias</vt:lpstr>
      <vt:lpstr>m60Dias</vt:lpstr>
      <vt:lpstr>Média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</dc:creator>
  <cp:lastModifiedBy>Deni</cp:lastModifiedBy>
  <dcterms:created xsi:type="dcterms:W3CDTF">2015-06-05T18:19:34Z</dcterms:created>
  <dcterms:modified xsi:type="dcterms:W3CDTF">2024-12-14T12:27:52Z</dcterms:modified>
</cp:coreProperties>
</file>