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Разработки разработчика\Lesson_repo\Лабораторные работы\№ 4\"/>
    </mc:Choice>
  </mc:AlternateContent>
  <xr:revisionPtr revIDLastSave="0" documentId="13_ncr:1_{8E9DA43F-36E9-4859-9266-B8BE2DC47201}" xr6:coauthVersionLast="47" xr6:coauthVersionMax="47" xr10:uidLastSave="{00000000-0000-0000-0000-000000000000}"/>
  <bookViews>
    <workbookView xWindow="-120" yWindow="-120" windowWidth="20730" windowHeight="11160" firstSheet="5" activeTab="5" xr2:uid="{4A8F0743-15FB-4E22-A527-939747872D36}"/>
  </bookViews>
  <sheets>
    <sheet name="Прайс_лист фирмы «Альфа»" sheetId="1" r:id="rId1"/>
    <sheet name="Прейскурант" sheetId="2" r:id="rId2"/>
    <sheet name="Ведомость" sheetId="3" r:id="rId3"/>
    <sheet name="Зачёт" sheetId="4" r:id="rId4"/>
    <sheet name="Покупки" sheetId="5" r:id="rId5"/>
    <sheet name="Инфляция" sheetId="6" r:id="rId6"/>
    <sheet name="Авиакомпания" sheetId="7" r:id="rId7"/>
    <sheet name="Секция" sheetId="8" r:id="rId8"/>
    <sheet name="Таблица 9" sheetId="9" r:id="rId9"/>
    <sheet name="Произвольные числа" sheetId="10" r:id="rId10"/>
    <sheet name="Функции" sheetId="11" r:id="rId11"/>
    <sheet name="Солнечная система" sheetId="13" r:id="rId12"/>
  </sheets>
  <definedNames>
    <definedName name="_xlnm._FilterDatabase" localSheetId="11" hidden="1">'Солнечная система'!$A$2:$F$12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1" l="1"/>
  <c r="G4" i="11"/>
  <c r="G5" i="11"/>
  <c r="G6" i="11"/>
  <c r="G7" i="11"/>
  <c r="G8" i="11"/>
  <c r="G9" i="11"/>
  <c r="G10" i="11"/>
  <c r="G11" i="11"/>
  <c r="G12" i="11"/>
  <c r="G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41" i="11"/>
  <c r="A42" i="11"/>
  <c r="A39" i="11"/>
  <c r="A40" i="11"/>
  <c r="A34" i="11"/>
  <c r="A35" i="11"/>
  <c r="A36" i="11"/>
  <c r="A37" i="11"/>
  <c r="A38" i="11"/>
  <c r="A29" i="11"/>
  <c r="A30" i="11"/>
  <c r="A31" i="11"/>
  <c r="A32" i="11"/>
  <c r="A33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" i="11"/>
  <c r="C3" i="9" a="1"/>
  <c r="C3" i="9" s="1"/>
  <c r="C4" i="9" a="1"/>
  <c r="C4" i="9" s="1"/>
  <c r="C5" i="9" a="1"/>
  <c r="C5" i="9" s="1"/>
  <c r="C6" i="9" a="1"/>
  <c r="C6" i="9" s="1"/>
  <c r="C7" i="9" a="1"/>
  <c r="C7" i="9" s="1"/>
  <c r="C8" i="9" a="1"/>
  <c r="C8" i="9" s="1"/>
  <c r="C9" i="9" a="1"/>
  <c r="C9" i="9" s="1"/>
  <c r="C2" i="9" a="1"/>
  <c r="C2" i="9" s="1"/>
  <c r="F3" i="8"/>
  <c r="F4" i="8"/>
  <c r="F5" i="8"/>
  <c r="F6" i="8"/>
  <c r="F7" i="8"/>
  <c r="F8" i="8"/>
  <c r="F9" i="8"/>
  <c r="F10" i="8"/>
  <c r="F11" i="8"/>
  <c r="F2" i="8"/>
  <c r="G1" i="10" l="1"/>
  <c r="F1" i="10"/>
  <c r="E1" i="10"/>
  <c r="D1" i="10"/>
  <c r="C7" i="7"/>
  <c r="D7" i="7"/>
  <c r="B7" i="7"/>
  <c r="C6" i="7"/>
  <c r="D6" i="7"/>
  <c r="B6" i="7"/>
  <c r="E3" i="7"/>
  <c r="E4" i="7"/>
  <c r="E5" i="7"/>
  <c r="E2" i="7"/>
  <c r="E7" i="7" s="1"/>
  <c r="B13" i="6"/>
  <c r="D7" i="6"/>
  <c r="D8" i="6"/>
  <c r="D10" i="6"/>
  <c r="D2" i="6"/>
  <c r="C4" i="6"/>
  <c r="D4" i="6" s="1"/>
  <c r="C5" i="6"/>
  <c r="D5" i="6" s="1"/>
  <c r="C6" i="6"/>
  <c r="D6" i="6" s="1"/>
  <c r="C7" i="6"/>
  <c r="C8" i="6"/>
  <c r="C9" i="6"/>
  <c r="D9" i="6" s="1"/>
  <c r="C10" i="6"/>
  <c r="C11" i="6"/>
  <c r="D11" i="6" s="1"/>
  <c r="C12" i="6"/>
  <c r="D12" i="6" s="1"/>
  <c r="C3" i="6"/>
  <c r="D3" i="6" s="1"/>
  <c r="F14" i="5"/>
  <c r="H5" i="5"/>
  <c r="H10" i="5"/>
  <c r="H11" i="5"/>
  <c r="H13" i="5"/>
  <c r="F5" i="5"/>
  <c r="F6" i="5"/>
  <c r="H6" i="5" s="1"/>
  <c r="F7" i="5"/>
  <c r="H7" i="5" s="1"/>
  <c r="F8" i="5"/>
  <c r="H8" i="5" s="1"/>
  <c r="F9" i="5"/>
  <c r="H9" i="5" s="1"/>
  <c r="F10" i="5"/>
  <c r="F11" i="5"/>
  <c r="F12" i="5"/>
  <c r="H12" i="5" s="1"/>
  <c r="F13" i="5"/>
  <c r="F4" i="5"/>
  <c r="H4" i="5" s="1"/>
  <c r="L3" i="4"/>
  <c r="M3" i="4" s="1"/>
  <c r="L4" i="4"/>
  <c r="M4" i="4" s="1"/>
  <c r="L5" i="4"/>
  <c r="M5" i="4" s="1"/>
  <c r="L6" i="4"/>
  <c r="M6" i="4" s="1"/>
  <c r="L2" i="4"/>
  <c r="M2" i="4" s="1"/>
  <c r="G5" i="3"/>
  <c r="G6" i="3"/>
  <c r="G8" i="3"/>
  <c r="G9" i="3"/>
  <c r="F3" i="3"/>
  <c r="G3" i="3" s="1"/>
  <c r="F4" i="3"/>
  <c r="G4" i="3" s="1"/>
  <c r="F5" i="3"/>
  <c r="F6" i="3"/>
  <c r="F7" i="3"/>
  <c r="G7" i="3" s="1"/>
  <c r="F8" i="3"/>
  <c r="F9" i="3"/>
  <c r="F10" i="3"/>
  <c r="G10" i="3" s="1"/>
  <c r="F11" i="3"/>
  <c r="G11" i="3" s="1"/>
  <c r="F2" i="3"/>
  <c r="F13" i="3" s="1"/>
  <c r="C11" i="2"/>
  <c r="C10" i="2"/>
  <c r="C9" i="2"/>
  <c r="C8" i="2"/>
  <c r="C7" i="2"/>
  <c r="C6" i="2"/>
  <c r="C5" i="2"/>
  <c r="C4" i="2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3" i="1"/>
  <c r="F3" i="1" s="1"/>
  <c r="B11" i="1" s="1"/>
  <c r="F15" i="5" l="1"/>
  <c r="G2" i="3"/>
  <c r="E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<sst xmlns="http://schemas.openxmlformats.org/spreadsheetml/2006/main" count="207" uniqueCount="142">
  <si>
    <t>Прайс-лист</t>
  </si>
  <si>
    <t>Наименование товара</t>
  </si>
  <si>
    <t>Компьютер</t>
  </si>
  <si>
    <t>Магнитофон</t>
  </si>
  <si>
    <t>Принтер</t>
  </si>
  <si>
    <t>Сканер</t>
  </si>
  <si>
    <t>Дискета</t>
  </si>
  <si>
    <t>Телефон Sony</t>
  </si>
  <si>
    <t>Монитор LG</t>
  </si>
  <si>
    <t>Итого:</t>
  </si>
  <si>
    <t>Цена за штуку</t>
  </si>
  <si>
    <t>Количество штук</t>
  </si>
  <si>
    <t>Скидка</t>
  </si>
  <si>
    <t>Стоимость без скидки</t>
  </si>
  <si>
    <t>Стоимость со скидкой</t>
  </si>
  <si>
    <t>Прейскурант</t>
  </si>
  <si>
    <t>Курс пересчёта</t>
  </si>
  <si>
    <t>Телевизор</t>
  </si>
  <si>
    <t>1 у.е.</t>
  </si>
  <si>
    <t>Стоимость без скидки (руб)</t>
  </si>
  <si>
    <t>Стоимость (у.е.)</t>
  </si>
  <si>
    <t>№</t>
  </si>
  <si>
    <t>Ф.И.О</t>
  </si>
  <si>
    <t>Информатика</t>
  </si>
  <si>
    <t>Экономика</t>
  </si>
  <si>
    <t>Математика</t>
  </si>
  <si>
    <t>Средний балл</t>
  </si>
  <si>
    <t>Стипендия</t>
  </si>
  <si>
    <t>Доплата</t>
  </si>
  <si>
    <t>Петров П.П.</t>
  </si>
  <si>
    <t>Сидоров С. В</t>
  </si>
  <si>
    <t>Гуляшёв Г.П.</t>
  </si>
  <si>
    <t>Егоров Е.В.</t>
  </si>
  <si>
    <t>Никитин Н.Н.</t>
  </si>
  <si>
    <t>Ушакин У.А.</t>
  </si>
  <si>
    <t>Александров А.А.</t>
  </si>
  <si>
    <t>Сидорова А.Н.</t>
  </si>
  <si>
    <t>Михайлов М.А.</t>
  </si>
  <si>
    <t>Егорова А.А.</t>
  </si>
  <si>
    <t>Срединй балл группы</t>
  </si>
  <si>
    <t>Фамилия</t>
  </si>
  <si>
    <t>Вопрос 1</t>
  </si>
  <si>
    <t>Вопрос 2</t>
  </si>
  <si>
    <t>Вопрос 3</t>
  </si>
  <si>
    <t>Вопрос 4</t>
  </si>
  <si>
    <t>Вопрос 5</t>
  </si>
  <si>
    <t>Вопрос 6</t>
  </si>
  <si>
    <t>Вопрос 7</t>
  </si>
  <si>
    <t>Вопрос 8</t>
  </si>
  <si>
    <t>Вопрос 9</t>
  </si>
  <si>
    <t>Вопрос 10</t>
  </si>
  <si>
    <t>Общая сумма</t>
  </si>
  <si>
    <t>Зачёт/незачёт</t>
  </si>
  <si>
    <t>Иванов К.И.</t>
  </si>
  <si>
    <t>Петрова Е.Л.</t>
  </si>
  <si>
    <t>Борисова Л.Ю.</t>
  </si>
  <si>
    <t>Григорьева Е.К.</t>
  </si>
  <si>
    <t>Сидоров В.Е.</t>
  </si>
  <si>
    <t>Таблица покупок за июль 2008</t>
  </si>
  <si>
    <t>%</t>
  </si>
  <si>
    <t>Даётся при стоимости покупки свыше 500 р</t>
  </si>
  <si>
    <t>Товар</t>
  </si>
  <si>
    <t>Дата</t>
  </si>
  <si>
    <t>Цена</t>
  </si>
  <si>
    <t>Количество</t>
  </si>
  <si>
    <t>Стоимость</t>
  </si>
  <si>
    <t>Итоговая стоимость</t>
  </si>
  <si>
    <t>Мяч</t>
  </si>
  <si>
    <t>Ракетка</t>
  </si>
  <si>
    <t>Футболка</t>
  </si>
  <si>
    <t>Спортивный костюм</t>
  </si>
  <si>
    <t>Сумка</t>
  </si>
  <si>
    <t>Сетка</t>
  </si>
  <si>
    <t>Очки</t>
  </si>
  <si>
    <t>Кепка</t>
  </si>
  <si>
    <t>Кроссовки</t>
  </si>
  <si>
    <t>Фляга для воды</t>
  </si>
  <si>
    <t>Сумма</t>
  </si>
  <si>
    <t>Среднее</t>
  </si>
  <si>
    <t>01.07.2008</t>
  </si>
  <si>
    <t>03.07.2008</t>
  </si>
  <si>
    <t>05.07.2008</t>
  </si>
  <si>
    <t>07.07.2008</t>
  </si>
  <si>
    <t>15.07.2008</t>
  </si>
  <si>
    <t>16.07.2008</t>
  </si>
  <si>
    <t>20.07.2008</t>
  </si>
  <si>
    <t>26.07.2008</t>
  </si>
  <si>
    <t>30.07.2008</t>
  </si>
  <si>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</si>
  <si>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</si>
  <si>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</si>
  <si>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</si>
  <si>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</si>
  <si>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</si>
  <si>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</si>
  <si>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</si>
  <si>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</si>
  <si>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</si>
  <si>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Ноябрь</t>
  </si>
  <si>
    <t>Декабрь</t>
  </si>
  <si>
    <t>Инфляция</t>
  </si>
  <si>
    <t>Разность</t>
  </si>
  <si>
    <t>Итог</t>
  </si>
  <si>
    <t>Среднее значение</t>
  </si>
  <si>
    <t>1 квартал</t>
  </si>
  <si>
    <t>2 квартал</t>
  </si>
  <si>
    <t>3 квартал</t>
  </si>
  <si>
    <t>4 квартал</t>
  </si>
  <si>
    <t>Минимум</t>
  </si>
  <si>
    <t>Максимум</t>
  </si>
  <si>
    <t>Курс</t>
  </si>
  <si>
    <t>Возраст</t>
  </si>
  <si>
    <t>Рост</t>
  </si>
  <si>
    <t>Зачисление в секцию</t>
  </si>
  <si>
    <t>USB-накопитель</t>
  </si>
  <si>
    <t>Смартфон Samsung</t>
  </si>
  <si>
    <t>Видеокарта</t>
  </si>
  <si>
    <t>Наушники</t>
  </si>
  <si>
    <t>y = x ** 2</t>
  </si>
  <si>
    <t>y = x ** 3</t>
  </si>
  <si>
    <t>y = arctg(x)</t>
  </si>
  <si>
    <t>y = x ** 1/2</t>
  </si>
  <si>
    <t>y = cos(x)</t>
  </si>
  <si>
    <t>y = 2 * x ** 2 - 2</t>
  </si>
  <si>
    <t>y = sin(x) * cos(x) ** 2</t>
  </si>
  <si>
    <t>Планеты солнечной системы</t>
  </si>
  <si>
    <t>Планета</t>
  </si>
  <si>
    <t>Солнце</t>
  </si>
  <si>
    <t>Меркурий</t>
  </si>
  <si>
    <t>Венера</t>
  </si>
  <si>
    <t>Земля</t>
  </si>
  <si>
    <t>Марс</t>
  </si>
  <si>
    <t>Юпитер</t>
  </si>
  <si>
    <t>Сатурн</t>
  </si>
  <si>
    <t>Уран</t>
  </si>
  <si>
    <t>Нептун</t>
  </si>
  <si>
    <t>Плутон</t>
  </si>
  <si>
    <t>Период</t>
  </si>
  <si>
    <t>Расстояние</t>
  </si>
  <si>
    <t>Диаметр</t>
  </si>
  <si>
    <t>Масса</t>
  </si>
  <si>
    <t>Спутники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</si>
</sst>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10" fontId="0" fillId="0" borderId="1" xfId="0" applyNumberFormat="1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ведомости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Ведомость!$C$1</c:f>
              <c:strCache>
                <c:ptCount val="1"/>
                <c:pt idx="0">
                  <c:v>Информатика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Ведомость!$A$2:$B$11</c:f>
              <c:multiLvlStrCache>
                <c:ptCount val="10"/>
                <c:lvl>
                  <c:pt idx="0">
                    <c:v>Петров П.П.</c:v>
                  </c:pt>
                  <c:pt idx="1">
                    <c:v>Сидоров С. В</c:v>
                  </c:pt>
                  <c:pt idx="2">
                    <c:v>Гуляшёв Г.П.</c:v>
                  </c:pt>
                  <c:pt idx="3">
                    <c:v>Егоров Е.В.</c:v>
                  </c:pt>
                  <c:pt idx="4">
                    <c:v>Никитин Н.Н.</c:v>
                  </c:pt>
                  <c:pt idx="5">
                    <c:v>Ушакин У.А.</c:v>
                  </c:pt>
                  <c:pt idx="6">
                    <c:v>Александров А.А.</c:v>
                  </c:pt>
                  <c:pt idx="7">
                    <c:v>Михайлов М.А.</c:v>
                  </c:pt>
                  <c:pt idx="8">
                    <c:v>Егорова А.А.</c:v>
                  </c:pt>
                  <c:pt idx="9">
                    <c:v>Сидорова А.Н.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Ведомость!$C$2:$C$11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4-4E3C-89F5-75334E209D76}"/>
            </c:ext>
          </c:extLst>
        </c:ser>
        <c:ser>
          <c:idx val="1"/>
          <c:order val="1"/>
          <c:tx>
            <c:strRef>
              <c:f>Ведомость!$D$1</c:f>
              <c:strCache>
                <c:ptCount val="1"/>
                <c:pt idx="0">
                  <c:v>Экономика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Ведомость!$A$2:$B$11</c:f>
              <c:multiLvlStrCache>
                <c:ptCount val="10"/>
                <c:lvl>
                  <c:pt idx="0">
                    <c:v>Петров П.П.</c:v>
                  </c:pt>
                  <c:pt idx="1">
                    <c:v>Сидоров С. В</c:v>
                  </c:pt>
                  <c:pt idx="2">
                    <c:v>Гуляшёв Г.П.</c:v>
                  </c:pt>
                  <c:pt idx="3">
                    <c:v>Егоров Е.В.</c:v>
                  </c:pt>
                  <c:pt idx="4">
                    <c:v>Никитин Н.Н.</c:v>
                  </c:pt>
                  <c:pt idx="5">
                    <c:v>Ушакин У.А.</c:v>
                  </c:pt>
                  <c:pt idx="6">
                    <c:v>Александров А.А.</c:v>
                  </c:pt>
                  <c:pt idx="7">
                    <c:v>Михайлов М.А.</c:v>
                  </c:pt>
                  <c:pt idx="8">
                    <c:v>Егорова А.А.</c:v>
                  </c:pt>
                  <c:pt idx="9">
                    <c:v>Сидорова А.Н.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Ведомость!$D$2:$D$11</c:f>
              <c:numCache>
                <c:formatCode>General</c:formatCode>
                <c:ptCount val="10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64-4E3C-89F5-75334E209D76}"/>
            </c:ext>
          </c:extLst>
        </c:ser>
        <c:ser>
          <c:idx val="2"/>
          <c:order val="2"/>
          <c:tx>
            <c:strRef>
              <c:f>Ведомость!$E$1</c:f>
              <c:strCache>
                <c:ptCount val="1"/>
                <c:pt idx="0">
                  <c:v>Математика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Ведомость!$A$2:$B$11</c:f>
              <c:multiLvlStrCache>
                <c:ptCount val="10"/>
                <c:lvl>
                  <c:pt idx="0">
                    <c:v>Петров П.П.</c:v>
                  </c:pt>
                  <c:pt idx="1">
                    <c:v>Сидоров С. В</c:v>
                  </c:pt>
                  <c:pt idx="2">
                    <c:v>Гуляшёв Г.П.</c:v>
                  </c:pt>
                  <c:pt idx="3">
                    <c:v>Егоров Е.В.</c:v>
                  </c:pt>
                  <c:pt idx="4">
                    <c:v>Никитин Н.Н.</c:v>
                  </c:pt>
                  <c:pt idx="5">
                    <c:v>Ушакин У.А.</c:v>
                  </c:pt>
                  <c:pt idx="6">
                    <c:v>Александров А.А.</c:v>
                  </c:pt>
                  <c:pt idx="7">
                    <c:v>Михайлов М.А.</c:v>
                  </c:pt>
                  <c:pt idx="8">
                    <c:v>Егорова А.А.</c:v>
                  </c:pt>
                  <c:pt idx="9">
                    <c:v>Сидорова А.Н.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Ведомость!$E$2:$E$11</c:f>
              <c:numCache>
                <c:formatCode>General</c:formatCode>
                <c:ptCount val="10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64-4E3C-89F5-75334E209D76}"/>
            </c:ext>
          </c:extLst>
        </c:ser>
        <c:ser>
          <c:idx val="3"/>
          <c:order val="3"/>
          <c:tx>
            <c:strRef>
              <c:f>Ведомость!$F$1</c:f>
              <c:strCache>
                <c:ptCount val="1"/>
                <c:pt idx="0">
                  <c:v>Средний балл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Ведомость!$A$2:$B$11</c:f>
              <c:multiLvlStrCache>
                <c:ptCount val="10"/>
                <c:lvl>
                  <c:pt idx="0">
                    <c:v>Петров П.П.</c:v>
                  </c:pt>
                  <c:pt idx="1">
                    <c:v>Сидоров С. В</c:v>
                  </c:pt>
                  <c:pt idx="2">
                    <c:v>Гуляшёв Г.П.</c:v>
                  </c:pt>
                  <c:pt idx="3">
                    <c:v>Егоров Е.В.</c:v>
                  </c:pt>
                  <c:pt idx="4">
                    <c:v>Никитин Н.Н.</c:v>
                  </c:pt>
                  <c:pt idx="5">
                    <c:v>Ушакин У.А.</c:v>
                  </c:pt>
                  <c:pt idx="6">
                    <c:v>Александров А.А.</c:v>
                  </c:pt>
                  <c:pt idx="7">
                    <c:v>Михайлов М.А.</c:v>
                  </c:pt>
                  <c:pt idx="8">
                    <c:v>Егорова А.А.</c:v>
                  </c:pt>
                  <c:pt idx="9">
                    <c:v>Сидорова А.Н.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Ведомость!$F$2:$F$11</c:f>
              <c:numCache>
                <c:formatCode>General</c:formatCode>
                <c:ptCount val="10"/>
                <c:pt idx="0">
                  <c:v>4.666666666666667</c:v>
                </c:pt>
                <c:pt idx="1">
                  <c:v>2.6666666666666665</c:v>
                </c:pt>
                <c:pt idx="2">
                  <c:v>4.666666666666667</c:v>
                </c:pt>
                <c:pt idx="3">
                  <c:v>4</c:v>
                </c:pt>
                <c:pt idx="4">
                  <c:v>4</c:v>
                </c:pt>
                <c:pt idx="5">
                  <c:v>4.666666666666667</c:v>
                </c:pt>
                <c:pt idx="6">
                  <c:v>4.666666666666667</c:v>
                </c:pt>
                <c:pt idx="7">
                  <c:v>4</c:v>
                </c:pt>
                <c:pt idx="8">
                  <c:v>4</c:v>
                </c:pt>
                <c:pt idx="9">
                  <c:v>4.666666666666667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64-4E3C-89F5-75334E209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040944"/>
        <c:axId val="441782712"/>
      </c:barChart>
      <c:catAx>
        <c:axId val="25204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782712"/>
        <c:crosses val="autoZero"/>
        <c:auto val="1"/>
        <c:lblAlgn val="ctr"/>
        <c:lblOffset val="100"/>
        <c:noMultiLvlLbl val="0"/>
      </c:catAx>
      <c:valAx>
        <c:axId val="44178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04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Ведомость!$C$1</c:f>
              <c:strCache>
                <c:ptCount val="1"/>
                <c:pt idx="0">
                  <c:v>Информатика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668D-471F-B2CC-938495CA3C3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68D-471F-B2CC-938495CA3C3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668D-471F-B2CC-938495CA3C3F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668D-471F-B2CC-938495CA3C3F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668D-471F-B2CC-938495CA3C3F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668D-471F-B2CC-938495CA3C3F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668D-471F-B2CC-938495CA3C3F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668D-471F-B2CC-938495CA3C3F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1-668D-471F-B2CC-938495CA3C3F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3-668D-471F-B2CC-938495CA3C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Ведомость!$A$2:$B$11</c:f>
              <c:multiLvlStrCache>
                <c:ptCount val="10"/>
                <c:lvl>
                  <c:pt idx="0">
                    <c:v>Петров П.П.</c:v>
                  </c:pt>
                  <c:pt idx="1">
                    <c:v>Сидоров С. В</c:v>
                  </c:pt>
                  <c:pt idx="2">
                    <c:v>Гуляшёв Г.П.</c:v>
                  </c:pt>
                  <c:pt idx="3">
                    <c:v>Егоров Е.В.</c:v>
                  </c:pt>
                  <c:pt idx="4">
                    <c:v>Никитин Н.Н.</c:v>
                  </c:pt>
                  <c:pt idx="5">
                    <c:v>Ушакин У.А.</c:v>
                  </c:pt>
                  <c:pt idx="6">
                    <c:v>Александров А.А.</c:v>
                  </c:pt>
                  <c:pt idx="7">
                    <c:v>Михайлов М.А.</c:v>
                  </c:pt>
                  <c:pt idx="8">
                    <c:v>Егорова А.А.</c:v>
                  </c:pt>
                  <c:pt idx="9">
                    <c:v>Сидорова А.Н.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Ведомость!$C$2:$C$11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C-4E68-BF68-47E020F92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выручки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Покупки!$C$4:$C$13</c:f>
              <c:strCache>
                <c:ptCount val="10"/>
                <c:pt idx="0">
                  <c:v>01.07.2008</c:v>
                </c:pt>
                <c:pt idx="1">
                  <c:v>03.07.2008</c:v>
                </c:pt>
                <c:pt idx="2">
                  <c:v>03.07.2008</c:v>
                </c:pt>
                <c:pt idx="3">
                  <c:v>05.07.2008</c:v>
                </c:pt>
                <c:pt idx="4">
                  <c:v>07.07.2008</c:v>
                </c:pt>
                <c:pt idx="5">
                  <c:v>15.07.2008</c:v>
                </c:pt>
                <c:pt idx="6">
                  <c:v>16.07.2008</c:v>
                </c:pt>
                <c:pt idx="7">
                  <c:v>20.07.2008</c:v>
                </c:pt>
                <c:pt idx="8">
                  <c:v>26.07.2008</c:v>
                </c:pt>
                <c:pt idx="9">
                  <c:v>30.07.2008</c:v>
                </c:pt>
              </c:strCache>
            </c:strRef>
          </c:cat>
          <c:val>
            <c:numRef>
              <c:f>Покупки!$F$4:$F$13</c:f>
              <c:numCache>
                <c:formatCode>#\ ##0.00\ [$₽-419]</c:formatCode>
                <c:ptCount val="10"/>
                <c:pt idx="0">
                  <c:v>600</c:v>
                </c:pt>
                <c:pt idx="1">
                  <c:v>600</c:v>
                </c:pt>
                <c:pt idx="2">
                  <c:v>2000</c:v>
                </c:pt>
                <c:pt idx="3">
                  <c:v>550</c:v>
                </c:pt>
                <c:pt idx="4">
                  <c:v>400</c:v>
                </c:pt>
                <c:pt idx="5">
                  <c:v>500</c:v>
                </c:pt>
                <c:pt idx="6">
                  <c:v>250</c:v>
                </c:pt>
                <c:pt idx="7">
                  <c:v>1200</c:v>
                </c:pt>
                <c:pt idx="8">
                  <c:v>350</c:v>
                </c:pt>
                <c:pt idx="9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C-4AE5-80BE-82B5BDE53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024568"/>
        <c:axId val="530017680"/>
      </c:lineChart>
      <c:catAx>
        <c:axId val="53002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017680"/>
        <c:crosses val="autoZero"/>
        <c:auto val="1"/>
        <c:lblAlgn val="ctr"/>
        <c:lblOffset val="100"/>
        <c:noMultiLvlLbl val="0"/>
      </c:catAx>
      <c:valAx>
        <c:axId val="53001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[$₽-419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024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Функции!$A$1</c:f>
              <c:strCache>
                <c:ptCount val="1"/>
                <c:pt idx="0">
                  <c:v>y = x **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Функции!$A$2:$A$82</c:f>
              <c:numCache>
                <c:formatCode>General</c:formatCode>
                <c:ptCount val="81"/>
                <c:pt idx="0">
                  <c:v>16</c:v>
                </c:pt>
                <c:pt idx="1">
                  <c:v>15.209999999999999</c:v>
                </c:pt>
                <c:pt idx="2">
                  <c:v>14.44</c:v>
                </c:pt>
                <c:pt idx="3">
                  <c:v>13.690000000000001</c:v>
                </c:pt>
                <c:pt idx="4">
                  <c:v>12.96</c:v>
                </c:pt>
                <c:pt idx="5">
                  <c:v>12.25</c:v>
                </c:pt>
                <c:pt idx="6">
                  <c:v>11.559999999999999</c:v>
                </c:pt>
                <c:pt idx="7">
                  <c:v>10.889999999999999</c:v>
                </c:pt>
                <c:pt idx="8">
                  <c:v>10.240000000000002</c:v>
                </c:pt>
                <c:pt idx="9">
                  <c:v>9.6100000000000012</c:v>
                </c:pt>
                <c:pt idx="10">
                  <c:v>9</c:v>
                </c:pt>
                <c:pt idx="11">
                  <c:v>8.41</c:v>
                </c:pt>
                <c:pt idx="12">
                  <c:v>7.839999999999999</c:v>
                </c:pt>
                <c:pt idx="13">
                  <c:v>7.2900000000000009</c:v>
                </c:pt>
                <c:pt idx="14">
                  <c:v>6.759999999999998</c:v>
                </c:pt>
                <c:pt idx="15">
                  <c:v>6.25</c:v>
                </c:pt>
                <c:pt idx="16">
                  <c:v>5.76</c:v>
                </c:pt>
                <c:pt idx="17">
                  <c:v>5.2899999999999991</c:v>
                </c:pt>
                <c:pt idx="18">
                  <c:v>4.8400000000000007</c:v>
                </c:pt>
                <c:pt idx="19">
                  <c:v>4.4099999999999984</c:v>
                </c:pt>
                <c:pt idx="20">
                  <c:v>4</c:v>
                </c:pt>
                <c:pt idx="21">
                  <c:v>3.61</c:v>
                </c:pt>
                <c:pt idx="22">
                  <c:v>3.2399999999999993</c:v>
                </c:pt>
                <c:pt idx="23">
                  <c:v>2.8899999999999992</c:v>
                </c:pt>
                <c:pt idx="24">
                  <c:v>2.5599999999999987</c:v>
                </c:pt>
                <c:pt idx="25">
                  <c:v>2.25</c:v>
                </c:pt>
                <c:pt idx="26">
                  <c:v>1.9599999999999997</c:v>
                </c:pt>
                <c:pt idx="27">
                  <c:v>1.6899999999999995</c:v>
                </c:pt>
                <c:pt idx="28">
                  <c:v>1.4399999999999993</c:v>
                </c:pt>
                <c:pt idx="29">
                  <c:v>1.2099999999999993</c:v>
                </c:pt>
                <c:pt idx="30">
                  <c:v>1</c:v>
                </c:pt>
                <c:pt idx="31">
                  <c:v>0.80999999999999983</c:v>
                </c:pt>
                <c:pt idx="32">
                  <c:v>0.63999999999999968</c:v>
                </c:pt>
                <c:pt idx="33">
                  <c:v>0.4899999999999996</c:v>
                </c:pt>
                <c:pt idx="34">
                  <c:v>0.3599999999999996</c:v>
                </c:pt>
                <c:pt idx="35">
                  <c:v>0.25</c:v>
                </c:pt>
                <c:pt idx="36">
                  <c:v>0.15999999999999992</c:v>
                </c:pt>
                <c:pt idx="37">
                  <c:v>8.99999999999999E-2</c:v>
                </c:pt>
                <c:pt idx="38">
                  <c:v>3.9999999999999897E-2</c:v>
                </c:pt>
                <c:pt idx="39">
                  <c:v>9.9999999999999291E-3</c:v>
                </c:pt>
                <c:pt idx="40">
                  <c:v>0</c:v>
                </c:pt>
                <c:pt idx="41">
                  <c:v>1.0000000000000106E-2</c:v>
                </c:pt>
                <c:pt idx="42">
                  <c:v>4.000000000000007E-2</c:v>
                </c:pt>
                <c:pt idx="43">
                  <c:v>8.99999999999999E-2</c:v>
                </c:pt>
                <c:pt idx="44">
                  <c:v>0.16000000000000028</c:v>
                </c:pt>
                <c:pt idx="45">
                  <c:v>0.25</c:v>
                </c:pt>
                <c:pt idx="46">
                  <c:v>0.36000000000000065</c:v>
                </c:pt>
                <c:pt idx="47">
                  <c:v>0.49000000000000027</c:v>
                </c:pt>
                <c:pt idx="48">
                  <c:v>0.64000000000000112</c:v>
                </c:pt>
                <c:pt idx="49">
                  <c:v>0.81000000000000061</c:v>
                </c:pt>
                <c:pt idx="50">
                  <c:v>1</c:v>
                </c:pt>
                <c:pt idx="51">
                  <c:v>1.2100000000000011</c:v>
                </c:pt>
                <c:pt idx="52">
                  <c:v>1.4400000000000004</c:v>
                </c:pt>
                <c:pt idx="53">
                  <c:v>1.6900000000000019</c:v>
                </c:pt>
                <c:pt idx="54">
                  <c:v>1.9600000000000011</c:v>
                </c:pt>
                <c:pt idx="55">
                  <c:v>2.25</c:v>
                </c:pt>
                <c:pt idx="56">
                  <c:v>2.5600000000000018</c:v>
                </c:pt>
                <c:pt idx="57">
                  <c:v>2.8900000000000006</c:v>
                </c:pt>
                <c:pt idx="58">
                  <c:v>3.2400000000000024</c:v>
                </c:pt>
                <c:pt idx="59">
                  <c:v>3.6100000000000012</c:v>
                </c:pt>
                <c:pt idx="60">
                  <c:v>4</c:v>
                </c:pt>
                <c:pt idx="61">
                  <c:v>4.4100000000000019</c:v>
                </c:pt>
                <c:pt idx="62">
                  <c:v>4.8400000000000007</c:v>
                </c:pt>
                <c:pt idx="63">
                  <c:v>5.2900000000000036</c:v>
                </c:pt>
                <c:pt idx="64">
                  <c:v>5.7600000000000016</c:v>
                </c:pt>
                <c:pt idx="65">
                  <c:v>6.25</c:v>
                </c:pt>
                <c:pt idx="66">
                  <c:v>6.7600000000000025</c:v>
                </c:pt>
                <c:pt idx="67">
                  <c:v>7.2900000000000009</c:v>
                </c:pt>
                <c:pt idx="68">
                  <c:v>7.8400000000000043</c:v>
                </c:pt>
                <c:pt idx="69">
                  <c:v>8.4100000000000019</c:v>
                </c:pt>
                <c:pt idx="70">
                  <c:v>9</c:v>
                </c:pt>
                <c:pt idx="71">
                  <c:v>9.610000000000003</c:v>
                </c:pt>
                <c:pt idx="72">
                  <c:v>10.240000000000002</c:v>
                </c:pt>
                <c:pt idx="73">
                  <c:v>10.890000000000004</c:v>
                </c:pt>
                <c:pt idx="74">
                  <c:v>11.560000000000002</c:v>
                </c:pt>
                <c:pt idx="75">
                  <c:v>12.25</c:v>
                </c:pt>
                <c:pt idx="76">
                  <c:v>12.960000000000004</c:v>
                </c:pt>
                <c:pt idx="77">
                  <c:v>13.690000000000001</c:v>
                </c:pt>
                <c:pt idx="78">
                  <c:v>14.440000000000005</c:v>
                </c:pt>
                <c:pt idx="79">
                  <c:v>15.210000000000003</c:v>
                </c:pt>
                <c:pt idx="8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4-4145-9F0E-246025DF59ED}"/>
            </c:ext>
          </c:extLst>
        </c:ser>
        <c:ser>
          <c:idx val="1"/>
          <c:order val="1"/>
          <c:tx>
            <c:strRef>
              <c:f>Функции!$B$1</c:f>
              <c:strCache>
                <c:ptCount val="1"/>
                <c:pt idx="0">
                  <c:v>y = x **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Функции!$B$2:$B$82</c:f>
              <c:numCache>
                <c:formatCode>General</c:formatCode>
                <c:ptCount val="81"/>
                <c:pt idx="0">
                  <c:v>-64</c:v>
                </c:pt>
                <c:pt idx="1">
                  <c:v>-59.318999999999996</c:v>
                </c:pt>
                <c:pt idx="2">
                  <c:v>-54.871999999999993</c:v>
                </c:pt>
                <c:pt idx="3">
                  <c:v>-50.653000000000006</c:v>
                </c:pt>
                <c:pt idx="4">
                  <c:v>-46.656000000000006</c:v>
                </c:pt>
                <c:pt idx="5">
                  <c:v>-42.875</c:v>
                </c:pt>
                <c:pt idx="6">
                  <c:v>-39.303999999999995</c:v>
                </c:pt>
                <c:pt idx="7">
                  <c:v>-35.936999999999998</c:v>
                </c:pt>
                <c:pt idx="8">
                  <c:v>-32.768000000000008</c:v>
                </c:pt>
                <c:pt idx="9">
                  <c:v>-29.791000000000004</c:v>
                </c:pt>
                <c:pt idx="10">
                  <c:v>-27</c:v>
                </c:pt>
                <c:pt idx="11">
                  <c:v>-24.388999999999999</c:v>
                </c:pt>
                <c:pt idx="12">
                  <c:v>-21.951999999999995</c:v>
                </c:pt>
                <c:pt idx="13">
                  <c:v>-19.683000000000003</c:v>
                </c:pt>
                <c:pt idx="14">
                  <c:v>-17.575999999999993</c:v>
                </c:pt>
                <c:pt idx="15">
                  <c:v>-15.625</c:v>
                </c:pt>
                <c:pt idx="16">
                  <c:v>-13.824</c:v>
                </c:pt>
                <c:pt idx="17">
                  <c:v>-12.166999999999996</c:v>
                </c:pt>
                <c:pt idx="18">
                  <c:v>-10.648000000000003</c:v>
                </c:pt>
                <c:pt idx="19">
                  <c:v>-9.2609999999999957</c:v>
                </c:pt>
                <c:pt idx="20">
                  <c:v>-8</c:v>
                </c:pt>
                <c:pt idx="21">
                  <c:v>-6.8589999999999991</c:v>
                </c:pt>
                <c:pt idx="22">
                  <c:v>-5.8319999999999981</c:v>
                </c:pt>
                <c:pt idx="23">
                  <c:v>-4.9129999999999976</c:v>
                </c:pt>
                <c:pt idx="24">
                  <c:v>-4.0959999999999974</c:v>
                </c:pt>
                <c:pt idx="25">
                  <c:v>-3.375</c:v>
                </c:pt>
                <c:pt idx="26">
                  <c:v>-2.7439999999999993</c:v>
                </c:pt>
                <c:pt idx="27">
                  <c:v>-2.1969999999999992</c:v>
                </c:pt>
                <c:pt idx="28">
                  <c:v>-1.7279999999999986</c:v>
                </c:pt>
                <c:pt idx="29">
                  <c:v>-1.3309999999999989</c:v>
                </c:pt>
                <c:pt idx="30">
                  <c:v>-1</c:v>
                </c:pt>
                <c:pt idx="31">
                  <c:v>-0.72899999999999976</c:v>
                </c:pt>
                <c:pt idx="32">
                  <c:v>-0.51199999999999968</c:v>
                </c:pt>
                <c:pt idx="33">
                  <c:v>-0.34299999999999958</c:v>
                </c:pt>
                <c:pt idx="34">
                  <c:v>-0.21599999999999964</c:v>
                </c:pt>
                <c:pt idx="35">
                  <c:v>-0.125</c:v>
                </c:pt>
                <c:pt idx="36">
                  <c:v>-6.399999999999996E-2</c:v>
                </c:pt>
                <c:pt idx="37">
                  <c:v>-2.6999999999999955E-2</c:v>
                </c:pt>
                <c:pt idx="38">
                  <c:v>-7.9999999999999689E-3</c:v>
                </c:pt>
                <c:pt idx="39">
                  <c:v>-9.999999999999894E-4</c:v>
                </c:pt>
                <c:pt idx="40">
                  <c:v>0</c:v>
                </c:pt>
                <c:pt idx="41">
                  <c:v>1.0000000000000159E-3</c:v>
                </c:pt>
                <c:pt idx="42">
                  <c:v>8.000000000000021E-3</c:v>
                </c:pt>
                <c:pt idx="43">
                  <c:v>2.6999999999999955E-2</c:v>
                </c:pt>
                <c:pt idx="44">
                  <c:v>6.4000000000000168E-2</c:v>
                </c:pt>
                <c:pt idx="45">
                  <c:v>0.125</c:v>
                </c:pt>
                <c:pt idx="46">
                  <c:v>0.21600000000000058</c:v>
                </c:pt>
                <c:pt idx="47">
                  <c:v>0.34300000000000025</c:v>
                </c:pt>
                <c:pt idx="48">
                  <c:v>0.51200000000000134</c:v>
                </c:pt>
                <c:pt idx="49">
                  <c:v>0.72900000000000087</c:v>
                </c:pt>
                <c:pt idx="50">
                  <c:v>1</c:v>
                </c:pt>
                <c:pt idx="51">
                  <c:v>1.3310000000000017</c:v>
                </c:pt>
                <c:pt idx="52">
                  <c:v>1.7280000000000006</c:v>
                </c:pt>
                <c:pt idx="53">
                  <c:v>2.1970000000000036</c:v>
                </c:pt>
                <c:pt idx="54">
                  <c:v>2.744000000000002</c:v>
                </c:pt>
                <c:pt idx="55">
                  <c:v>3.375</c:v>
                </c:pt>
                <c:pt idx="56">
                  <c:v>4.0960000000000045</c:v>
                </c:pt>
                <c:pt idx="57">
                  <c:v>4.9130000000000011</c:v>
                </c:pt>
                <c:pt idx="58">
                  <c:v>5.832000000000007</c:v>
                </c:pt>
                <c:pt idx="59">
                  <c:v>6.8590000000000035</c:v>
                </c:pt>
                <c:pt idx="60">
                  <c:v>8</c:v>
                </c:pt>
                <c:pt idx="61">
                  <c:v>9.2610000000000063</c:v>
                </c:pt>
                <c:pt idx="62">
                  <c:v>10.648000000000003</c:v>
                </c:pt>
                <c:pt idx="63">
                  <c:v>12.167000000000012</c:v>
                </c:pt>
                <c:pt idx="64">
                  <c:v>13.824000000000005</c:v>
                </c:pt>
                <c:pt idx="65">
                  <c:v>15.625</c:v>
                </c:pt>
                <c:pt idx="66">
                  <c:v>17.576000000000011</c:v>
                </c:pt>
                <c:pt idx="67">
                  <c:v>19.683000000000003</c:v>
                </c:pt>
                <c:pt idx="68">
                  <c:v>21.952000000000016</c:v>
                </c:pt>
                <c:pt idx="69">
                  <c:v>24.38900000000001</c:v>
                </c:pt>
                <c:pt idx="70">
                  <c:v>27</c:v>
                </c:pt>
                <c:pt idx="71">
                  <c:v>29.791000000000015</c:v>
                </c:pt>
                <c:pt idx="72">
                  <c:v>32.768000000000008</c:v>
                </c:pt>
                <c:pt idx="73">
                  <c:v>35.937000000000019</c:v>
                </c:pt>
                <c:pt idx="74">
                  <c:v>39.304000000000009</c:v>
                </c:pt>
                <c:pt idx="75">
                  <c:v>42.875</c:v>
                </c:pt>
                <c:pt idx="76">
                  <c:v>46.65600000000002</c:v>
                </c:pt>
                <c:pt idx="77">
                  <c:v>50.653000000000006</c:v>
                </c:pt>
                <c:pt idx="78">
                  <c:v>54.872000000000028</c:v>
                </c:pt>
                <c:pt idx="79">
                  <c:v>59.319000000000017</c:v>
                </c:pt>
                <c:pt idx="8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54-4145-9F0E-246025DF59ED}"/>
            </c:ext>
          </c:extLst>
        </c:ser>
        <c:ser>
          <c:idx val="2"/>
          <c:order val="2"/>
          <c:tx>
            <c:strRef>
              <c:f>Функции!$C$1</c:f>
              <c:strCache>
                <c:ptCount val="1"/>
                <c:pt idx="0">
                  <c:v>y = arctg(x)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Функции!$C$2:$C$82</c:f>
              <c:numCache>
                <c:formatCode>General</c:formatCode>
                <c:ptCount val="81"/>
                <c:pt idx="0">
                  <c:v>-1.2490457723982544</c:v>
                </c:pt>
                <c:pt idx="1">
                  <c:v>-1.1902899496825317</c:v>
                </c:pt>
                <c:pt idx="2">
                  <c:v>-1.1071487177940904</c:v>
                </c:pt>
                <c:pt idx="3">
                  <c:v>-0.98279372324732905</c:v>
                </c:pt>
                <c:pt idx="4">
                  <c:v>-0.78539816339744828</c:v>
                </c:pt>
                <c:pt idx="5">
                  <c:v>-0.46364760900080609</c:v>
                </c:pt>
                <c:pt idx="6">
                  <c:v>0</c:v>
                </c:pt>
                <c:pt idx="7">
                  <c:v>0.46364760900080609</c:v>
                </c:pt>
                <c:pt idx="8">
                  <c:v>0.78539816339744828</c:v>
                </c:pt>
                <c:pt idx="9">
                  <c:v>0.98279372324732905</c:v>
                </c:pt>
                <c:pt idx="10">
                  <c:v>1.1071487177940904</c:v>
                </c:pt>
                <c:pt idx="11">
                  <c:v>1.1902899496825317</c:v>
                </c:pt>
                <c:pt idx="12">
                  <c:v>1.2490457723982544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54-4145-9F0E-246025DF59ED}"/>
            </c:ext>
          </c:extLst>
        </c:ser>
        <c:ser>
          <c:idx val="3"/>
          <c:order val="3"/>
          <c:tx>
            <c:strRef>
              <c:f>Функции!$D$1</c:f>
              <c:strCache>
                <c:ptCount val="1"/>
                <c:pt idx="0">
                  <c:v>y = x ** 1/2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Функции!$D$2:$D$82</c:f>
              <c:numCache>
                <c:formatCode>General</c:formatCode>
                <c:ptCount val="81"/>
                <c:pt idx="0">
                  <c:v>0</c:v>
                </c:pt>
                <c:pt idx="1">
                  <c:v>0.44721359549995793</c:v>
                </c:pt>
                <c:pt idx="2">
                  <c:v>0.63245553203367588</c:v>
                </c:pt>
                <c:pt idx="3">
                  <c:v>0.7745966692414834</c:v>
                </c:pt>
                <c:pt idx="4">
                  <c:v>0.89442719099991586</c:v>
                </c:pt>
                <c:pt idx="5">
                  <c:v>1</c:v>
                </c:pt>
                <c:pt idx="6">
                  <c:v>1.0954451150103324</c:v>
                </c:pt>
                <c:pt idx="7">
                  <c:v>1.1832159566199232</c:v>
                </c:pt>
                <c:pt idx="8">
                  <c:v>1.2649110640673518</c:v>
                </c:pt>
                <c:pt idx="9">
                  <c:v>1.3416407864998738</c:v>
                </c:pt>
                <c:pt idx="10">
                  <c:v>1.4142135623730951</c:v>
                </c:pt>
                <c:pt idx="11">
                  <c:v>1.4832396974191326</c:v>
                </c:pt>
                <c:pt idx="12">
                  <c:v>1.5491933384829668</c:v>
                </c:pt>
                <c:pt idx="13">
                  <c:v>1.61245154965971</c:v>
                </c:pt>
                <c:pt idx="14">
                  <c:v>1.6733200530681511</c:v>
                </c:pt>
                <c:pt idx="15">
                  <c:v>1.7320508075688772</c:v>
                </c:pt>
                <c:pt idx="16">
                  <c:v>1.7888543819998317</c:v>
                </c:pt>
                <c:pt idx="17">
                  <c:v>1.8439088914585775</c:v>
                </c:pt>
                <c:pt idx="18">
                  <c:v>1.8973665961010275</c:v>
                </c:pt>
                <c:pt idx="19">
                  <c:v>1.9493588689617929</c:v>
                </c:pt>
                <c:pt idx="2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54-4145-9F0E-246025DF59ED}"/>
            </c:ext>
          </c:extLst>
        </c:ser>
        <c:ser>
          <c:idx val="4"/>
          <c:order val="4"/>
          <c:tx>
            <c:strRef>
              <c:f>Функции!$E$1</c:f>
              <c:strCache>
                <c:ptCount val="1"/>
                <c:pt idx="0">
                  <c:v>y = cos(x)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Функции!$E$2:$E$82</c:f>
              <c:numCache>
                <c:formatCode>General</c:formatCode>
                <c:ptCount val="81"/>
                <c:pt idx="0">
                  <c:v>1</c:v>
                </c:pt>
                <c:pt idx="1">
                  <c:v>0.99500416527802582</c:v>
                </c:pt>
                <c:pt idx="2">
                  <c:v>0.98006657784124163</c:v>
                </c:pt>
                <c:pt idx="3">
                  <c:v>0.95533648912560598</c:v>
                </c:pt>
                <c:pt idx="4">
                  <c:v>0.9210609940028851</c:v>
                </c:pt>
                <c:pt idx="5">
                  <c:v>0.87758256189037276</c:v>
                </c:pt>
                <c:pt idx="6">
                  <c:v>0.82533561490967822</c:v>
                </c:pt>
                <c:pt idx="7">
                  <c:v>0.76484218728448838</c:v>
                </c:pt>
                <c:pt idx="8">
                  <c:v>0.69670670934716539</c:v>
                </c:pt>
                <c:pt idx="9">
                  <c:v>0.62160996827066439</c:v>
                </c:pt>
                <c:pt idx="10">
                  <c:v>0.54030230586813977</c:v>
                </c:pt>
                <c:pt idx="11">
                  <c:v>0.45359612142557731</c:v>
                </c:pt>
                <c:pt idx="12">
                  <c:v>0.3623577544766734</c:v>
                </c:pt>
                <c:pt idx="13">
                  <c:v>0.26749882862458735</c:v>
                </c:pt>
                <c:pt idx="14">
                  <c:v>0.16996714290024081</c:v>
                </c:pt>
                <c:pt idx="15">
                  <c:v>7.0737201667702906E-2</c:v>
                </c:pt>
                <c:pt idx="16">
                  <c:v>-2.9199522301288815E-2</c:v>
                </c:pt>
                <c:pt idx="17">
                  <c:v>-0.12884449429552486</c:v>
                </c:pt>
                <c:pt idx="18">
                  <c:v>-0.22720209469308711</c:v>
                </c:pt>
                <c:pt idx="19">
                  <c:v>-0.32328956686350357</c:v>
                </c:pt>
                <c:pt idx="20">
                  <c:v>-0.41614683654714241</c:v>
                </c:pt>
                <c:pt idx="21">
                  <c:v>-0.50484610459985757</c:v>
                </c:pt>
                <c:pt idx="22">
                  <c:v>-0.58850111725534582</c:v>
                </c:pt>
                <c:pt idx="23">
                  <c:v>-0.66627602127982444</c:v>
                </c:pt>
                <c:pt idx="24">
                  <c:v>-0.73739371554124578</c:v>
                </c:pt>
                <c:pt idx="25">
                  <c:v>-0.8011436155469337</c:v>
                </c:pt>
                <c:pt idx="26">
                  <c:v>-0.85688875336894732</c:v>
                </c:pt>
                <c:pt idx="27">
                  <c:v>-0.90407214201706121</c:v>
                </c:pt>
                <c:pt idx="28">
                  <c:v>-0.94222234066865829</c:v>
                </c:pt>
                <c:pt idx="29">
                  <c:v>-0.97095816514959066</c:v>
                </c:pt>
                <c:pt idx="30">
                  <c:v>-0.98999249660044542</c:v>
                </c:pt>
                <c:pt idx="31">
                  <c:v>-0.99913515027327948</c:v>
                </c:pt>
                <c:pt idx="32">
                  <c:v>-0.99829477579475312</c:v>
                </c:pt>
                <c:pt idx="33">
                  <c:v>-0.98747976990886488</c:v>
                </c:pt>
                <c:pt idx="34">
                  <c:v>-0.96679819257946087</c:v>
                </c:pt>
                <c:pt idx="35">
                  <c:v>-0.93645668729079634</c:v>
                </c:pt>
                <c:pt idx="36">
                  <c:v>-0.89675841633414699</c:v>
                </c:pt>
                <c:pt idx="37">
                  <c:v>-0.84810003171040804</c:v>
                </c:pt>
                <c:pt idx="38">
                  <c:v>-0.7909677119144165</c:v>
                </c:pt>
                <c:pt idx="39">
                  <c:v>-0.72593230420013988</c:v>
                </c:pt>
                <c:pt idx="40">
                  <c:v>-0.65364362086361194</c:v>
                </c:pt>
                <c:pt idx="41">
                  <c:v>-0.57482394653326851</c:v>
                </c:pt>
                <c:pt idx="42">
                  <c:v>-0.49026082134069943</c:v>
                </c:pt>
                <c:pt idx="43">
                  <c:v>-0.40079917207997545</c:v>
                </c:pt>
                <c:pt idx="44">
                  <c:v>-0.30733286997841935</c:v>
                </c:pt>
                <c:pt idx="45">
                  <c:v>-0.2107957994307797</c:v>
                </c:pt>
                <c:pt idx="46">
                  <c:v>-0.11215252693505398</c:v>
                </c:pt>
                <c:pt idx="47">
                  <c:v>-1.238866346289056E-2</c:v>
                </c:pt>
                <c:pt idx="48">
                  <c:v>8.7498983439447273E-2</c:v>
                </c:pt>
                <c:pt idx="49">
                  <c:v>0.18651236942257576</c:v>
                </c:pt>
                <c:pt idx="50">
                  <c:v>0.28366218546322625</c:v>
                </c:pt>
                <c:pt idx="51">
                  <c:v>0.37797774271298107</c:v>
                </c:pt>
                <c:pt idx="52">
                  <c:v>0.46851667130037711</c:v>
                </c:pt>
                <c:pt idx="53">
                  <c:v>0.55437433617916154</c:v>
                </c:pt>
                <c:pt idx="54">
                  <c:v>0.63469287594263468</c:v>
                </c:pt>
                <c:pt idx="55">
                  <c:v>0.70866977429125999</c:v>
                </c:pt>
                <c:pt idx="56">
                  <c:v>0.77556587851025016</c:v>
                </c:pt>
                <c:pt idx="57">
                  <c:v>0.83471278483915978</c:v>
                </c:pt>
                <c:pt idx="58">
                  <c:v>0.88551951694131936</c:v>
                </c:pt>
                <c:pt idx="59">
                  <c:v>0.92747843074403591</c:v>
                </c:pt>
                <c:pt idx="60">
                  <c:v>0.96017028665036597</c:v>
                </c:pt>
                <c:pt idx="61">
                  <c:v>0.98326843844258471</c:v>
                </c:pt>
                <c:pt idx="62">
                  <c:v>0.9965420970232175</c:v>
                </c:pt>
                <c:pt idx="63">
                  <c:v>0.9998586363834151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54-4145-9F0E-246025DF59ED}"/>
            </c:ext>
          </c:extLst>
        </c:ser>
        <c:ser>
          <c:idx val="5"/>
          <c:order val="5"/>
          <c:tx>
            <c:strRef>
              <c:f>Функции!$F$1</c:f>
              <c:strCache>
                <c:ptCount val="1"/>
                <c:pt idx="0">
                  <c:v>y = 2 * x ** 2 - 2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Функции!$F$2:$F$82</c:f>
              <c:numCache>
                <c:formatCode>General</c:formatCode>
                <c:ptCount val="81"/>
                <c:pt idx="0">
                  <c:v>198</c:v>
                </c:pt>
                <c:pt idx="1">
                  <c:v>182.32</c:v>
                </c:pt>
                <c:pt idx="2">
                  <c:v>167.27999999999997</c:v>
                </c:pt>
                <c:pt idx="3">
                  <c:v>152.88000000000002</c:v>
                </c:pt>
                <c:pt idx="4">
                  <c:v>139.12</c:v>
                </c:pt>
                <c:pt idx="5">
                  <c:v>126</c:v>
                </c:pt>
                <c:pt idx="6">
                  <c:v>113.52</c:v>
                </c:pt>
                <c:pt idx="7">
                  <c:v>101.67999999999998</c:v>
                </c:pt>
                <c:pt idx="8">
                  <c:v>90.47999999999999</c:v>
                </c:pt>
                <c:pt idx="9">
                  <c:v>79.920000000000016</c:v>
                </c:pt>
                <c:pt idx="10">
                  <c:v>70</c:v>
                </c:pt>
                <c:pt idx="11">
                  <c:v>60.719999999999992</c:v>
                </c:pt>
                <c:pt idx="12">
                  <c:v>52.079999999999984</c:v>
                </c:pt>
                <c:pt idx="13">
                  <c:v>44.08</c:v>
                </c:pt>
                <c:pt idx="14">
                  <c:v>36.719999999999992</c:v>
                </c:pt>
                <c:pt idx="15">
                  <c:v>30</c:v>
                </c:pt>
                <c:pt idx="16">
                  <c:v>23.919999999999995</c:v>
                </c:pt>
                <c:pt idx="17">
                  <c:v>18.47999999999999</c:v>
                </c:pt>
                <c:pt idx="18">
                  <c:v>13.679999999999998</c:v>
                </c:pt>
                <c:pt idx="19">
                  <c:v>9.5199999999999942</c:v>
                </c:pt>
                <c:pt idx="20">
                  <c:v>6</c:v>
                </c:pt>
                <c:pt idx="21">
                  <c:v>3.1199999999999974</c:v>
                </c:pt>
                <c:pt idx="22">
                  <c:v>0.87999999999999678</c:v>
                </c:pt>
                <c:pt idx="23">
                  <c:v>-0.7200000000000033</c:v>
                </c:pt>
                <c:pt idx="24">
                  <c:v>-1.6800000000000024</c:v>
                </c:pt>
                <c:pt idx="25">
                  <c:v>-2</c:v>
                </c:pt>
                <c:pt idx="26">
                  <c:v>-1.6799999999999995</c:v>
                </c:pt>
                <c:pt idx="27">
                  <c:v>-0.71999999999999775</c:v>
                </c:pt>
                <c:pt idx="28">
                  <c:v>0.88000000000000522</c:v>
                </c:pt>
                <c:pt idx="29">
                  <c:v>3.120000000000009</c:v>
                </c:pt>
                <c:pt idx="30">
                  <c:v>6</c:v>
                </c:pt>
                <c:pt idx="31">
                  <c:v>9.5200000000000031</c:v>
                </c:pt>
                <c:pt idx="32">
                  <c:v>13.680000000000009</c:v>
                </c:pt>
                <c:pt idx="33">
                  <c:v>18.480000000000015</c:v>
                </c:pt>
                <c:pt idx="34">
                  <c:v>23.920000000000019</c:v>
                </c:pt>
                <c:pt idx="35">
                  <c:v>30</c:v>
                </c:pt>
                <c:pt idx="36">
                  <c:v>36.720000000000006</c:v>
                </c:pt>
                <c:pt idx="37">
                  <c:v>44.080000000000013</c:v>
                </c:pt>
                <c:pt idx="38">
                  <c:v>52.08000000000002</c:v>
                </c:pt>
                <c:pt idx="39">
                  <c:v>60.720000000000034</c:v>
                </c:pt>
                <c:pt idx="40">
                  <c:v>70</c:v>
                </c:pt>
                <c:pt idx="41">
                  <c:v>79.920000000000059</c:v>
                </c:pt>
                <c:pt idx="42">
                  <c:v>90.480000000000018</c:v>
                </c:pt>
                <c:pt idx="43">
                  <c:v>101.67999999999998</c:v>
                </c:pt>
                <c:pt idx="44">
                  <c:v>113.52000000000004</c:v>
                </c:pt>
                <c:pt idx="45">
                  <c:v>126</c:v>
                </c:pt>
                <c:pt idx="46">
                  <c:v>139.12000000000006</c:v>
                </c:pt>
                <c:pt idx="47">
                  <c:v>152.88000000000002</c:v>
                </c:pt>
                <c:pt idx="48">
                  <c:v>167.28000000000011</c:v>
                </c:pt>
                <c:pt idx="49">
                  <c:v>182.32000000000005</c:v>
                </c:pt>
                <c:pt idx="50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54-4145-9F0E-246025DF59ED}"/>
            </c:ext>
          </c:extLst>
        </c:ser>
        <c:ser>
          <c:idx val="6"/>
          <c:order val="6"/>
          <c:tx>
            <c:strRef>
              <c:f>Функции!$G$1</c:f>
              <c:strCache>
                <c:ptCount val="1"/>
                <c:pt idx="0">
                  <c:v>y = sin(x) * cos(x) ** 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Функции!$G$2:$G$82</c:f>
              <c:numCache>
                <c:formatCode>General</c:formatCode>
                <c:ptCount val="81"/>
                <c:pt idx="0">
                  <c:v>0</c:v>
                </c:pt>
                <c:pt idx="1">
                  <c:v>0.27950849718747367</c:v>
                </c:pt>
                <c:pt idx="2">
                  <c:v>0.38471044214690669</c:v>
                </c:pt>
                <c:pt idx="3">
                  <c:v>0.27950849718747361</c:v>
                </c:pt>
                <c:pt idx="4">
                  <c:v>9.0817816000670126E-2</c:v>
                </c:pt>
                <c:pt idx="5">
                  <c:v>3.7524718414124473E-33</c:v>
                </c:pt>
                <c:pt idx="6">
                  <c:v>9.0817816000670182E-2</c:v>
                </c:pt>
                <c:pt idx="7">
                  <c:v>0.27950849718747361</c:v>
                </c:pt>
                <c:pt idx="8">
                  <c:v>0.38471044214690669</c:v>
                </c:pt>
                <c:pt idx="9">
                  <c:v>0.27950849718747378</c:v>
                </c:pt>
                <c:pt idx="10">
                  <c:v>1.22514845490862E-16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54-4145-9F0E-246025DF5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3122576"/>
        <c:axId val="1983122160"/>
      </c:lineChart>
      <c:catAx>
        <c:axId val="1983122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3122160"/>
        <c:crosses val="autoZero"/>
        <c:auto val="1"/>
        <c:lblAlgn val="ctr"/>
        <c:lblOffset val="100"/>
        <c:noMultiLvlLbl val="0"/>
      </c:catAx>
      <c:valAx>
        <c:axId val="19831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312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4761</xdr:rowOff>
    </xdr:from>
    <xdr:to>
      <xdr:col>19</xdr:col>
      <xdr:colOff>85725</xdr:colOff>
      <xdr:row>16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059B50F-D93E-4ED0-95FF-132D656D4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17</xdr:row>
      <xdr:rowOff>33336</xdr:rowOff>
    </xdr:from>
    <xdr:to>
      <xdr:col>19</xdr:col>
      <xdr:colOff>9525</xdr:colOff>
      <xdr:row>36</xdr:row>
      <xdr:rowOff>19049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BF06756-A7DE-46F4-9547-F23C558E4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2</xdr:row>
      <xdr:rowOff>14287</xdr:rowOff>
    </xdr:from>
    <xdr:to>
      <xdr:col>16</xdr:col>
      <xdr:colOff>314325</xdr:colOff>
      <xdr:row>15</xdr:row>
      <xdr:rowOff>23812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AD8CAD0-447B-42AB-9B07-8F1D03701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185737</xdr:rowOff>
    </xdr:from>
    <xdr:to>
      <xdr:col>15</xdr:col>
      <xdr:colOff>228600</xdr:colOff>
      <xdr:row>15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5975320-729B-4532-8B0B-2BBB3F481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1E3E-6DE0-431B-BB7E-25CCCB84324C}">
  <dimension ref="A1:F11"/>
  <sheetViews>
    <sheetView workbookViewId="0">
      <selection activeCell="E15" sqref="E15"/>
    </sheetView>
  </sheetViews>
  <sheetFormatPr defaultRowHeight="15" x14ac:dyDescent="0.25"/>
  <cols>
    <col min="1" max="1" width="15.140625" customWidth="1"/>
    <col min="2" max="2" width="13.140625" customWidth="1"/>
    <col min="5" max="5" width="13" customWidth="1"/>
    <col min="6" max="6" width="12.5703125" customWidth="1"/>
  </cols>
  <sheetData>
    <row r="1" spans="1:6" x14ac:dyDescent="0.25">
      <c r="A1" s="13" t="s">
        <v>0</v>
      </c>
      <c r="B1" s="13"/>
      <c r="C1" s="13"/>
      <c r="D1" s="13"/>
      <c r="E1" s="13"/>
      <c r="F1" s="13"/>
    </row>
    <row r="2" spans="1:6" ht="35.25" customHeight="1" x14ac:dyDescent="0.25">
      <c r="A2" s="9" t="s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</row>
    <row r="3" spans="1:6" x14ac:dyDescent="0.25">
      <c r="A3" s="10" t="s">
        <v>17</v>
      </c>
      <c r="B3" s="2">
        <v>7650</v>
      </c>
      <c r="C3" s="2">
        <v>8</v>
      </c>
      <c r="D3" s="11">
        <v>0.03</v>
      </c>
      <c r="E3" s="2">
        <f>B3*C3</f>
        <v>61200</v>
      </c>
      <c r="F3" s="2">
        <f>E3-E3*D3</f>
        <v>59364</v>
      </c>
    </row>
    <row r="4" spans="1:6" x14ac:dyDescent="0.25">
      <c r="A4" s="10" t="s">
        <v>3</v>
      </c>
      <c r="B4" s="2">
        <v>4500</v>
      </c>
      <c r="C4" s="2">
        <v>12</v>
      </c>
      <c r="D4" s="11">
        <v>0</v>
      </c>
      <c r="E4" s="2">
        <f t="shared" ref="E4:E10" si="0">B4*C4</f>
        <v>54000</v>
      </c>
      <c r="F4" s="2">
        <f t="shared" ref="F4:F10" si="1">E4-E4*D4</f>
        <v>54000</v>
      </c>
    </row>
    <row r="5" spans="1:6" x14ac:dyDescent="0.25">
      <c r="A5" s="10" t="s">
        <v>2</v>
      </c>
      <c r="B5" s="2">
        <v>31000</v>
      </c>
      <c r="C5" s="2">
        <v>5</v>
      </c>
      <c r="D5" s="11">
        <v>0</v>
      </c>
      <c r="E5" s="2">
        <f t="shared" si="0"/>
        <v>155000</v>
      </c>
      <c r="F5" s="2">
        <f t="shared" si="1"/>
        <v>155000</v>
      </c>
    </row>
    <row r="6" spans="1:6" x14ac:dyDescent="0.25">
      <c r="A6" s="10" t="s">
        <v>4</v>
      </c>
      <c r="B6" s="2">
        <v>6100</v>
      </c>
      <c r="C6" s="2">
        <v>5</v>
      </c>
      <c r="D6" s="11">
        <v>0.02</v>
      </c>
      <c r="E6" s="2">
        <f t="shared" si="0"/>
        <v>30500</v>
      </c>
      <c r="F6" s="2">
        <f t="shared" si="1"/>
        <v>29890</v>
      </c>
    </row>
    <row r="7" spans="1:6" x14ac:dyDescent="0.25">
      <c r="A7" s="10" t="s">
        <v>5</v>
      </c>
      <c r="B7" s="2">
        <v>5200</v>
      </c>
      <c r="C7" s="2">
        <v>2</v>
      </c>
      <c r="D7" s="11">
        <v>0</v>
      </c>
      <c r="E7" s="2">
        <f t="shared" si="0"/>
        <v>10400</v>
      </c>
      <c r="F7" s="2">
        <f t="shared" si="1"/>
        <v>10400</v>
      </c>
    </row>
    <row r="8" spans="1:6" x14ac:dyDescent="0.25">
      <c r="A8" s="10" t="s">
        <v>6</v>
      </c>
      <c r="B8" s="2">
        <v>15</v>
      </c>
      <c r="C8" s="2">
        <v>570</v>
      </c>
      <c r="D8" s="11">
        <v>0.05</v>
      </c>
      <c r="E8" s="2">
        <f t="shared" si="0"/>
        <v>8550</v>
      </c>
      <c r="F8" s="2">
        <f t="shared" si="1"/>
        <v>8122.5</v>
      </c>
    </row>
    <row r="9" spans="1:6" x14ac:dyDescent="0.25">
      <c r="A9" s="10" t="s">
        <v>7</v>
      </c>
      <c r="B9" s="2">
        <v>6400</v>
      </c>
      <c r="C9" s="2">
        <v>15</v>
      </c>
      <c r="D9" s="11">
        <v>0.15</v>
      </c>
      <c r="E9" s="2">
        <f t="shared" si="0"/>
        <v>96000</v>
      </c>
      <c r="F9" s="2">
        <f t="shared" si="1"/>
        <v>81600</v>
      </c>
    </row>
    <row r="10" spans="1:6" x14ac:dyDescent="0.25">
      <c r="A10" s="10" t="s">
        <v>8</v>
      </c>
      <c r="B10" s="2">
        <v>6800</v>
      </c>
      <c r="C10" s="2">
        <v>35</v>
      </c>
      <c r="D10" s="11">
        <v>0.05</v>
      </c>
      <c r="E10" s="2">
        <f t="shared" si="0"/>
        <v>238000</v>
      </c>
      <c r="F10" s="2">
        <f t="shared" si="1"/>
        <v>226100</v>
      </c>
    </row>
    <row r="11" spans="1:6" x14ac:dyDescent="0.25">
      <c r="A11" s="8" t="s">
        <v>9</v>
      </c>
      <c r="B11" s="2">
        <f>SUM(F3:F10)</f>
        <v>624476.5</v>
      </c>
      <c r="C11" s="2"/>
      <c r="D11" s="2"/>
      <c r="E11" s="2"/>
      <c r="F11" s="2"/>
    </row>
  </sheetData>
  <mergeCells count="1">
    <mergeCell ref="A1:F1"/>
  </mergeCells>
  <conditionalFormatting sqref="B3:B10">
    <cfRule type="cellIs" dxfId="2" priority="1" operator="greaterThan">
      <formula>8000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378F-0F75-441A-94DA-38692B50D11E}">
  <dimension ref="A1:C11"/>
  <sheetViews>
    <sheetView workbookViewId="0">
      <selection activeCell="C18" sqref="C18"/>
    </sheetView>
  </sheetViews>
  <sheetFormatPr defaultRowHeight="15" x14ac:dyDescent="0.25"/>
  <cols>
    <col min="1" max="1" width="24" customWidth="1"/>
    <col min="2" max="2" width="28.5703125" customWidth="1"/>
    <col min="3" max="3" width="18" customWidth="1"/>
  </cols>
  <sheetData>
    <row r="1" spans="1:3" x14ac:dyDescent="0.25">
      <c r="A1" s="13" t="s">
        <v>15</v>
      </c>
      <c r="B1" s="13"/>
      <c r="C1" s="13"/>
    </row>
    <row r="2" spans="1:3" x14ac:dyDescent="0.25">
      <c r="A2" s="2" t="s">
        <v>16</v>
      </c>
      <c r="B2" s="2" t="s">
        <v>18</v>
      </c>
      <c r="C2" s="2">
        <v>100</v>
      </c>
    </row>
    <row r="3" spans="1:3" x14ac:dyDescent="0.25">
      <c r="A3" s="2" t="s">
        <v>1</v>
      </c>
      <c r="B3" s="2" t="s">
        <v>19</v>
      </c>
      <c r="C3" s="2" t="s">
        <v>20</v>
      </c>
    </row>
    <row r="4" spans="1:3" x14ac:dyDescent="0.25">
      <c r="A4" s="8" t="s">
        <v>17</v>
      </c>
      <c r="B4" s="2">
        <v>61200</v>
      </c>
      <c r="C4" s="2">
        <f>B4/C2</f>
        <v>612</v>
      </c>
    </row>
    <row r="5" spans="1:3" x14ac:dyDescent="0.25">
      <c r="A5" s="8" t="s">
        <v>3</v>
      </c>
      <c r="B5" s="2">
        <v>54000</v>
      </c>
      <c r="C5" s="2">
        <f>B5/C2</f>
        <v>540</v>
      </c>
    </row>
    <row r="6" spans="1:3" x14ac:dyDescent="0.25">
      <c r="A6" s="8" t="s">
        <v>2</v>
      </c>
      <c r="B6" s="2">
        <v>155000</v>
      </c>
      <c r="C6" s="2">
        <f>B6/C2</f>
        <v>1550</v>
      </c>
    </row>
    <row r="7" spans="1:3" x14ac:dyDescent="0.25">
      <c r="A7" s="8" t="s">
        <v>4</v>
      </c>
      <c r="B7" s="2">
        <v>30500</v>
      </c>
      <c r="C7" s="2">
        <f>B7/C2</f>
        <v>305</v>
      </c>
    </row>
    <row r="8" spans="1:3" x14ac:dyDescent="0.25">
      <c r="A8" s="8" t="s">
        <v>5</v>
      </c>
      <c r="B8" s="2">
        <v>10400</v>
      </c>
      <c r="C8" s="2">
        <f>B8/C2</f>
        <v>104</v>
      </c>
    </row>
    <row r="9" spans="1:3" x14ac:dyDescent="0.25">
      <c r="A9" s="8" t="s">
        <v>6</v>
      </c>
      <c r="B9" s="2">
        <v>8550</v>
      </c>
      <c r="C9" s="2">
        <f>B9/C2</f>
        <v>85.5</v>
      </c>
    </row>
    <row r="10" spans="1:3" x14ac:dyDescent="0.25">
      <c r="A10" s="8" t="s">
        <v>7</v>
      </c>
      <c r="B10" s="2">
        <v>96000</v>
      </c>
      <c r="C10" s="2">
        <f>B10/C2</f>
        <v>960</v>
      </c>
    </row>
    <row r="11" spans="1:3" x14ac:dyDescent="0.25">
      <c r="A11" s="8" t="s">
        <v>8</v>
      </c>
      <c r="B11" s="2">
        <v>238000</v>
      </c>
      <c r="C11" s="2">
        <f>B11/C2</f>
        <v>2380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5373-27B1-4F8A-A59D-DA7A150F4103}">
  <dimension ref="A1:H13"/>
  <sheetViews>
    <sheetView workbookViewId="0">
      <selection activeCell="B2" sqref="B2:B11"/>
    </sheetView>
  </sheetViews>
  <sheetFormatPr defaultRowHeight="15" x14ac:dyDescent="0.25"/>
  <cols>
    <col min="2" max="2" width="21.140625" customWidth="1"/>
    <col min="3" max="3" width="15.140625" customWidth="1"/>
    <col min="4" max="4" width="13.140625" customWidth="1"/>
    <col min="5" max="5" width="13" customWidth="1"/>
    <col min="6" max="6" width="15" customWidth="1"/>
    <col min="7" max="7" width="13" customWidth="1"/>
    <col min="8" max="8" width="11" customWidth="1"/>
  </cols>
  <sheetData>
    <row r="1" spans="1:8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x14ac:dyDescent="0.25">
      <c r="A2" s="2">
        <v>1</v>
      </c>
      <c r="B2" s="2" t="s">
        <v>29</v>
      </c>
      <c r="C2" s="2">
        <v>4</v>
      </c>
      <c r="D2" s="2">
        <v>5</v>
      </c>
      <c r="E2" s="2">
        <v>5</v>
      </c>
      <c r="F2" s="2">
        <f>AVERAGE(C2:E2)</f>
        <v>4.666666666666667</v>
      </c>
      <c r="G2" s="2">
        <f>IF(F2&gt;=4,2500,500)</f>
        <v>2500</v>
      </c>
      <c r="H2" s="2">
        <v>500</v>
      </c>
    </row>
    <row r="3" spans="1:8" x14ac:dyDescent="0.25">
      <c r="A3" s="2">
        <v>2</v>
      </c>
      <c r="B3" s="2" t="s">
        <v>30</v>
      </c>
      <c r="C3" s="2">
        <v>3</v>
      </c>
      <c r="D3" s="2">
        <v>3</v>
      </c>
      <c r="E3" s="2">
        <v>2</v>
      </c>
      <c r="F3" s="2">
        <f t="shared" ref="F3:F11" si="0">AVERAGE(C3:E3)</f>
        <v>2.6666666666666665</v>
      </c>
      <c r="G3" s="2">
        <f t="shared" ref="G3:G11" si="1">IF(F3&gt;=4,2500,500)</f>
        <v>500</v>
      </c>
      <c r="H3" s="2">
        <v>500</v>
      </c>
    </row>
    <row r="4" spans="1:8" x14ac:dyDescent="0.25">
      <c r="A4" s="2">
        <v>3</v>
      </c>
      <c r="B4" s="2" t="s">
        <v>31</v>
      </c>
      <c r="C4" s="2">
        <v>5</v>
      </c>
      <c r="D4" s="2">
        <v>5</v>
      </c>
      <c r="E4" s="2">
        <v>4</v>
      </c>
      <c r="F4" s="2">
        <f t="shared" si="0"/>
        <v>4.666666666666667</v>
      </c>
      <c r="G4" s="2">
        <f t="shared" si="1"/>
        <v>2500</v>
      </c>
      <c r="H4" s="2">
        <v>500</v>
      </c>
    </row>
    <row r="5" spans="1:8" x14ac:dyDescent="0.25">
      <c r="A5" s="2">
        <v>4</v>
      </c>
      <c r="B5" s="2" t="s">
        <v>32</v>
      </c>
      <c r="C5" s="2">
        <v>3</v>
      </c>
      <c r="D5" s="2">
        <v>5</v>
      </c>
      <c r="E5" s="2">
        <v>4</v>
      </c>
      <c r="F5" s="2">
        <f t="shared" si="0"/>
        <v>4</v>
      </c>
      <c r="G5" s="2">
        <f t="shared" si="1"/>
        <v>2500</v>
      </c>
      <c r="H5" s="2">
        <v>500</v>
      </c>
    </row>
    <row r="6" spans="1:8" x14ac:dyDescent="0.25">
      <c r="A6" s="2">
        <v>5</v>
      </c>
      <c r="B6" s="2" t="s">
        <v>33</v>
      </c>
      <c r="C6" s="2">
        <v>4</v>
      </c>
      <c r="D6" s="2">
        <v>4</v>
      </c>
      <c r="E6" s="2">
        <v>4</v>
      </c>
      <c r="F6" s="2">
        <f t="shared" si="0"/>
        <v>4</v>
      </c>
      <c r="G6" s="2">
        <f t="shared" si="1"/>
        <v>2500</v>
      </c>
      <c r="H6" s="2">
        <v>500</v>
      </c>
    </row>
    <row r="7" spans="1:8" x14ac:dyDescent="0.25">
      <c r="A7" s="2">
        <v>6</v>
      </c>
      <c r="B7" s="2" t="s">
        <v>34</v>
      </c>
      <c r="C7" s="2">
        <v>5</v>
      </c>
      <c r="D7" s="2">
        <v>4</v>
      </c>
      <c r="E7" s="2">
        <v>5</v>
      </c>
      <c r="F7" s="2">
        <f t="shared" si="0"/>
        <v>4.666666666666667</v>
      </c>
      <c r="G7" s="2">
        <f t="shared" si="1"/>
        <v>2500</v>
      </c>
      <c r="H7" s="2">
        <v>500</v>
      </c>
    </row>
    <row r="8" spans="1:8" x14ac:dyDescent="0.25">
      <c r="A8" s="2">
        <v>7</v>
      </c>
      <c r="B8" s="2" t="s">
        <v>35</v>
      </c>
      <c r="C8" s="2">
        <v>4</v>
      </c>
      <c r="D8" s="2">
        <v>5</v>
      </c>
      <c r="E8" s="2">
        <v>5</v>
      </c>
      <c r="F8" s="2">
        <f t="shared" si="0"/>
        <v>4.666666666666667</v>
      </c>
      <c r="G8" s="2">
        <f t="shared" si="1"/>
        <v>2500</v>
      </c>
      <c r="H8" s="2">
        <v>500</v>
      </c>
    </row>
    <row r="9" spans="1:8" x14ac:dyDescent="0.25">
      <c r="A9" s="2">
        <v>8</v>
      </c>
      <c r="B9" s="2" t="s">
        <v>37</v>
      </c>
      <c r="C9" s="2">
        <v>4</v>
      </c>
      <c r="D9" s="2">
        <v>3</v>
      </c>
      <c r="E9" s="2">
        <v>5</v>
      </c>
      <c r="F9" s="2">
        <f t="shared" si="0"/>
        <v>4</v>
      </c>
      <c r="G9" s="2">
        <f t="shared" si="1"/>
        <v>2500</v>
      </c>
      <c r="H9" s="2">
        <v>500</v>
      </c>
    </row>
    <row r="10" spans="1:8" x14ac:dyDescent="0.25">
      <c r="A10" s="2">
        <v>9</v>
      </c>
      <c r="B10" s="2" t="s">
        <v>38</v>
      </c>
      <c r="C10" s="2">
        <v>3</v>
      </c>
      <c r="D10" s="2">
        <v>5</v>
      </c>
      <c r="E10" s="2">
        <v>4</v>
      </c>
      <c r="F10" s="2">
        <f t="shared" si="0"/>
        <v>4</v>
      </c>
      <c r="G10" s="2">
        <f t="shared" si="1"/>
        <v>2500</v>
      </c>
      <c r="H10" s="2">
        <v>500</v>
      </c>
    </row>
    <row r="11" spans="1:8" x14ac:dyDescent="0.25">
      <c r="A11" s="2">
        <v>10</v>
      </c>
      <c r="B11" s="2" t="s">
        <v>36</v>
      </c>
      <c r="C11" s="2">
        <v>5</v>
      </c>
      <c r="D11" s="2">
        <v>4</v>
      </c>
      <c r="E11" s="2">
        <v>5</v>
      </c>
      <c r="F11" s="2">
        <f t="shared" si="0"/>
        <v>4.666666666666667</v>
      </c>
      <c r="G11" s="2">
        <f t="shared" si="1"/>
        <v>2500</v>
      </c>
      <c r="H11" s="2">
        <v>500</v>
      </c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 t="s">
        <v>39</v>
      </c>
      <c r="C13" s="2"/>
      <c r="D13" s="2"/>
      <c r="E13" s="2"/>
      <c r="F13" s="2">
        <f>AVERAGE(F2:F11)</f>
        <v>4.2</v>
      </c>
      <c r="G13" s="2"/>
      <c r="H13" s="2"/>
    </row>
  </sheetData>
  <conditionalFormatting sqref="C2:E11">
    <cfRule type="cellIs" dxfId="1" priority="1" operator="lessThan">
      <formula>4</formula>
    </cfRule>
    <cfRule type="cellIs" dxfId="0" priority="2" operator="greaterThan">
      <formula>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AAB8-A7F6-4F57-B4F5-4EA138E68C74}">
  <dimension ref="A1:M6"/>
  <sheetViews>
    <sheetView workbookViewId="0">
      <selection activeCell="A6" sqref="A1:M6"/>
    </sheetView>
  </sheetViews>
  <sheetFormatPr defaultRowHeight="15" x14ac:dyDescent="0.25"/>
  <cols>
    <col min="1" max="1" width="14.42578125" customWidth="1"/>
    <col min="2" max="2" width="11.5703125" customWidth="1"/>
    <col min="3" max="3" width="10.28515625" customWidth="1"/>
    <col min="4" max="4" width="10.85546875" customWidth="1"/>
    <col min="5" max="5" width="10.42578125" customWidth="1"/>
    <col min="6" max="6" width="10.7109375" customWidth="1"/>
    <col min="7" max="7" width="10.140625" customWidth="1"/>
    <col min="8" max="8" width="10.42578125" customWidth="1"/>
    <col min="9" max="9" width="10.28515625" customWidth="1"/>
    <col min="10" max="10" width="10.5703125" customWidth="1"/>
    <col min="11" max="11" width="11.42578125" customWidth="1"/>
    <col min="12" max="12" width="13.42578125" customWidth="1"/>
    <col min="13" max="13" width="13.7109375" customWidth="1"/>
  </cols>
  <sheetData>
    <row r="1" spans="1:13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</row>
    <row r="2" spans="1:13" x14ac:dyDescent="0.25">
      <c r="A2" s="2" t="s">
        <v>53</v>
      </c>
      <c r="B2" s="2">
        <v>1</v>
      </c>
      <c r="C2" s="2">
        <v>1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f>SUM(B2:K2)</f>
        <v>6</v>
      </c>
      <c r="M2" s="2" t="str">
        <f>IF(L2&gt;5,"Зачёт","Незачёт")</f>
        <v>Зачёт</v>
      </c>
    </row>
    <row r="3" spans="1:13" x14ac:dyDescent="0.25">
      <c r="A3" s="2" t="s">
        <v>54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f t="shared" ref="L3:L6" si="0">SUM(B3:K3)</f>
        <v>5</v>
      </c>
      <c r="M3" s="2" t="str">
        <f t="shared" ref="M3:M6" si="1">IF(L3&gt;5,"Зачёт","Незачёт")</f>
        <v>Незачёт</v>
      </c>
    </row>
    <row r="4" spans="1:13" x14ac:dyDescent="0.25">
      <c r="A4" s="2" t="s">
        <v>55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f t="shared" si="0"/>
        <v>5</v>
      </c>
      <c r="M4" s="2" t="str">
        <f t="shared" si="1"/>
        <v>Незачёт</v>
      </c>
    </row>
    <row r="5" spans="1:13" x14ac:dyDescent="0.25">
      <c r="A5" s="2" t="s">
        <v>56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f t="shared" si="0"/>
        <v>10</v>
      </c>
      <c r="M5" s="2" t="str">
        <f t="shared" si="1"/>
        <v>Зачёт</v>
      </c>
    </row>
    <row r="6" spans="1:13" x14ac:dyDescent="0.25">
      <c r="A6" s="2" t="s">
        <v>57</v>
      </c>
      <c r="B6" s="2">
        <v>1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f t="shared" si="0"/>
        <v>7</v>
      </c>
      <c r="M6" s="2" t="str">
        <f t="shared" si="1"/>
        <v>Зачёт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D717-3387-462B-A8CC-B929DC665B8A}">
  <dimension ref="A1:I15"/>
  <sheetViews>
    <sheetView workbookViewId="0">
      <selection sqref="A1:H15"/>
    </sheetView>
  </sheetViews>
  <sheetFormatPr defaultRowHeight="15" x14ac:dyDescent="0.25"/>
  <cols>
    <col min="2" max="2" width="19.85546875" customWidth="1"/>
    <col min="3" max="3" width="14.85546875" customWidth="1"/>
    <col min="4" max="4" width="11.5703125" customWidth="1"/>
    <col min="5" max="6" width="12.28515625" customWidth="1"/>
    <col min="8" max="8" width="20.140625" customWidth="1"/>
  </cols>
  <sheetData>
    <row r="1" spans="1:9" x14ac:dyDescent="0.25">
      <c r="A1" s="14" t="s">
        <v>58</v>
      </c>
      <c r="B1" s="14"/>
      <c r="C1" s="14"/>
      <c r="D1" s="14"/>
      <c r="E1" s="14"/>
      <c r="F1" s="14"/>
      <c r="G1" s="14"/>
      <c r="H1" s="14"/>
      <c r="I1" s="1"/>
    </row>
    <row r="2" spans="1:9" ht="23.25" customHeight="1" x14ac:dyDescent="0.25">
      <c r="A2" s="3"/>
      <c r="B2" s="3" t="s">
        <v>12</v>
      </c>
      <c r="C2" s="3" t="s">
        <v>59</v>
      </c>
      <c r="D2" s="14" t="s">
        <v>60</v>
      </c>
      <c r="E2" s="14"/>
      <c r="F2" s="14"/>
      <c r="G2" s="14"/>
      <c r="H2" s="14"/>
      <c r="I2" s="1"/>
    </row>
    <row r="3" spans="1:9" ht="35.25" customHeight="1" x14ac:dyDescent="0.25">
      <c r="A3" s="3" t="s">
        <v>21</v>
      </c>
      <c r="B3" s="3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3" t="s">
        <v>12</v>
      </c>
      <c r="H3" s="3" t="s">
        <v>66</v>
      </c>
      <c r="I3" s="1"/>
    </row>
    <row r="4" spans="1:9" x14ac:dyDescent="0.25">
      <c r="A4" s="2">
        <v>1</v>
      </c>
      <c r="B4" s="2" t="s">
        <v>68</v>
      </c>
      <c r="C4" s="4" t="s">
        <v>79</v>
      </c>
      <c r="D4" s="5">
        <v>300</v>
      </c>
      <c r="E4" s="2">
        <v>2</v>
      </c>
      <c r="F4" s="6">
        <f>D4*E4</f>
        <v>600</v>
      </c>
      <c r="G4" s="7">
        <v>0.03</v>
      </c>
      <c r="H4" s="6">
        <f>IF(F4&gt;500,F4-F4*G4,F4)</f>
        <v>582</v>
      </c>
    </row>
    <row r="5" spans="1:9" x14ac:dyDescent="0.25">
      <c r="A5" s="2">
        <v>2</v>
      </c>
      <c r="B5" s="2" t="s">
        <v>69</v>
      </c>
      <c r="C5" s="4" t="s">
        <v>80</v>
      </c>
      <c r="D5" s="5">
        <v>200</v>
      </c>
      <c r="E5" s="2">
        <v>3</v>
      </c>
      <c r="F5" s="6">
        <f t="shared" ref="F5:F13" si="0">D5*E5</f>
        <v>600</v>
      </c>
      <c r="G5" s="7">
        <v>0.03</v>
      </c>
      <c r="H5" s="6">
        <f t="shared" ref="H5:H13" si="1">IF(F5&gt;500,F5-F5*G5,F5)</f>
        <v>582</v>
      </c>
    </row>
    <row r="6" spans="1:9" x14ac:dyDescent="0.25">
      <c r="A6" s="2">
        <v>3</v>
      </c>
      <c r="B6" s="2" t="s">
        <v>70</v>
      </c>
      <c r="C6" s="4" t="s">
        <v>80</v>
      </c>
      <c r="D6" s="5">
        <v>2000</v>
      </c>
      <c r="E6" s="2">
        <v>1</v>
      </c>
      <c r="F6" s="6">
        <f t="shared" si="0"/>
        <v>2000</v>
      </c>
      <c r="G6" s="7">
        <v>0.03</v>
      </c>
      <c r="H6" s="6">
        <f t="shared" si="1"/>
        <v>1940</v>
      </c>
    </row>
    <row r="7" spans="1:9" x14ac:dyDescent="0.25">
      <c r="A7" s="2">
        <v>4</v>
      </c>
      <c r="B7" s="2" t="s">
        <v>71</v>
      </c>
      <c r="C7" s="4" t="s">
        <v>81</v>
      </c>
      <c r="D7" s="5">
        <v>550</v>
      </c>
      <c r="E7" s="2">
        <v>1</v>
      </c>
      <c r="F7" s="6">
        <f t="shared" si="0"/>
        <v>550</v>
      </c>
      <c r="G7" s="7">
        <v>0.03</v>
      </c>
      <c r="H7" s="6">
        <f t="shared" si="1"/>
        <v>533.5</v>
      </c>
    </row>
    <row r="8" spans="1:9" x14ac:dyDescent="0.25">
      <c r="A8" s="2">
        <v>5</v>
      </c>
      <c r="B8" s="2" t="s">
        <v>72</v>
      </c>
      <c r="C8" s="4" t="s">
        <v>82</v>
      </c>
      <c r="D8" s="5">
        <v>400</v>
      </c>
      <c r="E8" s="2">
        <v>1</v>
      </c>
      <c r="F8" s="6">
        <f t="shared" si="0"/>
        <v>400</v>
      </c>
      <c r="G8" s="7">
        <v>0.03</v>
      </c>
      <c r="H8" s="6">
        <f t="shared" si="1"/>
        <v>400</v>
      </c>
    </row>
    <row r="9" spans="1:9" x14ac:dyDescent="0.25">
      <c r="A9" s="2">
        <v>6</v>
      </c>
      <c r="B9" s="2" t="s">
        <v>73</v>
      </c>
      <c r="C9" s="4" t="s">
        <v>83</v>
      </c>
      <c r="D9" s="5">
        <v>500</v>
      </c>
      <c r="E9" s="2">
        <v>1</v>
      </c>
      <c r="F9" s="6">
        <f t="shared" si="0"/>
        <v>500</v>
      </c>
      <c r="G9" s="7">
        <v>0.03</v>
      </c>
      <c r="H9" s="6">
        <f t="shared" si="1"/>
        <v>500</v>
      </c>
    </row>
    <row r="10" spans="1:9" x14ac:dyDescent="0.25">
      <c r="A10" s="2">
        <v>7</v>
      </c>
      <c r="B10" s="2" t="s">
        <v>74</v>
      </c>
      <c r="C10" s="4" t="s">
        <v>84</v>
      </c>
      <c r="D10" s="5">
        <v>250</v>
      </c>
      <c r="E10" s="2">
        <v>1</v>
      </c>
      <c r="F10" s="6">
        <f t="shared" si="0"/>
        <v>250</v>
      </c>
      <c r="G10" s="7">
        <v>0.03</v>
      </c>
      <c r="H10" s="6">
        <f t="shared" si="1"/>
        <v>250</v>
      </c>
    </row>
    <row r="11" spans="1:9" x14ac:dyDescent="0.25">
      <c r="A11" s="2">
        <v>8</v>
      </c>
      <c r="B11" s="2" t="s">
        <v>75</v>
      </c>
      <c r="C11" s="4" t="s">
        <v>85</v>
      </c>
      <c r="D11" s="5">
        <v>1200</v>
      </c>
      <c r="E11" s="2">
        <v>1</v>
      </c>
      <c r="F11" s="6">
        <f t="shared" si="0"/>
        <v>1200</v>
      </c>
      <c r="G11" s="7">
        <v>0.03</v>
      </c>
      <c r="H11" s="6">
        <f t="shared" si="1"/>
        <v>1164</v>
      </c>
    </row>
    <row r="12" spans="1:9" x14ac:dyDescent="0.25">
      <c r="A12" s="2">
        <v>9</v>
      </c>
      <c r="B12" s="2" t="s">
        <v>76</v>
      </c>
      <c r="C12" s="4" t="s">
        <v>86</v>
      </c>
      <c r="D12" s="5">
        <v>350</v>
      </c>
      <c r="E12" s="2">
        <v>1</v>
      </c>
      <c r="F12" s="6">
        <f t="shared" si="0"/>
        <v>350</v>
      </c>
      <c r="G12" s="7">
        <v>0.03</v>
      </c>
      <c r="H12" s="6">
        <f t="shared" si="1"/>
        <v>350</v>
      </c>
    </row>
    <row r="13" spans="1:9" x14ac:dyDescent="0.25">
      <c r="A13" s="2">
        <v>10</v>
      </c>
      <c r="B13" s="2" t="s">
        <v>67</v>
      </c>
      <c r="C13" s="4" t="s">
        <v>87</v>
      </c>
      <c r="D13" s="5">
        <v>550</v>
      </c>
      <c r="E13" s="2">
        <v>2</v>
      </c>
      <c r="F13" s="6">
        <f t="shared" si="0"/>
        <v>1100</v>
      </c>
      <c r="G13" s="7">
        <v>0.03</v>
      </c>
      <c r="H13" s="6">
        <f t="shared" si="1"/>
        <v>1067</v>
      </c>
    </row>
    <row r="14" spans="1:9" x14ac:dyDescent="0.25">
      <c r="A14" s="2"/>
      <c r="B14" s="2"/>
      <c r="C14" s="2"/>
      <c r="D14" s="2"/>
      <c r="E14" s="2" t="s">
        <v>77</v>
      </c>
      <c r="F14" s="6">
        <f>SUM(F4:F13)</f>
        <v>7550</v>
      </c>
      <c r="G14" s="2"/>
      <c r="H14" s="2"/>
    </row>
    <row r="15" spans="1:9" x14ac:dyDescent="0.25">
      <c r="A15" s="2"/>
      <c r="B15" s="2"/>
      <c r="C15" s="2"/>
      <c r="D15" s="2"/>
      <c r="E15" s="2" t="s">
        <v>78</v>
      </c>
      <c r="F15" s="6">
        <f>AVERAGE(F4:F13)</f>
        <v>755</v>
      </c>
      <c r="G15" s="2"/>
      <c r="H15" s="2"/>
    </row>
  </sheetData>
  <mergeCells count="2">
    <mergeCell ref="D2:H2"/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3ED6-2082-4057-8B7F-8B73B043BE52}">
  <dimension ref="A1:D13"/>
  <sheetViews>
    <sheetView tabSelected="1" workbookViewId="0">
      <selection activeCell="B14" sqref="B14"/>
    </sheetView>
  </sheetViews>
  <sheetFormatPr defaultRowHeight="15" x14ac:dyDescent="0.25"/>
  <cols>
    <col min="1" max="1" width="19.28515625" customWidth="1"/>
    <col min="4" max="4" width="12.42578125" customWidth="1"/>
  </cols>
  <sheetData>
    <row r="1" spans="1:4" x14ac:dyDescent="0.25">
      <c r="A1" s="2" t="s">
        <v>88</v>
      </c>
      <c r="B1" s="2" t="s">
        <v>100</v>
      </c>
      <c r="C1" s="2" t="s">
        <v>101</v>
      </c>
      <c r="D1" s="2" t="s">
        <v>102</v>
      </c>
    </row>
    <row r="2" spans="1:4" x14ac:dyDescent="0.25">
      <c r="A2" s="2" t="s">
        <v>89</v>
      </c>
      <c r="B2" s="2">
        <v>1.2</v>
      </c>
      <c r="C2" s="2">
        <v>1.2</v>
      </c>
      <c r="D2" s="2" t="str">
        <f>IF(C2&gt;0,"Повышение","Понижение")</f>
        <v>Повышение</v>
      </c>
    </row>
    <row r="3" spans="1:4" x14ac:dyDescent="0.25">
      <c r="A3" s="2" t="s">
        <v>90</v>
      </c>
      <c r="B3" s="2">
        <v>5</v>
      </c>
      <c r="C3" s="2">
        <f>B3-B2</f>
        <v>3.8</v>
      </c>
      <c r="D3" s="2" t="str">
        <f t="shared" ref="D3:D12" si="0">IF(C3&gt;0,"Повышение","Понижение")</f>
        <v>Повышение</v>
      </c>
    </row>
    <row r="4" spans="1:4" x14ac:dyDescent="0.25">
      <c r="A4" s="2" t="s">
        <v>91</v>
      </c>
      <c r="B4" s="2">
        <v>3.4</v>
      </c>
      <c r="C4" s="2">
        <f t="shared" ref="C4:C12" si="1">B4-B3</f>
        <v>-1.6</v>
      </c>
      <c r="D4" s="2" t="str">
        <f t="shared" si="0"/>
        <v>Понижение</v>
      </c>
    </row>
    <row r="5" spans="1:4" x14ac:dyDescent="0.25">
      <c r="A5" s="2" t="s">
        <v>92</v>
      </c>
      <c r="B5" s="2">
        <v>2</v>
      </c>
      <c r="C5" s="2">
        <f t="shared" si="1"/>
        <v>-1.4</v>
      </c>
      <c r="D5" s="2" t="str">
        <f t="shared" si="0"/>
        <v>Понижение</v>
      </c>
    </row>
    <row r="6" spans="1:4" x14ac:dyDescent="0.25">
      <c r="A6" s="2" t="s">
        <v>93</v>
      </c>
      <c r="B6" s="2">
        <v>6.7</v>
      </c>
      <c r="C6" s="2">
        <f t="shared" si="1"/>
        <v>4.7</v>
      </c>
      <c r="D6" s="2" t="str">
        <f t="shared" si="0"/>
        <v>Повышение</v>
      </c>
    </row>
    <row r="7" spans="1:4" x14ac:dyDescent="0.25">
      <c r="A7" s="2" t="s">
        <v>94</v>
      </c>
      <c r="B7" s="2">
        <v>8.6</v>
      </c>
      <c r="C7" s="2">
        <f t="shared" si="1"/>
        <v>1.8999999999999995</v>
      </c>
      <c r="D7" s="2" t="str">
        <f t="shared" si="0"/>
        <v>Повышение</v>
      </c>
    </row>
    <row r="8" spans="1:4" x14ac:dyDescent="0.25">
      <c r="A8" s="2" t="s">
        <v>95</v>
      </c>
      <c r="B8" s="2">
        <v>5.7</v>
      </c>
      <c r="C8" s="2">
        <f t="shared" si="1"/>
        <v>-2.8999999999999995</v>
      </c>
      <c r="D8" s="2" t="str">
        <f t="shared" si="0"/>
        <v>Понижение</v>
      </c>
    </row>
    <row r="9" spans="1:4" x14ac:dyDescent="0.25">
      <c r="A9" s="2" t="s">
        <v>96</v>
      </c>
      <c r="B9" s="2">
        <v>4.3</v>
      </c>
      <c r="C9" s="2">
        <f t="shared" si="1"/>
        <v>-1.4000000000000004</v>
      </c>
      <c r="D9" s="2" t="str">
        <f t="shared" si="0"/>
        <v>Понижение</v>
      </c>
    </row>
    <row r="10" spans="1:4" x14ac:dyDescent="0.25">
      <c r="A10" s="2" t="s">
        <v>97</v>
      </c>
      <c r="B10" s="2">
        <v>4.2</v>
      </c>
      <c r="C10" s="2">
        <f t="shared" si="1"/>
        <v>-9.9999999999999645E-2</v>
      </c>
      <c r="D10" s="2" t="str">
        <f t="shared" si="0"/>
        <v>Понижение</v>
      </c>
    </row>
    <row r="11" spans="1:4" x14ac:dyDescent="0.25">
      <c r="A11" s="2" t="s">
        <v>98</v>
      </c>
      <c r="B11" s="2">
        <v>5.6</v>
      </c>
      <c r="C11" s="2">
        <f t="shared" si="1"/>
        <v>1.3999999999999995</v>
      </c>
      <c r="D11" s="2" t="str">
        <f t="shared" si="0"/>
        <v>Повышение</v>
      </c>
    </row>
    <row r="12" spans="1:4" x14ac:dyDescent="0.25">
      <c r="A12" s="2" t="s">
        <v>99</v>
      </c>
      <c r="B12" s="2">
        <v>7.8</v>
      </c>
      <c r="C12" s="2">
        <f t="shared" si="1"/>
        <v>2.2000000000000002</v>
      </c>
      <c r="D12" s="2" t="str">
        <f t="shared" si="0"/>
        <v>Повышение</v>
      </c>
    </row>
    <row r="13" spans="1:4" x14ac:dyDescent="0.25">
      <c r="A13" s="12" t="s">
        <v>103</v>
      </c>
      <c r="B13" s="2">
        <f>AVERAGE(B2:B12)</f>
        <v>4.9545454545454541</v>
      </c>
      <c r="C13" s="2"/>
      <c r="D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8321-2453-4AAA-8D4C-67811713005A}">
  <dimension ref="A1:E7"/>
  <sheetViews>
    <sheetView workbookViewId="0">
      <selection activeCell="M15" sqref="M15"/>
    </sheetView>
  </sheetViews>
  <sheetFormatPr defaultRowHeight="15" x14ac:dyDescent="0.25"/>
  <cols>
    <col min="2" max="5" width="9.7109375" bestFit="1" customWidth="1"/>
  </cols>
  <sheetData>
    <row r="1" spans="1:5" x14ac:dyDescent="0.25">
      <c r="A1" s="2"/>
      <c r="B1" s="2">
        <v>2002</v>
      </c>
      <c r="C1" s="2">
        <v>2003</v>
      </c>
      <c r="D1" s="2">
        <v>2004</v>
      </c>
      <c r="E1" s="2" t="s">
        <v>78</v>
      </c>
    </row>
    <row r="2" spans="1:5" x14ac:dyDescent="0.25">
      <c r="A2" s="2" t="s">
        <v>104</v>
      </c>
      <c r="B2" s="6">
        <v>2600</v>
      </c>
      <c r="C2" s="6">
        <v>4400</v>
      </c>
      <c r="D2" s="6">
        <v>4120</v>
      </c>
      <c r="E2" s="6">
        <f>AVERAGE(B2:D2)</f>
        <v>3706.6666666666665</v>
      </c>
    </row>
    <row r="3" spans="1:5" x14ac:dyDescent="0.25">
      <c r="A3" s="2" t="s">
        <v>105</v>
      </c>
      <c r="B3" s="6">
        <v>3400</v>
      </c>
      <c r="C3" s="6">
        <v>3900</v>
      </c>
      <c r="D3" s="6">
        <v>3800</v>
      </c>
      <c r="E3" s="6">
        <f t="shared" ref="E3:E5" si="0">AVERAGE(B3:D3)</f>
        <v>3700</v>
      </c>
    </row>
    <row r="4" spans="1:5" x14ac:dyDescent="0.25">
      <c r="A4" s="2" t="s">
        <v>106</v>
      </c>
      <c r="B4" s="6">
        <v>4700</v>
      </c>
      <c r="C4" s="6">
        <v>5600</v>
      </c>
      <c r="D4" s="6">
        <v>3100</v>
      </c>
      <c r="E4" s="6">
        <f t="shared" si="0"/>
        <v>4466.666666666667</v>
      </c>
    </row>
    <row r="5" spans="1:5" x14ac:dyDescent="0.25">
      <c r="A5" s="2" t="s">
        <v>107</v>
      </c>
      <c r="B5" s="6">
        <v>3500</v>
      </c>
      <c r="C5" s="6">
        <v>3400</v>
      </c>
      <c r="D5" s="6">
        <v>4800</v>
      </c>
      <c r="E5" s="6">
        <f t="shared" si="0"/>
        <v>3900</v>
      </c>
    </row>
    <row r="6" spans="1:5" x14ac:dyDescent="0.25">
      <c r="A6" s="2" t="s">
        <v>108</v>
      </c>
      <c r="B6" s="6">
        <f>MIN(B2:B5)</f>
        <v>2600</v>
      </c>
      <c r="C6" s="6">
        <f t="shared" ref="C6:E6" si="1">MIN(C2:C5)</f>
        <v>3400</v>
      </c>
      <c r="D6" s="6">
        <f t="shared" si="1"/>
        <v>3100</v>
      </c>
      <c r="E6" s="6">
        <f t="shared" si="1"/>
        <v>3700</v>
      </c>
    </row>
    <row r="7" spans="1:5" x14ac:dyDescent="0.25">
      <c r="A7" s="2" t="s">
        <v>109</v>
      </c>
      <c r="B7" s="6">
        <f>MAX(B2:B5)</f>
        <v>4700</v>
      </c>
      <c r="C7" s="6">
        <f t="shared" ref="C7" si="2">MAX(C2:C5)</f>
        <v>5600</v>
      </c>
      <c r="D7" s="6">
        <f>MAX(D2:D5)</f>
        <v>4800</v>
      </c>
      <c r="E7" s="6">
        <f>MAX(E2:E5)</f>
        <v>4466.666666666667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511C-8338-4568-815F-84E6D934A5CF}">
  <dimension ref="A1:F11"/>
  <sheetViews>
    <sheetView workbookViewId="0">
      <selection activeCell="K21" sqref="K21"/>
    </sheetView>
  </sheetViews>
  <sheetFormatPr defaultRowHeight="15" x14ac:dyDescent="0.25"/>
  <cols>
    <col min="2" max="2" width="16.28515625" customWidth="1"/>
    <col min="6" max="6" width="20.42578125" customWidth="1"/>
  </cols>
  <sheetData>
    <row r="1" spans="1:6" x14ac:dyDescent="0.25">
      <c r="A1" s="2" t="s">
        <v>21</v>
      </c>
      <c r="B1" s="2" t="s">
        <v>40</v>
      </c>
      <c r="C1" s="2" t="s">
        <v>110</v>
      </c>
      <c r="D1" s="2" t="s">
        <v>111</v>
      </c>
      <c r="E1" s="2" t="s">
        <v>112</v>
      </c>
      <c r="F1" s="2" t="s">
        <v>113</v>
      </c>
    </row>
    <row r="2" spans="1:6" x14ac:dyDescent="0.25">
      <c r="A2" s="2">
        <v>1</v>
      </c>
      <c r="B2" s="2" t="s">
        <v>29</v>
      </c>
      <c r="C2" s="2">
        <v>1</v>
      </c>
      <c r="D2" s="2">
        <v>17</v>
      </c>
      <c r="E2" s="2">
        <v>178</v>
      </c>
      <c r="F2" s="2" t="str">
        <f>IF(E2&gt;174,"Принят","Не принят")</f>
        <v>Принят</v>
      </c>
    </row>
    <row r="3" spans="1:6" x14ac:dyDescent="0.25">
      <c r="A3" s="2">
        <v>2</v>
      </c>
      <c r="B3" s="2" t="s">
        <v>30</v>
      </c>
      <c r="C3" s="2">
        <v>1</v>
      </c>
      <c r="D3" s="2">
        <v>18</v>
      </c>
      <c r="E3" s="2">
        <v>181</v>
      </c>
      <c r="F3" s="2" t="str">
        <f t="shared" ref="F3:F11" si="0">IF(E3&gt;174,"Принят","Не принят")</f>
        <v>Принят</v>
      </c>
    </row>
    <row r="4" spans="1:6" x14ac:dyDescent="0.25">
      <c r="A4" s="2">
        <v>3</v>
      </c>
      <c r="B4" s="2" t="s">
        <v>31</v>
      </c>
      <c r="C4" s="2">
        <v>1</v>
      </c>
      <c r="D4" s="2">
        <v>18</v>
      </c>
      <c r="E4" s="2">
        <v>173</v>
      </c>
      <c r="F4" s="2" t="str">
        <f t="shared" si="0"/>
        <v>Не принят</v>
      </c>
    </row>
    <row r="5" spans="1:6" x14ac:dyDescent="0.25">
      <c r="A5" s="2">
        <v>4</v>
      </c>
      <c r="B5" s="2" t="s">
        <v>32</v>
      </c>
      <c r="C5" s="2">
        <v>2</v>
      </c>
      <c r="D5" s="2">
        <v>19</v>
      </c>
      <c r="E5" s="2">
        <v>190</v>
      </c>
      <c r="F5" s="2" t="str">
        <f t="shared" si="0"/>
        <v>Принят</v>
      </c>
    </row>
    <row r="6" spans="1:6" x14ac:dyDescent="0.25">
      <c r="A6" s="2">
        <v>5</v>
      </c>
      <c r="B6" s="2" t="s">
        <v>33</v>
      </c>
      <c r="C6" s="2">
        <v>3</v>
      </c>
      <c r="D6" s="2">
        <v>21</v>
      </c>
      <c r="E6" s="2">
        <v>191</v>
      </c>
      <c r="F6" s="2" t="str">
        <f t="shared" si="0"/>
        <v>Принят</v>
      </c>
    </row>
    <row r="7" spans="1:6" x14ac:dyDescent="0.25">
      <c r="A7" s="2">
        <v>6</v>
      </c>
      <c r="B7" s="2" t="s">
        <v>34</v>
      </c>
      <c r="C7" s="2">
        <v>2</v>
      </c>
      <c r="D7" s="2">
        <v>20</v>
      </c>
      <c r="E7" s="2">
        <v>184</v>
      </c>
      <c r="F7" s="2" t="str">
        <f t="shared" si="0"/>
        <v>Принят</v>
      </c>
    </row>
    <row r="8" spans="1:6" x14ac:dyDescent="0.25">
      <c r="A8" s="2">
        <v>7</v>
      </c>
      <c r="B8" s="2" t="s">
        <v>35</v>
      </c>
      <c r="C8" s="2">
        <v>2</v>
      </c>
      <c r="D8" s="2">
        <v>20</v>
      </c>
      <c r="E8" s="2">
        <v>179</v>
      </c>
      <c r="F8" s="2" t="str">
        <f t="shared" si="0"/>
        <v>Принят</v>
      </c>
    </row>
    <row r="9" spans="1:6" x14ac:dyDescent="0.25">
      <c r="A9" s="2">
        <v>8</v>
      </c>
      <c r="B9" s="2" t="s">
        <v>37</v>
      </c>
      <c r="C9" s="2">
        <v>1</v>
      </c>
      <c r="D9" s="2">
        <v>18</v>
      </c>
      <c r="E9" s="2">
        <v>181</v>
      </c>
      <c r="F9" s="2" t="str">
        <f t="shared" si="0"/>
        <v>Принят</v>
      </c>
    </row>
    <row r="10" spans="1:6" x14ac:dyDescent="0.25">
      <c r="A10" s="2">
        <v>9</v>
      </c>
      <c r="B10" s="2" t="s">
        <v>38</v>
      </c>
      <c r="C10" s="2">
        <v>3</v>
      </c>
      <c r="D10" s="2">
        <v>22</v>
      </c>
      <c r="E10" s="2">
        <v>193</v>
      </c>
      <c r="F10" s="2" t="str">
        <f t="shared" si="0"/>
        <v>Принят</v>
      </c>
    </row>
    <row r="11" spans="1:6" x14ac:dyDescent="0.25">
      <c r="A11" s="2">
        <v>10</v>
      </c>
      <c r="B11" s="2" t="s">
        <v>36</v>
      </c>
      <c r="C11" s="2">
        <v>2</v>
      </c>
      <c r="D11" s="2">
        <v>21</v>
      </c>
      <c r="E11" s="2">
        <v>180</v>
      </c>
      <c r="F11" s="2" t="str">
        <f t="shared" si="0"/>
        <v>Принят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3B87-1FB4-4CBB-9182-AC1F4A6BA9BC}">
  <dimension ref="A1:C9"/>
  <sheetViews>
    <sheetView workbookViewId="0">
      <selection activeCell="E15" sqref="E15"/>
    </sheetView>
  </sheetViews>
  <sheetFormatPr defaultRowHeight="15" x14ac:dyDescent="0.25"/>
  <cols>
    <col min="1" max="1" width="18.7109375" customWidth="1"/>
    <col min="2" max="2" width="14.5703125" customWidth="1"/>
    <col min="3" max="3" width="11.140625" customWidth="1"/>
  </cols>
  <sheetData>
    <row r="1" spans="1:3" x14ac:dyDescent="0.25">
      <c r="A1" s="2" t="s">
        <v>61</v>
      </c>
      <c r="B1" s="2" t="s">
        <v>63</v>
      </c>
      <c r="C1" s="7" t="s">
        <v>12</v>
      </c>
    </row>
    <row r="2" spans="1:3" x14ac:dyDescent="0.25">
      <c r="A2" s="8" t="s">
        <v>17</v>
      </c>
      <c r="B2" s="5">
        <v>20000</v>
      </c>
      <c r="C2" s="7" cm="1">
        <f t="array" ref="C2">_xlfn.IFS(B2&lt;5000,3%,B2&lt;10000,5%,B2&gt;10000,10%)</f>
        <v>0.1</v>
      </c>
    </row>
    <row r="3" spans="1:3" x14ac:dyDescent="0.25">
      <c r="A3" s="8" t="s">
        <v>116</v>
      </c>
      <c r="B3" s="5">
        <v>45000</v>
      </c>
      <c r="C3" s="7" cm="1">
        <f t="array" ref="C3">_xlfn.IFS(B3&lt;5000,3%,B3&lt;10000,5%,B3&gt;10000,10%)</f>
        <v>0.1</v>
      </c>
    </row>
    <row r="4" spans="1:3" x14ac:dyDescent="0.25">
      <c r="A4" s="8" t="s">
        <v>2</v>
      </c>
      <c r="B4" s="5">
        <v>90000</v>
      </c>
      <c r="C4" s="7" cm="1">
        <f t="array" ref="C4">_xlfn.IFS(B4&lt;5000,3%,B4&lt;10000,5%,B4&gt;10000,10%)</f>
        <v>0.1</v>
      </c>
    </row>
    <row r="5" spans="1:3" x14ac:dyDescent="0.25">
      <c r="A5" s="8" t="s">
        <v>4</v>
      </c>
      <c r="B5" s="5">
        <v>6000</v>
      </c>
      <c r="C5" s="7" cm="1">
        <f t="array" ref="C5">_xlfn.IFS(B5&lt;5000,3%,B5&lt;10000,5%,B5&gt;10000,10%)</f>
        <v>0.05</v>
      </c>
    </row>
    <row r="6" spans="1:3" x14ac:dyDescent="0.25">
      <c r="A6" s="8" t="s">
        <v>117</v>
      </c>
      <c r="B6" s="5">
        <v>3000</v>
      </c>
      <c r="C6" s="7" cm="1">
        <f t="array" ref="C6">_xlfn.IFS(B6&lt;5000,3%,B6&lt;10000,5%,B6&gt;10000,10%)</f>
        <v>0.03</v>
      </c>
    </row>
    <row r="7" spans="1:3" x14ac:dyDescent="0.25">
      <c r="A7" s="8" t="s">
        <v>114</v>
      </c>
      <c r="B7" s="5">
        <v>500</v>
      </c>
      <c r="C7" s="7" cm="1">
        <f t="array" ref="C7">_xlfn.IFS(B7&lt;5000,3%,B7&lt;10000,5%,B7&gt;10000,10%)</f>
        <v>0.03</v>
      </c>
    </row>
    <row r="8" spans="1:3" x14ac:dyDescent="0.25">
      <c r="A8" s="8" t="s">
        <v>115</v>
      </c>
      <c r="B8" s="5">
        <v>30000</v>
      </c>
      <c r="C8" s="7" cm="1">
        <f t="array" ref="C8">_xlfn.IFS(B8&lt;5000,3%,B8&lt;10000,5%,B8&gt;10000,10%)</f>
        <v>0.1</v>
      </c>
    </row>
    <row r="9" spans="1:3" x14ac:dyDescent="0.25">
      <c r="A9" s="8" t="s">
        <v>8</v>
      </c>
      <c r="B9" s="5">
        <v>7000</v>
      </c>
      <c r="C9" s="7" cm="1">
        <f t="array" ref="C9">_xlfn.IFS(B9&lt;5000,3%,B9&lt;10000,5%,B9&gt;10000,10%)</f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2215-CCCA-495F-9F88-704E5139888B}">
  <dimension ref="A1:G1"/>
  <sheetViews>
    <sheetView workbookViewId="0">
      <selection activeCell="G1" sqref="G1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f>IF(SUM(A1:C1)&gt;A1*B1*C1,ABS(A1-B1-C1),SQRT(A1*B1*C1))</f>
        <v>2.4494897427831779</v>
      </c>
      <c r="E1">
        <f>IF(ABS(A1-B1-C1)&gt;20,AVERAGE(A1:C1),A1*B1*C1)</f>
        <v>6</v>
      </c>
      <c r="F1">
        <f>IF(ABS(A1+B1+C1)&lt;=AVERAGE(A1:C1),FACT(SUM(A1:C1)),A1-B1-C1)</f>
        <v>-4</v>
      </c>
      <c r="G1" t="str">
        <f>IF(AVERAGE(A1:B1)&gt;C1,"Больше","Меньше")</f>
        <v>Меньше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B88A-0044-465B-91FA-10F0AEDA7607}">
  <dimension ref="A1:G82"/>
  <sheetViews>
    <sheetView workbookViewId="0">
      <selection activeCell="Q11" sqref="Q11"/>
    </sheetView>
  </sheetViews>
  <sheetFormatPr defaultRowHeight="15" x14ac:dyDescent="0.25"/>
  <cols>
    <col min="3" max="4" width="10.28515625" customWidth="1"/>
    <col min="6" max="6" width="14.7109375" customWidth="1"/>
    <col min="7" max="7" width="20.7109375" customWidth="1"/>
  </cols>
  <sheetData>
    <row r="1" spans="1:7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5">
      <c r="A2">
        <f>POWER(-4 + (0.1 * (ROW(A2)-2) ),2)</f>
        <v>16</v>
      </c>
      <c r="B2">
        <f>POWER(-4 + (0.1 * (ROW(B2)-2) ),3)</f>
        <v>-64</v>
      </c>
      <c r="C2">
        <f>ATAN(-3+(0.5*(ROW(C2)-2)))</f>
        <v>-1.2490457723982544</v>
      </c>
      <c r="D2">
        <f>SQRT(0 +(0.2*(ROW(C2)-2)))</f>
        <v>0</v>
      </c>
      <c r="E2">
        <f>COS(0 +(0.1*(ROW(C2)-2)))</f>
        <v>1</v>
      </c>
      <c r="F2">
        <f>(POWER(-10 +(0.4*(ROW(C2)-2)),2) * 2) - 2</f>
        <v>198</v>
      </c>
      <c r="G2">
        <f>POWER(COS(0 + (PI() * (0.1*(ROW(C2)-2)))),2) * SIN(0 + (PI() * (0.1*(ROW(C2)-2))))</f>
        <v>0</v>
      </c>
    </row>
    <row r="3" spans="1:7" x14ac:dyDescent="0.25">
      <c r="A3">
        <f t="shared" ref="A3:A66" si="0">POWER(-4 + (0.1 * (ROW(A3)-2) ),2)</f>
        <v>15.209999999999999</v>
      </c>
      <c r="B3">
        <f t="shared" ref="B3:B66" si="1">POWER(-4 + (0.1 * (ROW(B3)-2) ),3)</f>
        <v>-59.318999999999996</v>
      </c>
      <c r="C3">
        <f t="shared" ref="C3:C14" si="2">ATAN(-3+(0.5*(ROW(C3)-2)))</f>
        <v>-1.1902899496825317</v>
      </c>
      <c r="D3">
        <f t="shared" ref="D3:D22" si="3">SQRT(0 +(0.2*(ROW(C3)-2)))</f>
        <v>0.44721359549995793</v>
      </c>
      <c r="E3">
        <f t="shared" ref="E3:E65" si="4">COS(0 +(0.1*(ROW(C3)-2)))</f>
        <v>0.99500416527802582</v>
      </c>
      <c r="F3">
        <f t="shared" ref="F3:F52" si="5">(POWER(-10 +(0.4*(ROW(C3)-2)),2) * 2) - 2</f>
        <v>182.32</v>
      </c>
      <c r="G3">
        <f t="shared" ref="G3:G12" si="6">POWER(COS(0 + (PI() * (0.1*(ROW(C3)-2)))),2) * SIN(0 + (PI() * (0.1*(ROW(C3)-2))))</f>
        <v>0.27950849718747367</v>
      </c>
    </row>
    <row r="4" spans="1:7" x14ac:dyDescent="0.25">
      <c r="A4">
        <f t="shared" si="0"/>
        <v>14.44</v>
      </c>
      <c r="B4">
        <f t="shared" si="1"/>
        <v>-54.871999999999993</v>
      </c>
      <c r="C4">
        <f t="shared" si="2"/>
        <v>-1.1071487177940904</v>
      </c>
      <c r="D4">
        <f t="shared" si="3"/>
        <v>0.63245553203367588</v>
      </c>
      <c r="E4">
        <f t="shared" si="4"/>
        <v>0.98006657784124163</v>
      </c>
      <c r="F4">
        <f t="shared" si="5"/>
        <v>167.27999999999997</v>
      </c>
      <c r="G4">
        <f t="shared" si="6"/>
        <v>0.38471044214690669</v>
      </c>
    </row>
    <row r="5" spans="1:7" x14ac:dyDescent="0.25">
      <c r="A5">
        <f t="shared" si="0"/>
        <v>13.690000000000001</v>
      </c>
      <c r="B5">
        <f t="shared" si="1"/>
        <v>-50.653000000000006</v>
      </c>
      <c r="C5">
        <f t="shared" si="2"/>
        <v>-0.98279372324732905</v>
      </c>
      <c r="D5">
        <f t="shared" si="3"/>
        <v>0.7745966692414834</v>
      </c>
      <c r="E5">
        <f t="shared" si="4"/>
        <v>0.95533648912560598</v>
      </c>
      <c r="F5">
        <f t="shared" si="5"/>
        <v>152.88000000000002</v>
      </c>
      <c r="G5">
        <f t="shared" si="6"/>
        <v>0.27950849718747361</v>
      </c>
    </row>
    <row r="6" spans="1:7" x14ac:dyDescent="0.25">
      <c r="A6">
        <f t="shared" si="0"/>
        <v>12.96</v>
      </c>
      <c r="B6">
        <f t="shared" si="1"/>
        <v>-46.656000000000006</v>
      </c>
      <c r="C6">
        <f t="shared" si="2"/>
        <v>-0.78539816339744828</v>
      </c>
      <c r="D6">
        <f t="shared" si="3"/>
        <v>0.89442719099991586</v>
      </c>
      <c r="E6">
        <f t="shared" si="4"/>
        <v>0.9210609940028851</v>
      </c>
      <c r="F6">
        <f t="shared" si="5"/>
        <v>139.12</v>
      </c>
      <c r="G6">
        <f t="shared" si="6"/>
        <v>9.0817816000670126E-2</v>
      </c>
    </row>
    <row r="7" spans="1:7" x14ac:dyDescent="0.25">
      <c r="A7">
        <f t="shared" si="0"/>
        <v>12.25</v>
      </c>
      <c r="B7">
        <f t="shared" si="1"/>
        <v>-42.875</v>
      </c>
      <c r="C7">
        <f t="shared" si="2"/>
        <v>-0.46364760900080609</v>
      </c>
      <c r="D7">
        <f t="shared" si="3"/>
        <v>1</v>
      </c>
      <c r="E7">
        <f t="shared" si="4"/>
        <v>0.87758256189037276</v>
      </c>
      <c r="F7">
        <f t="shared" si="5"/>
        <v>126</v>
      </c>
      <c r="G7">
        <f t="shared" si="6"/>
        <v>3.7524718414124473E-33</v>
      </c>
    </row>
    <row r="8" spans="1:7" x14ac:dyDescent="0.25">
      <c r="A8">
        <f t="shared" si="0"/>
        <v>11.559999999999999</v>
      </c>
      <c r="B8">
        <f t="shared" si="1"/>
        <v>-39.303999999999995</v>
      </c>
      <c r="C8">
        <f t="shared" si="2"/>
        <v>0</v>
      </c>
      <c r="D8">
        <f t="shared" si="3"/>
        <v>1.0954451150103324</v>
      </c>
      <c r="E8">
        <f t="shared" si="4"/>
        <v>0.82533561490967822</v>
      </c>
      <c r="F8">
        <f t="shared" si="5"/>
        <v>113.52</v>
      </c>
      <c r="G8">
        <f t="shared" si="6"/>
        <v>9.0817816000670182E-2</v>
      </c>
    </row>
    <row r="9" spans="1:7" x14ac:dyDescent="0.25">
      <c r="A9">
        <f t="shared" si="0"/>
        <v>10.889999999999999</v>
      </c>
      <c r="B9">
        <f t="shared" si="1"/>
        <v>-35.936999999999998</v>
      </c>
      <c r="C9">
        <f t="shared" si="2"/>
        <v>0.46364760900080609</v>
      </c>
      <c r="D9">
        <f t="shared" si="3"/>
        <v>1.1832159566199232</v>
      </c>
      <c r="E9">
        <f t="shared" si="4"/>
        <v>0.76484218728448838</v>
      </c>
      <c r="F9">
        <f t="shared" si="5"/>
        <v>101.67999999999998</v>
      </c>
      <c r="G9">
        <f t="shared" si="6"/>
        <v>0.27950849718747361</v>
      </c>
    </row>
    <row r="10" spans="1:7" x14ac:dyDescent="0.25">
      <c r="A10">
        <f t="shared" si="0"/>
        <v>10.240000000000002</v>
      </c>
      <c r="B10">
        <f t="shared" si="1"/>
        <v>-32.768000000000008</v>
      </c>
      <c r="C10">
        <f t="shared" si="2"/>
        <v>0.78539816339744828</v>
      </c>
      <c r="D10">
        <f t="shared" si="3"/>
        <v>1.2649110640673518</v>
      </c>
      <c r="E10">
        <f t="shared" si="4"/>
        <v>0.69670670934716539</v>
      </c>
      <c r="F10">
        <f t="shared" si="5"/>
        <v>90.47999999999999</v>
      </c>
      <c r="G10">
        <f t="shared" si="6"/>
        <v>0.38471044214690669</v>
      </c>
    </row>
    <row r="11" spans="1:7" x14ac:dyDescent="0.25">
      <c r="A11">
        <f t="shared" si="0"/>
        <v>9.6100000000000012</v>
      </c>
      <c r="B11">
        <f t="shared" si="1"/>
        <v>-29.791000000000004</v>
      </c>
      <c r="C11">
        <f t="shared" si="2"/>
        <v>0.98279372324732905</v>
      </c>
      <c r="D11">
        <f t="shared" si="3"/>
        <v>1.3416407864998738</v>
      </c>
      <c r="E11">
        <f t="shared" si="4"/>
        <v>0.62160996827066439</v>
      </c>
      <c r="F11">
        <f t="shared" si="5"/>
        <v>79.920000000000016</v>
      </c>
      <c r="G11">
        <f t="shared" si="6"/>
        <v>0.27950849718747378</v>
      </c>
    </row>
    <row r="12" spans="1:7" x14ac:dyDescent="0.25">
      <c r="A12">
        <f t="shared" si="0"/>
        <v>9</v>
      </c>
      <c r="B12">
        <f t="shared" si="1"/>
        <v>-27</v>
      </c>
      <c r="C12">
        <f t="shared" si="2"/>
        <v>1.1071487177940904</v>
      </c>
      <c r="D12">
        <f t="shared" si="3"/>
        <v>1.4142135623730951</v>
      </c>
      <c r="E12">
        <f t="shared" si="4"/>
        <v>0.54030230586813977</v>
      </c>
      <c r="F12">
        <f t="shared" si="5"/>
        <v>70</v>
      </c>
      <c r="G12">
        <f t="shared" si="6"/>
        <v>1.22514845490862E-16</v>
      </c>
    </row>
    <row r="13" spans="1:7" x14ac:dyDescent="0.25">
      <c r="A13">
        <f t="shared" si="0"/>
        <v>8.41</v>
      </c>
      <c r="B13">
        <f t="shared" si="1"/>
        <v>-24.388999999999999</v>
      </c>
      <c r="C13">
        <f t="shared" si="2"/>
        <v>1.1902899496825317</v>
      </c>
      <c r="D13">
        <f t="shared" si="3"/>
        <v>1.4832396974191326</v>
      </c>
      <c r="E13">
        <f t="shared" si="4"/>
        <v>0.45359612142557731</v>
      </c>
      <c r="F13">
        <f t="shared" si="5"/>
        <v>60.719999999999992</v>
      </c>
    </row>
    <row r="14" spans="1:7" x14ac:dyDescent="0.25">
      <c r="A14">
        <f t="shared" si="0"/>
        <v>7.839999999999999</v>
      </c>
      <c r="B14">
        <f t="shared" si="1"/>
        <v>-21.951999999999995</v>
      </c>
      <c r="C14">
        <f t="shared" si="2"/>
        <v>1.2490457723982544</v>
      </c>
      <c r="D14">
        <f t="shared" si="3"/>
        <v>1.5491933384829668</v>
      </c>
      <c r="E14">
        <f t="shared" si="4"/>
        <v>0.3623577544766734</v>
      </c>
      <c r="F14">
        <f t="shared" si="5"/>
        <v>52.079999999999984</v>
      </c>
    </row>
    <row r="15" spans="1:7" x14ac:dyDescent="0.25">
      <c r="A15">
        <f t="shared" si="0"/>
        <v>7.2900000000000009</v>
      </c>
      <c r="B15">
        <f t="shared" si="1"/>
        <v>-19.683000000000003</v>
      </c>
      <c r="D15">
        <f t="shared" si="3"/>
        <v>1.61245154965971</v>
      </c>
      <c r="E15">
        <f t="shared" si="4"/>
        <v>0.26749882862458735</v>
      </c>
      <c r="F15">
        <f t="shared" si="5"/>
        <v>44.08</v>
      </c>
    </row>
    <row r="16" spans="1:7" x14ac:dyDescent="0.25">
      <c r="A16">
        <f t="shared" si="0"/>
        <v>6.759999999999998</v>
      </c>
      <c r="B16">
        <f t="shared" si="1"/>
        <v>-17.575999999999993</v>
      </c>
      <c r="D16">
        <f t="shared" si="3"/>
        <v>1.6733200530681511</v>
      </c>
      <c r="E16">
        <f t="shared" si="4"/>
        <v>0.16996714290024081</v>
      </c>
      <c r="F16">
        <f t="shared" si="5"/>
        <v>36.719999999999992</v>
      </c>
    </row>
    <row r="17" spans="1:6" x14ac:dyDescent="0.25">
      <c r="A17">
        <f t="shared" si="0"/>
        <v>6.25</v>
      </c>
      <c r="B17">
        <f t="shared" si="1"/>
        <v>-15.625</v>
      </c>
      <c r="D17">
        <f t="shared" si="3"/>
        <v>1.7320508075688772</v>
      </c>
      <c r="E17">
        <f t="shared" si="4"/>
        <v>7.0737201667702906E-2</v>
      </c>
      <c r="F17">
        <f t="shared" si="5"/>
        <v>30</v>
      </c>
    </row>
    <row r="18" spans="1:6" x14ac:dyDescent="0.25">
      <c r="A18">
        <f t="shared" si="0"/>
        <v>5.76</v>
      </c>
      <c r="B18">
        <f t="shared" si="1"/>
        <v>-13.824</v>
      </c>
      <c r="D18">
        <f t="shared" si="3"/>
        <v>1.7888543819998317</v>
      </c>
      <c r="E18">
        <f t="shared" si="4"/>
        <v>-2.9199522301288815E-2</v>
      </c>
      <c r="F18">
        <f t="shared" si="5"/>
        <v>23.919999999999995</v>
      </c>
    </row>
    <row r="19" spans="1:6" x14ac:dyDescent="0.25">
      <c r="A19">
        <f t="shared" si="0"/>
        <v>5.2899999999999991</v>
      </c>
      <c r="B19">
        <f t="shared" si="1"/>
        <v>-12.166999999999996</v>
      </c>
      <c r="D19">
        <f t="shared" si="3"/>
        <v>1.8439088914585775</v>
      </c>
      <c r="E19">
        <f t="shared" si="4"/>
        <v>-0.12884449429552486</v>
      </c>
      <c r="F19">
        <f t="shared" si="5"/>
        <v>18.47999999999999</v>
      </c>
    </row>
    <row r="20" spans="1:6" x14ac:dyDescent="0.25">
      <c r="A20">
        <f t="shared" si="0"/>
        <v>4.8400000000000007</v>
      </c>
      <c r="B20">
        <f t="shared" si="1"/>
        <v>-10.648000000000003</v>
      </c>
      <c r="D20">
        <f t="shared" si="3"/>
        <v>1.8973665961010275</v>
      </c>
      <c r="E20">
        <f t="shared" si="4"/>
        <v>-0.22720209469308711</v>
      </c>
      <c r="F20">
        <f t="shared" si="5"/>
        <v>13.679999999999998</v>
      </c>
    </row>
    <row r="21" spans="1:6" x14ac:dyDescent="0.25">
      <c r="A21">
        <f t="shared" si="0"/>
        <v>4.4099999999999984</v>
      </c>
      <c r="B21">
        <f t="shared" si="1"/>
        <v>-9.2609999999999957</v>
      </c>
      <c r="D21">
        <f t="shared" si="3"/>
        <v>1.9493588689617929</v>
      </c>
      <c r="E21">
        <f t="shared" si="4"/>
        <v>-0.32328956686350357</v>
      </c>
      <c r="F21">
        <f t="shared" si="5"/>
        <v>9.5199999999999942</v>
      </c>
    </row>
    <row r="22" spans="1:6" x14ac:dyDescent="0.25">
      <c r="A22">
        <f t="shared" si="0"/>
        <v>4</v>
      </c>
      <c r="B22">
        <f t="shared" si="1"/>
        <v>-8</v>
      </c>
      <c r="D22">
        <f t="shared" si="3"/>
        <v>2</v>
      </c>
      <c r="E22">
        <f t="shared" si="4"/>
        <v>-0.41614683654714241</v>
      </c>
      <c r="F22">
        <f t="shared" si="5"/>
        <v>6</v>
      </c>
    </row>
    <row r="23" spans="1:6" x14ac:dyDescent="0.25">
      <c r="A23">
        <f t="shared" si="0"/>
        <v>3.61</v>
      </c>
      <c r="B23">
        <f t="shared" si="1"/>
        <v>-6.8589999999999991</v>
      </c>
      <c r="E23">
        <f t="shared" si="4"/>
        <v>-0.50484610459985757</v>
      </c>
      <c r="F23">
        <f t="shared" si="5"/>
        <v>3.1199999999999974</v>
      </c>
    </row>
    <row r="24" spans="1:6" x14ac:dyDescent="0.25">
      <c r="A24">
        <f t="shared" si="0"/>
        <v>3.2399999999999993</v>
      </c>
      <c r="B24">
        <f t="shared" si="1"/>
        <v>-5.8319999999999981</v>
      </c>
      <c r="E24">
        <f t="shared" si="4"/>
        <v>-0.58850111725534582</v>
      </c>
      <c r="F24">
        <f t="shared" si="5"/>
        <v>0.87999999999999678</v>
      </c>
    </row>
    <row r="25" spans="1:6" x14ac:dyDescent="0.25">
      <c r="A25">
        <f t="shared" si="0"/>
        <v>2.8899999999999992</v>
      </c>
      <c r="B25">
        <f t="shared" si="1"/>
        <v>-4.9129999999999976</v>
      </c>
      <c r="E25">
        <f t="shared" si="4"/>
        <v>-0.66627602127982444</v>
      </c>
      <c r="F25">
        <f t="shared" si="5"/>
        <v>-0.7200000000000033</v>
      </c>
    </row>
    <row r="26" spans="1:6" x14ac:dyDescent="0.25">
      <c r="A26">
        <f t="shared" si="0"/>
        <v>2.5599999999999987</v>
      </c>
      <c r="B26">
        <f t="shared" si="1"/>
        <v>-4.0959999999999974</v>
      </c>
      <c r="E26">
        <f t="shared" si="4"/>
        <v>-0.73739371554124578</v>
      </c>
      <c r="F26">
        <f t="shared" si="5"/>
        <v>-1.6800000000000024</v>
      </c>
    </row>
    <row r="27" spans="1:6" x14ac:dyDescent="0.25">
      <c r="A27">
        <f t="shared" si="0"/>
        <v>2.25</v>
      </c>
      <c r="B27">
        <f t="shared" si="1"/>
        <v>-3.375</v>
      </c>
      <c r="E27">
        <f t="shared" si="4"/>
        <v>-0.8011436155469337</v>
      </c>
      <c r="F27">
        <f t="shared" si="5"/>
        <v>-2</v>
      </c>
    </row>
    <row r="28" spans="1:6" x14ac:dyDescent="0.25">
      <c r="A28">
        <f t="shared" si="0"/>
        <v>1.9599999999999997</v>
      </c>
      <c r="B28">
        <f t="shared" si="1"/>
        <v>-2.7439999999999993</v>
      </c>
      <c r="E28">
        <f t="shared" si="4"/>
        <v>-0.85688875336894732</v>
      </c>
      <c r="F28">
        <f t="shared" si="5"/>
        <v>-1.6799999999999995</v>
      </c>
    </row>
    <row r="29" spans="1:6" x14ac:dyDescent="0.25">
      <c r="A29">
        <f t="shared" si="0"/>
        <v>1.6899999999999995</v>
      </c>
      <c r="B29">
        <f t="shared" si="1"/>
        <v>-2.1969999999999992</v>
      </c>
      <c r="E29">
        <f t="shared" si="4"/>
        <v>-0.90407214201706121</v>
      </c>
      <c r="F29">
        <f t="shared" si="5"/>
        <v>-0.71999999999999775</v>
      </c>
    </row>
    <row r="30" spans="1:6" x14ac:dyDescent="0.25">
      <c r="A30">
        <f t="shared" si="0"/>
        <v>1.4399999999999993</v>
      </c>
      <c r="B30">
        <f t="shared" si="1"/>
        <v>-1.7279999999999986</v>
      </c>
      <c r="E30">
        <f t="shared" si="4"/>
        <v>-0.94222234066865829</v>
      </c>
      <c r="F30">
        <f t="shared" si="5"/>
        <v>0.88000000000000522</v>
      </c>
    </row>
    <row r="31" spans="1:6" x14ac:dyDescent="0.25">
      <c r="A31">
        <f t="shared" si="0"/>
        <v>1.2099999999999993</v>
      </c>
      <c r="B31">
        <f t="shared" si="1"/>
        <v>-1.3309999999999989</v>
      </c>
      <c r="E31">
        <f t="shared" si="4"/>
        <v>-0.97095816514959066</v>
      </c>
      <c r="F31">
        <f t="shared" si="5"/>
        <v>3.120000000000009</v>
      </c>
    </row>
    <row r="32" spans="1:6" x14ac:dyDescent="0.25">
      <c r="A32">
        <f t="shared" si="0"/>
        <v>1</v>
      </c>
      <c r="B32">
        <f t="shared" si="1"/>
        <v>-1</v>
      </c>
      <c r="E32">
        <f t="shared" si="4"/>
        <v>-0.98999249660044542</v>
      </c>
      <c r="F32">
        <f t="shared" si="5"/>
        <v>6</v>
      </c>
    </row>
    <row r="33" spans="1:6" x14ac:dyDescent="0.25">
      <c r="A33">
        <f t="shared" si="0"/>
        <v>0.80999999999999983</v>
      </c>
      <c r="B33">
        <f t="shared" si="1"/>
        <v>-0.72899999999999976</v>
      </c>
      <c r="E33">
        <f t="shared" si="4"/>
        <v>-0.99913515027327948</v>
      </c>
      <c r="F33">
        <f t="shared" si="5"/>
        <v>9.5200000000000031</v>
      </c>
    </row>
    <row r="34" spans="1:6" x14ac:dyDescent="0.25">
      <c r="A34">
        <f t="shared" si="0"/>
        <v>0.63999999999999968</v>
      </c>
      <c r="B34">
        <f t="shared" si="1"/>
        <v>-0.51199999999999968</v>
      </c>
      <c r="E34">
        <f t="shared" si="4"/>
        <v>-0.99829477579475312</v>
      </c>
      <c r="F34">
        <f t="shared" si="5"/>
        <v>13.680000000000009</v>
      </c>
    </row>
    <row r="35" spans="1:6" x14ac:dyDescent="0.25">
      <c r="A35">
        <f t="shared" si="0"/>
        <v>0.4899999999999996</v>
      </c>
      <c r="B35">
        <f t="shared" si="1"/>
        <v>-0.34299999999999958</v>
      </c>
      <c r="E35">
        <f t="shared" si="4"/>
        <v>-0.98747976990886488</v>
      </c>
      <c r="F35">
        <f t="shared" si="5"/>
        <v>18.480000000000015</v>
      </c>
    </row>
    <row r="36" spans="1:6" x14ac:dyDescent="0.25">
      <c r="A36">
        <f t="shared" si="0"/>
        <v>0.3599999999999996</v>
      </c>
      <c r="B36">
        <f t="shared" si="1"/>
        <v>-0.21599999999999964</v>
      </c>
      <c r="E36">
        <f t="shared" si="4"/>
        <v>-0.96679819257946087</v>
      </c>
      <c r="F36">
        <f t="shared" si="5"/>
        <v>23.920000000000019</v>
      </c>
    </row>
    <row r="37" spans="1:6" x14ac:dyDescent="0.25">
      <c r="A37">
        <f t="shared" si="0"/>
        <v>0.25</v>
      </c>
      <c r="B37">
        <f t="shared" si="1"/>
        <v>-0.125</v>
      </c>
      <c r="E37">
        <f t="shared" si="4"/>
        <v>-0.93645668729079634</v>
      </c>
      <c r="F37">
        <f t="shared" si="5"/>
        <v>30</v>
      </c>
    </row>
    <row r="38" spans="1:6" x14ac:dyDescent="0.25">
      <c r="A38">
        <f t="shared" si="0"/>
        <v>0.15999999999999992</v>
      </c>
      <c r="B38">
        <f t="shared" si="1"/>
        <v>-6.399999999999996E-2</v>
      </c>
      <c r="E38">
        <f t="shared" si="4"/>
        <v>-0.89675841633414699</v>
      </c>
      <c r="F38">
        <f t="shared" si="5"/>
        <v>36.720000000000006</v>
      </c>
    </row>
    <row r="39" spans="1:6" x14ac:dyDescent="0.25">
      <c r="A39">
        <f t="shared" si="0"/>
        <v>8.99999999999999E-2</v>
      </c>
      <c r="B39">
        <f t="shared" si="1"/>
        <v>-2.6999999999999955E-2</v>
      </c>
      <c r="E39">
        <f t="shared" si="4"/>
        <v>-0.84810003171040804</v>
      </c>
      <c r="F39">
        <f t="shared" si="5"/>
        <v>44.080000000000013</v>
      </c>
    </row>
    <row r="40" spans="1:6" x14ac:dyDescent="0.25">
      <c r="A40">
        <f t="shared" si="0"/>
        <v>3.9999999999999897E-2</v>
      </c>
      <c r="B40">
        <f t="shared" si="1"/>
        <v>-7.9999999999999689E-3</v>
      </c>
      <c r="E40">
        <f t="shared" si="4"/>
        <v>-0.7909677119144165</v>
      </c>
      <c r="F40">
        <f t="shared" si="5"/>
        <v>52.08000000000002</v>
      </c>
    </row>
    <row r="41" spans="1:6" x14ac:dyDescent="0.25">
      <c r="A41">
        <f t="shared" si="0"/>
        <v>9.9999999999999291E-3</v>
      </c>
      <c r="B41">
        <f t="shared" si="1"/>
        <v>-9.999999999999894E-4</v>
      </c>
      <c r="E41">
        <f t="shared" si="4"/>
        <v>-0.72593230420013988</v>
      </c>
      <c r="F41">
        <f t="shared" si="5"/>
        <v>60.720000000000034</v>
      </c>
    </row>
    <row r="42" spans="1:6" x14ac:dyDescent="0.25">
      <c r="A42">
        <f t="shared" si="0"/>
        <v>0</v>
      </c>
      <c r="B42">
        <f t="shared" si="1"/>
        <v>0</v>
      </c>
      <c r="E42">
        <f t="shared" si="4"/>
        <v>-0.65364362086361194</v>
      </c>
      <c r="F42">
        <f t="shared" si="5"/>
        <v>70</v>
      </c>
    </row>
    <row r="43" spans="1:6" x14ac:dyDescent="0.25">
      <c r="A43">
        <f t="shared" si="0"/>
        <v>1.0000000000000106E-2</v>
      </c>
      <c r="B43">
        <f t="shared" si="1"/>
        <v>1.0000000000000159E-3</v>
      </c>
      <c r="E43">
        <f t="shared" si="4"/>
        <v>-0.57482394653326851</v>
      </c>
      <c r="F43">
        <f t="shared" si="5"/>
        <v>79.920000000000059</v>
      </c>
    </row>
    <row r="44" spans="1:6" x14ac:dyDescent="0.25">
      <c r="A44">
        <f t="shared" si="0"/>
        <v>4.000000000000007E-2</v>
      </c>
      <c r="B44">
        <f t="shared" si="1"/>
        <v>8.000000000000021E-3</v>
      </c>
      <c r="E44">
        <f t="shared" si="4"/>
        <v>-0.49026082134069943</v>
      </c>
      <c r="F44">
        <f t="shared" si="5"/>
        <v>90.480000000000018</v>
      </c>
    </row>
    <row r="45" spans="1:6" x14ac:dyDescent="0.25">
      <c r="A45">
        <f t="shared" si="0"/>
        <v>8.99999999999999E-2</v>
      </c>
      <c r="B45">
        <f t="shared" si="1"/>
        <v>2.6999999999999955E-2</v>
      </c>
      <c r="E45">
        <f t="shared" si="4"/>
        <v>-0.40079917207997545</v>
      </c>
      <c r="F45">
        <f t="shared" si="5"/>
        <v>101.67999999999998</v>
      </c>
    </row>
    <row r="46" spans="1:6" x14ac:dyDescent="0.25">
      <c r="A46">
        <f t="shared" si="0"/>
        <v>0.16000000000000028</v>
      </c>
      <c r="B46">
        <f t="shared" si="1"/>
        <v>6.4000000000000168E-2</v>
      </c>
      <c r="E46">
        <f t="shared" si="4"/>
        <v>-0.30733286997841935</v>
      </c>
      <c r="F46">
        <f t="shared" si="5"/>
        <v>113.52000000000004</v>
      </c>
    </row>
    <row r="47" spans="1:6" x14ac:dyDescent="0.25">
      <c r="A47">
        <f t="shared" si="0"/>
        <v>0.25</v>
      </c>
      <c r="B47">
        <f t="shared" si="1"/>
        <v>0.125</v>
      </c>
      <c r="E47">
        <f t="shared" si="4"/>
        <v>-0.2107957994307797</v>
      </c>
      <c r="F47">
        <f t="shared" si="5"/>
        <v>126</v>
      </c>
    </row>
    <row r="48" spans="1:6" x14ac:dyDescent="0.25">
      <c r="A48">
        <f t="shared" si="0"/>
        <v>0.36000000000000065</v>
      </c>
      <c r="B48">
        <f t="shared" si="1"/>
        <v>0.21600000000000058</v>
      </c>
      <c r="E48">
        <f t="shared" si="4"/>
        <v>-0.11215252693505398</v>
      </c>
      <c r="F48">
        <f t="shared" si="5"/>
        <v>139.12000000000006</v>
      </c>
    </row>
    <row r="49" spans="1:6" x14ac:dyDescent="0.25">
      <c r="A49">
        <f t="shared" si="0"/>
        <v>0.49000000000000027</v>
      </c>
      <c r="B49">
        <f t="shared" si="1"/>
        <v>0.34300000000000025</v>
      </c>
      <c r="E49">
        <f t="shared" si="4"/>
        <v>-1.238866346289056E-2</v>
      </c>
      <c r="F49">
        <f t="shared" si="5"/>
        <v>152.88000000000002</v>
      </c>
    </row>
    <row r="50" spans="1:6" x14ac:dyDescent="0.25">
      <c r="A50">
        <f t="shared" si="0"/>
        <v>0.64000000000000112</v>
      </c>
      <c r="B50">
        <f t="shared" si="1"/>
        <v>0.51200000000000134</v>
      </c>
      <c r="E50">
        <f t="shared" si="4"/>
        <v>8.7498983439447273E-2</v>
      </c>
      <c r="F50">
        <f t="shared" si="5"/>
        <v>167.28000000000011</v>
      </c>
    </row>
    <row r="51" spans="1:6" x14ac:dyDescent="0.25">
      <c r="A51">
        <f t="shared" si="0"/>
        <v>0.81000000000000061</v>
      </c>
      <c r="B51">
        <f t="shared" si="1"/>
        <v>0.72900000000000087</v>
      </c>
      <c r="E51">
        <f t="shared" si="4"/>
        <v>0.18651236942257576</v>
      </c>
      <c r="F51">
        <f t="shared" si="5"/>
        <v>182.32000000000005</v>
      </c>
    </row>
    <row r="52" spans="1:6" x14ac:dyDescent="0.25">
      <c r="A52">
        <f t="shared" si="0"/>
        <v>1</v>
      </c>
      <c r="B52">
        <f t="shared" si="1"/>
        <v>1</v>
      </c>
      <c r="E52">
        <f t="shared" si="4"/>
        <v>0.28366218546322625</v>
      </c>
      <c r="F52">
        <f t="shared" si="5"/>
        <v>198</v>
      </c>
    </row>
    <row r="53" spans="1:6" x14ac:dyDescent="0.25">
      <c r="A53">
        <f t="shared" si="0"/>
        <v>1.2100000000000011</v>
      </c>
      <c r="B53">
        <f t="shared" si="1"/>
        <v>1.3310000000000017</v>
      </c>
      <c r="E53">
        <f t="shared" si="4"/>
        <v>0.37797774271298107</v>
      </c>
    </row>
    <row r="54" spans="1:6" x14ac:dyDescent="0.25">
      <c r="A54">
        <f t="shared" si="0"/>
        <v>1.4400000000000004</v>
      </c>
      <c r="B54">
        <f t="shared" si="1"/>
        <v>1.7280000000000006</v>
      </c>
      <c r="E54">
        <f t="shared" si="4"/>
        <v>0.46851667130037711</v>
      </c>
    </row>
    <row r="55" spans="1:6" x14ac:dyDescent="0.25">
      <c r="A55">
        <f t="shared" si="0"/>
        <v>1.6900000000000019</v>
      </c>
      <c r="B55">
        <f t="shared" si="1"/>
        <v>2.1970000000000036</v>
      </c>
      <c r="E55">
        <f t="shared" si="4"/>
        <v>0.55437433617916154</v>
      </c>
    </row>
    <row r="56" spans="1:6" x14ac:dyDescent="0.25">
      <c r="A56">
        <f t="shared" si="0"/>
        <v>1.9600000000000011</v>
      </c>
      <c r="B56">
        <f t="shared" si="1"/>
        <v>2.744000000000002</v>
      </c>
      <c r="E56">
        <f t="shared" si="4"/>
        <v>0.63469287594263468</v>
      </c>
    </row>
    <row r="57" spans="1:6" x14ac:dyDescent="0.25">
      <c r="A57">
        <f t="shared" si="0"/>
        <v>2.25</v>
      </c>
      <c r="B57">
        <f t="shared" si="1"/>
        <v>3.375</v>
      </c>
      <c r="E57">
        <f t="shared" si="4"/>
        <v>0.70866977429125999</v>
      </c>
    </row>
    <row r="58" spans="1:6" x14ac:dyDescent="0.25">
      <c r="A58">
        <f t="shared" si="0"/>
        <v>2.5600000000000018</v>
      </c>
      <c r="B58">
        <f t="shared" si="1"/>
        <v>4.0960000000000045</v>
      </c>
      <c r="E58">
        <f t="shared" si="4"/>
        <v>0.77556587851025016</v>
      </c>
    </row>
    <row r="59" spans="1:6" x14ac:dyDescent="0.25">
      <c r="A59">
        <f t="shared" si="0"/>
        <v>2.8900000000000006</v>
      </c>
      <c r="B59">
        <f t="shared" si="1"/>
        <v>4.9130000000000011</v>
      </c>
      <c r="E59">
        <f t="shared" si="4"/>
        <v>0.83471278483915978</v>
      </c>
    </row>
    <row r="60" spans="1:6" x14ac:dyDescent="0.25">
      <c r="A60">
        <f t="shared" si="0"/>
        <v>3.2400000000000024</v>
      </c>
      <c r="B60">
        <f t="shared" si="1"/>
        <v>5.832000000000007</v>
      </c>
      <c r="E60">
        <f t="shared" si="4"/>
        <v>0.88551951694131936</v>
      </c>
    </row>
    <row r="61" spans="1:6" x14ac:dyDescent="0.25">
      <c r="A61">
        <f t="shared" si="0"/>
        <v>3.6100000000000012</v>
      </c>
      <c r="B61">
        <f t="shared" si="1"/>
        <v>6.8590000000000035</v>
      </c>
      <c r="E61">
        <f t="shared" si="4"/>
        <v>0.92747843074403591</v>
      </c>
    </row>
    <row r="62" spans="1:6" x14ac:dyDescent="0.25">
      <c r="A62">
        <f t="shared" si="0"/>
        <v>4</v>
      </c>
      <c r="B62">
        <f t="shared" si="1"/>
        <v>8</v>
      </c>
      <c r="E62">
        <f t="shared" si="4"/>
        <v>0.96017028665036597</v>
      </c>
    </row>
    <row r="63" spans="1:6" x14ac:dyDescent="0.25">
      <c r="A63">
        <f t="shared" si="0"/>
        <v>4.4100000000000019</v>
      </c>
      <c r="B63">
        <f t="shared" si="1"/>
        <v>9.2610000000000063</v>
      </c>
      <c r="E63">
        <f t="shared" si="4"/>
        <v>0.98326843844258471</v>
      </c>
    </row>
    <row r="64" spans="1:6" x14ac:dyDescent="0.25">
      <c r="A64">
        <f t="shared" si="0"/>
        <v>4.8400000000000007</v>
      </c>
      <c r="B64">
        <f t="shared" si="1"/>
        <v>10.648000000000003</v>
      </c>
      <c r="E64">
        <f t="shared" si="4"/>
        <v>0.9965420970232175</v>
      </c>
    </row>
    <row r="65" spans="1:5" x14ac:dyDescent="0.25">
      <c r="A65">
        <f t="shared" si="0"/>
        <v>5.2900000000000036</v>
      </c>
      <c r="B65">
        <f t="shared" si="1"/>
        <v>12.167000000000012</v>
      </c>
      <c r="E65">
        <f t="shared" si="4"/>
        <v>0.9998586363834151</v>
      </c>
    </row>
    <row r="66" spans="1:5" x14ac:dyDescent="0.25">
      <c r="A66">
        <f t="shared" si="0"/>
        <v>5.7600000000000016</v>
      </c>
      <c r="B66">
        <f t="shared" si="1"/>
        <v>13.824000000000005</v>
      </c>
    </row>
    <row r="67" spans="1:5" x14ac:dyDescent="0.25">
      <c r="A67">
        <f t="shared" ref="A67:A83" si="7">POWER(-4 + (0.1 * (ROW(A67)-2) ),2)</f>
        <v>6.25</v>
      </c>
      <c r="B67">
        <f t="shared" ref="B67:B82" si="8">POWER(-4 + (0.1 * (ROW(B67)-2) ),3)</f>
        <v>15.625</v>
      </c>
    </row>
    <row r="68" spans="1:5" x14ac:dyDescent="0.25">
      <c r="A68">
        <f t="shared" si="7"/>
        <v>6.7600000000000025</v>
      </c>
      <c r="B68">
        <f t="shared" si="8"/>
        <v>17.576000000000011</v>
      </c>
    </row>
    <row r="69" spans="1:5" x14ac:dyDescent="0.25">
      <c r="A69">
        <f t="shared" si="7"/>
        <v>7.2900000000000009</v>
      </c>
      <c r="B69">
        <f t="shared" si="8"/>
        <v>19.683000000000003</v>
      </c>
    </row>
    <row r="70" spans="1:5" x14ac:dyDescent="0.25">
      <c r="A70">
        <f t="shared" si="7"/>
        <v>7.8400000000000043</v>
      </c>
      <c r="B70">
        <f t="shared" si="8"/>
        <v>21.952000000000016</v>
      </c>
    </row>
    <row r="71" spans="1:5" x14ac:dyDescent="0.25">
      <c r="A71">
        <f t="shared" si="7"/>
        <v>8.4100000000000019</v>
      </c>
      <c r="B71">
        <f t="shared" si="8"/>
        <v>24.38900000000001</v>
      </c>
    </row>
    <row r="72" spans="1:5" x14ac:dyDescent="0.25">
      <c r="A72">
        <f t="shared" si="7"/>
        <v>9</v>
      </c>
      <c r="B72">
        <f t="shared" si="8"/>
        <v>27</v>
      </c>
    </row>
    <row r="73" spans="1:5" x14ac:dyDescent="0.25">
      <c r="A73">
        <f t="shared" si="7"/>
        <v>9.610000000000003</v>
      </c>
      <c r="B73">
        <f t="shared" si="8"/>
        <v>29.791000000000015</v>
      </c>
    </row>
    <row r="74" spans="1:5" x14ac:dyDescent="0.25">
      <c r="A74">
        <f t="shared" si="7"/>
        <v>10.240000000000002</v>
      </c>
      <c r="B74">
        <f t="shared" si="8"/>
        <v>32.768000000000008</v>
      </c>
    </row>
    <row r="75" spans="1:5" x14ac:dyDescent="0.25">
      <c r="A75">
        <f t="shared" si="7"/>
        <v>10.890000000000004</v>
      </c>
      <c r="B75">
        <f t="shared" si="8"/>
        <v>35.937000000000019</v>
      </c>
    </row>
    <row r="76" spans="1:5" x14ac:dyDescent="0.25">
      <c r="A76">
        <f t="shared" si="7"/>
        <v>11.560000000000002</v>
      </c>
      <c r="B76">
        <f t="shared" si="8"/>
        <v>39.304000000000009</v>
      </c>
    </row>
    <row r="77" spans="1:5" x14ac:dyDescent="0.25">
      <c r="A77">
        <f t="shared" si="7"/>
        <v>12.25</v>
      </c>
      <c r="B77">
        <f t="shared" si="8"/>
        <v>42.875</v>
      </c>
    </row>
    <row r="78" spans="1:5" x14ac:dyDescent="0.25">
      <c r="A78">
        <f t="shared" si="7"/>
        <v>12.960000000000004</v>
      </c>
      <c r="B78">
        <f t="shared" si="8"/>
        <v>46.65600000000002</v>
      </c>
    </row>
    <row r="79" spans="1:5" x14ac:dyDescent="0.25">
      <c r="A79">
        <f t="shared" si="7"/>
        <v>13.690000000000001</v>
      </c>
      <c r="B79">
        <f t="shared" si="8"/>
        <v>50.653000000000006</v>
      </c>
    </row>
    <row r="80" spans="1:5" x14ac:dyDescent="0.25">
      <c r="A80">
        <f t="shared" si="7"/>
        <v>14.440000000000005</v>
      </c>
      <c r="B80">
        <f t="shared" si="8"/>
        <v>54.872000000000028</v>
      </c>
    </row>
    <row r="81" spans="1:2" x14ac:dyDescent="0.25">
      <c r="A81">
        <f t="shared" si="7"/>
        <v>15.210000000000003</v>
      </c>
      <c r="B81">
        <f t="shared" si="8"/>
        <v>59.319000000000017</v>
      </c>
    </row>
    <row r="82" spans="1:2" x14ac:dyDescent="0.25">
      <c r="A82">
        <f t="shared" si="7"/>
        <v>16</v>
      </c>
      <c r="B82">
        <f t="shared" si="8"/>
        <v>64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9349-9CC4-42FC-A778-C89D199199EB}">
  <dimension ref="A1:P61"/>
  <sheetViews>
    <sheetView workbookViewId="0">
      <selection activeCell="G17" sqref="G17"/>
    </sheetView>
  </sheetViews>
  <sheetFormatPr defaultRowHeight="15" x14ac:dyDescent="0.25"/>
  <cols>
    <col min="1" max="1" width="15.42578125" customWidth="1"/>
    <col min="2" max="2" width="15.140625" customWidth="1"/>
    <col min="3" max="3" width="15.28515625" customWidth="1"/>
    <col min="4" max="4" width="13.28515625" customWidth="1"/>
    <col min="5" max="5" width="12.7109375" customWidth="1"/>
    <col min="6" max="6" width="13.28515625" customWidth="1"/>
  </cols>
  <sheetData>
    <row r="1" spans="1:16" x14ac:dyDescent="0.25">
      <c r="A1" s="15" t="s">
        <v>125</v>
      </c>
      <c r="B1" s="15"/>
      <c r="C1" s="15"/>
      <c r="D1" s="15"/>
      <c r="E1" s="15"/>
      <c r="F1" s="15"/>
    </row>
    <row r="2" spans="1:16" x14ac:dyDescent="0.25">
      <c r="A2" s="16" t="s">
        <v>126</v>
      </c>
      <c r="B2" s="16" t="s">
        <v>137</v>
      </c>
      <c r="C2" s="16" t="s">
        <v>138</v>
      </c>
      <c r="D2" s="16" t="s">
        <v>139</v>
      </c>
      <c r="E2" s="16" t="s">
        <v>140</v>
      </c>
      <c r="F2" s="16" t="s">
        <v>141</v>
      </c>
      <c r="J2" s="2" t="s">
        <v>127</v>
      </c>
      <c r="K2" s="2">
        <v>0</v>
      </c>
      <c r="L2" s="2">
        <v>0</v>
      </c>
      <c r="M2" s="2">
        <v>13239</v>
      </c>
      <c r="N2" s="2">
        <v>2000000</v>
      </c>
      <c r="O2" s="2">
        <v>0</v>
      </c>
    </row>
    <row r="3" spans="1:16" x14ac:dyDescent="0.25">
      <c r="A3" s="2" t="s">
        <v>127</v>
      </c>
      <c r="B3" s="2">
        <v>0</v>
      </c>
      <c r="C3" s="2">
        <v>0</v>
      </c>
      <c r="D3" s="2">
        <v>13239</v>
      </c>
      <c r="E3" s="2">
        <v>2000000</v>
      </c>
      <c r="F3" s="2">
        <v>0</v>
      </c>
      <c r="J3" s="2" t="s">
        <v>132</v>
      </c>
      <c r="K3" s="2">
        <v>11.86</v>
      </c>
      <c r="L3" s="2">
        <v>778</v>
      </c>
      <c r="M3" s="2">
        <v>142.6</v>
      </c>
      <c r="N3" s="2">
        <v>1906.98</v>
      </c>
      <c r="O3" s="2">
        <v>16</v>
      </c>
    </row>
    <row r="4" spans="1:16" x14ac:dyDescent="0.25">
      <c r="A4" s="2" t="s">
        <v>128</v>
      </c>
      <c r="B4" s="2">
        <v>0.24099999999999999</v>
      </c>
      <c r="C4" s="2">
        <v>58</v>
      </c>
      <c r="D4" s="2">
        <v>4.9000000000000004</v>
      </c>
      <c r="E4" s="2">
        <v>0.32</v>
      </c>
      <c r="F4" s="2">
        <v>0</v>
      </c>
      <c r="J4" s="2" t="s">
        <v>133</v>
      </c>
      <c r="K4" s="2">
        <v>29.46</v>
      </c>
      <c r="L4" s="2">
        <v>1428</v>
      </c>
      <c r="M4" s="2">
        <v>120.2</v>
      </c>
      <c r="N4" s="2">
        <v>570.9</v>
      </c>
      <c r="O4" s="2">
        <v>17</v>
      </c>
    </row>
    <row r="5" spans="1:16" x14ac:dyDescent="0.25">
      <c r="A5" s="2" t="s">
        <v>129</v>
      </c>
      <c r="B5" s="2">
        <v>0.61499999999999999</v>
      </c>
      <c r="C5" s="2">
        <v>108</v>
      </c>
      <c r="D5" s="2">
        <v>12.1</v>
      </c>
      <c r="E5" s="2">
        <v>4.8600000000000003</v>
      </c>
      <c r="F5" s="2">
        <v>0</v>
      </c>
    </row>
    <row r="6" spans="1:16" x14ac:dyDescent="0.25">
      <c r="A6" s="2" t="s">
        <v>130</v>
      </c>
      <c r="B6" s="2">
        <v>1</v>
      </c>
      <c r="C6" s="2">
        <v>150</v>
      </c>
      <c r="D6" s="2">
        <v>12.8</v>
      </c>
      <c r="E6" s="2">
        <v>6</v>
      </c>
      <c r="F6" s="2">
        <v>1</v>
      </c>
    </row>
    <row r="7" spans="1:16" x14ac:dyDescent="0.25">
      <c r="A7" s="2" t="s">
        <v>131</v>
      </c>
      <c r="B7" s="2">
        <v>0.88100000000000001</v>
      </c>
      <c r="C7" s="2">
        <v>288</v>
      </c>
      <c r="D7" s="2">
        <v>6.8</v>
      </c>
      <c r="E7" s="2">
        <v>0.51</v>
      </c>
      <c r="F7" s="2">
        <v>2</v>
      </c>
    </row>
    <row r="8" spans="1:16" x14ac:dyDescent="0.25">
      <c r="A8" s="2" t="s">
        <v>132</v>
      </c>
      <c r="B8" s="2">
        <v>11.86</v>
      </c>
      <c r="C8" s="2">
        <v>778</v>
      </c>
      <c r="D8" s="2">
        <v>142.6</v>
      </c>
      <c r="E8" s="2">
        <v>1906.98</v>
      </c>
      <c r="F8" s="2">
        <v>16</v>
      </c>
      <c r="J8" s="17"/>
      <c r="K8" s="17"/>
      <c r="L8" s="17"/>
      <c r="M8" s="17"/>
      <c r="N8" s="17"/>
      <c r="O8" s="17"/>
      <c r="P8" s="17"/>
    </row>
    <row r="9" spans="1:16" x14ac:dyDescent="0.25">
      <c r="A9" s="2" t="s">
        <v>133</v>
      </c>
      <c r="B9" s="2">
        <v>29.46</v>
      </c>
      <c r="C9" s="2">
        <v>1428</v>
      </c>
      <c r="D9" s="2">
        <v>120.2</v>
      </c>
      <c r="E9" s="2">
        <v>570.9</v>
      </c>
      <c r="F9" s="2">
        <v>17</v>
      </c>
    </row>
    <row r="10" spans="1:16" x14ac:dyDescent="0.25">
      <c r="A10" s="2" t="s">
        <v>134</v>
      </c>
      <c r="B10" s="2">
        <v>84.01</v>
      </c>
      <c r="C10" s="2">
        <v>2869</v>
      </c>
      <c r="D10" s="2">
        <v>49</v>
      </c>
      <c r="E10" s="2">
        <v>87.24</v>
      </c>
      <c r="F10" s="2">
        <v>14</v>
      </c>
    </row>
    <row r="11" spans="1:16" x14ac:dyDescent="0.25">
      <c r="A11" s="2" t="s">
        <v>135</v>
      </c>
      <c r="B11" s="2">
        <v>164.8</v>
      </c>
      <c r="C11" s="2">
        <v>4496</v>
      </c>
      <c r="D11" s="2">
        <v>50.2</v>
      </c>
      <c r="E11" s="2">
        <v>103.38</v>
      </c>
      <c r="F11" s="2">
        <v>2</v>
      </c>
    </row>
    <row r="12" spans="1:16" x14ac:dyDescent="0.25">
      <c r="A12" s="2" t="s">
        <v>136</v>
      </c>
      <c r="B12" s="2">
        <v>247.7</v>
      </c>
      <c r="C12" s="2">
        <v>5900</v>
      </c>
      <c r="D12" s="2">
        <v>2.8</v>
      </c>
      <c r="E12" s="2">
        <v>0.1</v>
      </c>
      <c r="F12" s="2">
        <v>1</v>
      </c>
      <c r="J12" s="2" t="s">
        <v>128</v>
      </c>
      <c r="K12" s="2">
        <v>0.24099999999999999</v>
      </c>
      <c r="L12" s="2">
        <v>58</v>
      </c>
      <c r="M12" s="2">
        <v>4.9000000000000004</v>
      </c>
      <c r="N12" s="2">
        <v>0.32</v>
      </c>
      <c r="O12" s="2">
        <v>0</v>
      </c>
    </row>
    <row r="13" spans="1:16" x14ac:dyDescent="0.25">
      <c r="J13" s="2" t="s">
        <v>131</v>
      </c>
      <c r="K13" s="2">
        <v>0.88100000000000001</v>
      </c>
      <c r="L13" s="2">
        <v>288</v>
      </c>
      <c r="M13" s="2">
        <v>6.8</v>
      </c>
      <c r="N13" s="2">
        <v>0.51</v>
      </c>
      <c r="O13" s="2">
        <v>2</v>
      </c>
    </row>
    <row r="14" spans="1:16" x14ac:dyDescent="0.25">
      <c r="J14" s="2" t="s">
        <v>136</v>
      </c>
      <c r="K14" s="2">
        <v>247.7</v>
      </c>
      <c r="L14" s="2">
        <v>5900</v>
      </c>
      <c r="M14" s="2">
        <v>2.8</v>
      </c>
      <c r="N14" s="2">
        <v>0.1</v>
      </c>
      <c r="O14" s="2">
        <v>1</v>
      </c>
    </row>
    <row r="17" spans="10:16" x14ac:dyDescent="0.25">
      <c r="J17" s="2" t="s">
        <v>129</v>
      </c>
      <c r="K17" s="2">
        <v>0.61499999999999999</v>
      </c>
      <c r="L17" s="2">
        <v>108</v>
      </c>
      <c r="M17" s="2">
        <v>12.1</v>
      </c>
      <c r="N17" s="2">
        <v>4.8600000000000003</v>
      </c>
      <c r="O17" s="2">
        <v>0</v>
      </c>
    </row>
    <row r="18" spans="10:16" x14ac:dyDescent="0.25">
      <c r="J18" s="2" t="s">
        <v>130</v>
      </c>
      <c r="K18" s="2">
        <v>1</v>
      </c>
      <c r="L18" s="2">
        <v>150</v>
      </c>
      <c r="M18" s="2">
        <v>12.8</v>
      </c>
      <c r="N18" s="2">
        <v>6</v>
      </c>
      <c r="O18" s="2">
        <v>1</v>
      </c>
    </row>
    <row r="19" spans="10:16" x14ac:dyDescent="0.25">
      <c r="J19" s="2" t="s">
        <v>135</v>
      </c>
      <c r="K19" s="2">
        <v>164.8</v>
      </c>
      <c r="L19" s="2">
        <v>4496</v>
      </c>
      <c r="M19" s="2">
        <v>50.2</v>
      </c>
      <c r="N19" s="2">
        <v>103.38</v>
      </c>
      <c r="O19" s="2">
        <v>2</v>
      </c>
    </row>
    <row r="20" spans="10:16" x14ac:dyDescent="0.25">
      <c r="J20" s="17"/>
      <c r="K20" s="17"/>
      <c r="L20" s="17"/>
      <c r="M20" s="17"/>
      <c r="N20" s="17"/>
      <c r="O20" s="17"/>
      <c r="P20" s="17"/>
    </row>
    <row r="21" spans="10:16" x14ac:dyDescent="0.25">
      <c r="J21" s="17"/>
      <c r="K21" s="17"/>
      <c r="L21" s="17"/>
      <c r="M21" s="17"/>
      <c r="N21" s="17"/>
      <c r="O21" s="17"/>
      <c r="P21" s="17"/>
    </row>
    <row r="22" spans="10:16" x14ac:dyDescent="0.25">
      <c r="J22" s="2" t="s">
        <v>132</v>
      </c>
      <c r="K22" s="2">
        <v>11.86</v>
      </c>
      <c r="L22" s="2">
        <v>778</v>
      </c>
      <c r="M22" s="2">
        <v>142.6</v>
      </c>
      <c r="N22" s="2">
        <v>1906.98</v>
      </c>
      <c r="O22" s="2">
        <v>16</v>
      </c>
    </row>
    <row r="23" spans="10:16" x14ac:dyDescent="0.25">
      <c r="J23" s="2" t="s">
        <v>133</v>
      </c>
      <c r="K23" s="2">
        <v>29.46</v>
      </c>
      <c r="L23" s="2">
        <v>1428</v>
      </c>
      <c r="M23" s="2">
        <v>120.2</v>
      </c>
      <c r="N23" s="2">
        <v>570.9</v>
      </c>
      <c r="O23" s="2">
        <v>17</v>
      </c>
    </row>
    <row r="24" spans="10:16" x14ac:dyDescent="0.25">
      <c r="J24" s="2" t="s">
        <v>134</v>
      </c>
      <c r="K24" s="2">
        <v>84.01</v>
      </c>
      <c r="L24" s="2">
        <v>2869</v>
      </c>
      <c r="M24" s="2">
        <v>49</v>
      </c>
      <c r="N24" s="2">
        <v>87.24</v>
      </c>
      <c r="O24" s="2">
        <v>14</v>
      </c>
    </row>
    <row r="25" spans="10:16" x14ac:dyDescent="0.25">
      <c r="J25" s="2" t="s">
        <v>135</v>
      </c>
      <c r="K25" s="2">
        <v>164.8</v>
      </c>
      <c r="L25" s="2">
        <v>4496</v>
      </c>
      <c r="M25" s="2">
        <v>50.2</v>
      </c>
      <c r="N25" s="2">
        <v>103.38</v>
      </c>
      <c r="O25" s="2">
        <v>2</v>
      </c>
    </row>
    <row r="28" spans="10:16" x14ac:dyDescent="0.25">
      <c r="J28" s="2" t="s">
        <v>134</v>
      </c>
      <c r="K28" s="2">
        <v>84.01</v>
      </c>
      <c r="L28" s="2">
        <v>2869</v>
      </c>
      <c r="M28" s="2">
        <v>49</v>
      </c>
      <c r="N28" s="2">
        <v>87.24</v>
      </c>
      <c r="O28" s="2">
        <v>14</v>
      </c>
    </row>
    <row r="29" spans="10:16" x14ac:dyDescent="0.25">
      <c r="J29" s="2" t="s">
        <v>136</v>
      </c>
      <c r="K29" s="2">
        <v>247.7</v>
      </c>
      <c r="L29" s="2">
        <v>5900</v>
      </c>
      <c r="M29" s="2">
        <v>2.8</v>
      </c>
      <c r="N29" s="2">
        <v>0.1</v>
      </c>
      <c r="O29" s="2">
        <v>1</v>
      </c>
    </row>
    <row r="32" spans="10:16" x14ac:dyDescent="0.25">
      <c r="J32" s="2" t="s">
        <v>136</v>
      </c>
      <c r="K32" s="2">
        <v>247.7</v>
      </c>
      <c r="L32" s="2">
        <v>5900</v>
      </c>
      <c r="M32" s="2">
        <v>2.8</v>
      </c>
      <c r="N32" s="2">
        <v>0.1</v>
      </c>
      <c r="O32" s="2">
        <v>1</v>
      </c>
    </row>
    <row r="35" spans="10:15" x14ac:dyDescent="0.25">
      <c r="J35" s="2" t="s">
        <v>128</v>
      </c>
      <c r="K35" s="2">
        <v>0.24099999999999999</v>
      </c>
      <c r="L35" s="2">
        <v>58</v>
      </c>
      <c r="M35" s="2">
        <v>4.9000000000000004</v>
      </c>
      <c r="N35" s="2">
        <v>0.32</v>
      </c>
      <c r="O35" s="2">
        <v>0</v>
      </c>
    </row>
    <row r="36" spans="10:15" x14ac:dyDescent="0.25">
      <c r="J36" s="2" t="s">
        <v>133</v>
      </c>
      <c r="K36" s="2">
        <v>29.46</v>
      </c>
      <c r="L36" s="2">
        <v>1428</v>
      </c>
      <c r="M36" s="2">
        <v>120.2</v>
      </c>
      <c r="N36" s="2">
        <v>570.9</v>
      </c>
      <c r="O36" s="2">
        <v>17</v>
      </c>
    </row>
    <row r="37" spans="10:15" x14ac:dyDescent="0.25">
      <c r="J37" s="2" t="s">
        <v>136</v>
      </c>
      <c r="K37" s="2">
        <v>247.7</v>
      </c>
      <c r="L37" s="2">
        <v>5900</v>
      </c>
      <c r="M37" s="2">
        <v>2.8</v>
      </c>
      <c r="N37" s="2">
        <v>0.1</v>
      </c>
      <c r="O37" s="2">
        <v>1</v>
      </c>
    </row>
    <row r="40" spans="10:15" x14ac:dyDescent="0.25">
      <c r="J40" s="2" t="s">
        <v>131</v>
      </c>
      <c r="K40" s="2">
        <v>0.88100000000000001</v>
      </c>
      <c r="L40" s="2">
        <v>288</v>
      </c>
      <c r="M40" s="2">
        <v>6.8</v>
      </c>
      <c r="N40" s="2">
        <v>0.51</v>
      </c>
      <c r="O40" s="2">
        <v>2</v>
      </c>
    </row>
    <row r="41" spans="10:15" x14ac:dyDescent="0.25">
      <c r="J41" s="2" t="s">
        <v>132</v>
      </c>
      <c r="K41" s="2">
        <v>11.86</v>
      </c>
      <c r="L41" s="2">
        <v>778</v>
      </c>
      <c r="M41" s="2">
        <v>142.6</v>
      </c>
      <c r="N41" s="2">
        <v>1906.98</v>
      </c>
      <c r="O41" s="2">
        <v>16</v>
      </c>
    </row>
    <row r="42" spans="10:15" x14ac:dyDescent="0.25">
      <c r="J42" s="2" t="s">
        <v>133</v>
      </c>
      <c r="K42" s="2">
        <v>29.46</v>
      </c>
      <c r="L42" s="2">
        <v>1428</v>
      </c>
      <c r="M42" s="2">
        <v>120.2</v>
      </c>
      <c r="N42" s="2">
        <v>570.9</v>
      </c>
      <c r="O42" s="2">
        <v>17</v>
      </c>
    </row>
    <row r="43" spans="10:15" x14ac:dyDescent="0.25">
      <c r="J43" s="2" t="s">
        <v>134</v>
      </c>
      <c r="K43" s="2">
        <v>84.01</v>
      </c>
      <c r="L43" s="2">
        <v>2869</v>
      </c>
      <c r="M43" s="2">
        <v>49</v>
      </c>
      <c r="N43" s="2">
        <v>87.24</v>
      </c>
      <c r="O43" s="2">
        <v>14</v>
      </c>
    </row>
    <row r="44" spans="10:15" x14ac:dyDescent="0.25">
      <c r="J44" s="2" t="s">
        <v>135</v>
      </c>
      <c r="K44" s="2">
        <v>164.8</v>
      </c>
      <c r="L44" s="2">
        <v>4496</v>
      </c>
      <c r="M44" s="2">
        <v>50.2</v>
      </c>
      <c r="N44" s="2">
        <v>103.38</v>
      </c>
      <c r="O44" s="2">
        <v>2</v>
      </c>
    </row>
    <row r="45" spans="10:15" x14ac:dyDescent="0.25">
      <c r="J45" s="2" t="s">
        <v>128</v>
      </c>
      <c r="K45" s="2">
        <v>0.24099999999999999</v>
      </c>
      <c r="L45" s="2">
        <v>58</v>
      </c>
      <c r="M45" s="2">
        <v>4.9000000000000004</v>
      </c>
      <c r="N45" s="2">
        <v>0.32</v>
      </c>
      <c r="O45" s="2">
        <v>0</v>
      </c>
    </row>
    <row r="50" spans="10:16" x14ac:dyDescent="0.25">
      <c r="J50" s="18" t="s">
        <v>136</v>
      </c>
      <c r="K50" s="18">
        <v>247.7</v>
      </c>
      <c r="L50" s="18">
        <v>5900</v>
      </c>
      <c r="M50" s="18">
        <v>2.8</v>
      </c>
      <c r="N50" s="18">
        <v>0.1</v>
      </c>
      <c r="O50" s="18">
        <v>1</v>
      </c>
    </row>
    <row r="51" spans="10:16" x14ac:dyDescent="0.25">
      <c r="J51" s="19"/>
      <c r="K51" s="19"/>
      <c r="L51" s="19"/>
      <c r="M51" s="19"/>
      <c r="N51" s="19"/>
      <c r="O51" s="19"/>
      <c r="P51" s="17"/>
    </row>
    <row r="52" spans="10:16" x14ac:dyDescent="0.25">
      <c r="J52" s="17"/>
      <c r="K52" s="17"/>
      <c r="L52" s="17"/>
      <c r="M52" s="17"/>
      <c r="N52" s="17"/>
      <c r="O52" s="17"/>
    </row>
    <row r="53" spans="10:16" x14ac:dyDescent="0.25">
      <c r="J53" s="17"/>
      <c r="K53" s="17"/>
      <c r="L53" s="17"/>
      <c r="M53" s="17"/>
      <c r="N53" s="17"/>
      <c r="O53" s="17"/>
      <c r="P53" s="17"/>
    </row>
    <row r="54" spans="10:16" x14ac:dyDescent="0.25">
      <c r="J54" s="2" t="s">
        <v>127</v>
      </c>
      <c r="K54" s="2">
        <v>0</v>
      </c>
      <c r="L54" s="2">
        <v>0</v>
      </c>
      <c r="M54" s="2">
        <v>13239</v>
      </c>
      <c r="N54" s="2">
        <v>2000000</v>
      </c>
      <c r="O54" s="2">
        <v>0</v>
      </c>
    </row>
    <row r="55" spans="10:16" x14ac:dyDescent="0.25">
      <c r="J55" s="2" t="s">
        <v>129</v>
      </c>
      <c r="K55" s="2">
        <v>0.61499999999999999</v>
      </c>
      <c r="L55" s="2">
        <v>108</v>
      </c>
      <c r="M55" s="2">
        <v>12.1</v>
      </c>
      <c r="N55" s="2">
        <v>4.8600000000000003</v>
      </c>
      <c r="O55" s="2">
        <v>0</v>
      </c>
    </row>
    <row r="56" spans="10:16" x14ac:dyDescent="0.25">
      <c r="J56" s="2" t="s">
        <v>133</v>
      </c>
      <c r="K56" s="2">
        <v>29.46</v>
      </c>
      <c r="L56" s="2">
        <v>1428</v>
      </c>
      <c r="M56" s="2">
        <v>120.2</v>
      </c>
      <c r="N56" s="2">
        <v>570.9</v>
      </c>
      <c r="O56" s="2">
        <v>17</v>
      </c>
    </row>
    <row r="57" spans="10:16" x14ac:dyDescent="0.25">
      <c r="J57" s="2" t="s">
        <v>134</v>
      </c>
      <c r="K57" s="2">
        <v>84.01</v>
      </c>
      <c r="L57" s="2">
        <v>2869</v>
      </c>
      <c r="M57" s="2">
        <v>49</v>
      </c>
      <c r="N57" s="2">
        <v>87.24</v>
      </c>
      <c r="O57" s="2">
        <v>14</v>
      </c>
    </row>
    <row r="58" spans="10:16" x14ac:dyDescent="0.25">
      <c r="J58" s="2" t="s">
        <v>135</v>
      </c>
      <c r="K58" s="2">
        <v>164.8</v>
      </c>
      <c r="L58" s="2">
        <v>4496</v>
      </c>
      <c r="M58" s="2">
        <v>50.2</v>
      </c>
      <c r="N58" s="2">
        <v>103.38</v>
      </c>
      <c r="O58" s="2">
        <v>2</v>
      </c>
    </row>
    <row r="59" spans="10:16" x14ac:dyDescent="0.25">
      <c r="J59" s="17"/>
      <c r="K59" s="17"/>
      <c r="L59" s="17"/>
      <c r="M59" s="17"/>
      <c r="N59" s="17"/>
      <c r="O59" s="17"/>
      <c r="P59" s="17"/>
    </row>
    <row r="60" spans="10:16" x14ac:dyDescent="0.25">
      <c r="J60" s="17"/>
      <c r="K60" s="17"/>
      <c r="L60" s="17"/>
      <c r="M60" s="17"/>
      <c r="N60" s="17"/>
      <c r="O60" s="17"/>
      <c r="P60" s="17"/>
    </row>
    <row r="61" spans="10:16" x14ac:dyDescent="0.25">
      <c r="J61" s="2" t="s">
        <v>131</v>
      </c>
      <c r="K61" s="2">
        <v>0.88100000000000001</v>
      </c>
      <c r="L61" s="2">
        <v>288</v>
      </c>
      <c r="M61" s="2">
        <v>6.8</v>
      </c>
      <c r="N61" s="2">
        <v>0.51</v>
      </c>
      <c r="O61" s="2">
        <v>2</v>
      </c>
    </row>
  </sheetData>
  <autoFilter ref="A2:F12" xr:uid="{73F69349-9CC4-42FC-A778-C89D199199EB}"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Прайс_лист фирмы «Альфа»</vt:lpstr>
      <vt:lpstr>Прейскурант</vt:lpstr>
      <vt:lpstr>Ведомость</vt:lpstr>
      <vt:lpstr>Зачёт</vt:lpstr>
      <vt:lpstr>Покупки</vt:lpstr>
      <vt:lpstr>Инфляция</vt:lpstr>
      <vt:lpstr>Авиакомпания</vt:lpstr>
      <vt:lpstr>Секция</vt:lpstr>
      <vt:lpstr>Таблица 9</vt:lpstr>
      <vt:lpstr>Произвольные числа</vt:lpstr>
      <vt:lpstr>Функции</vt:lpstr>
      <vt:lpstr>Солнечная система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ZVARG</dc:creator>
  <cp:lastModifiedBy>Денис</cp:lastModifiedBy>
  <dcterms:created xsi:type="dcterms:W3CDTF">2023-10-04T13:57:51Z</dcterms:created>
  <dcterms:modified xsi:type="dcterms:W3CDTF">2023-10-05T05:52:59Z</dcterms:modified>
</cp:coreProperties>
</file>