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enis\Documents\sppo\2\phys\el\"/>
    </mc:Choice>
  </mc:AlternateContent>
  <xr:revisionPtr revIDLastSave="0" documentId="8_{7D5D74AF-13FE-4578-BD3B-AF646762F42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3" i="1" l="1"/>
  <c r="C8" i="1"/>
  <c r="N4" i="1"/>
  <c r="J4" i="1"/>
  <c r="H6" i="1" l="1"/>
  <c r="E12" i="1" s="1" a="1"/>
  <c r="E12" i="1" s="1"/>
  <c r="M4" i="1"/>
  <c r="L4" i="1"/>
  <c r="J6" i="1" l="1"/>
  <c r="Q3" i="1" s="1"/>
  <c r="J8" i="1"/>
  <c r="J9" i="1"/>
  <c r="J7" i="1"/>
  <c r="I6" i="1"/>
  <c r="H16" i="1" s="1"/>
  <c r="H19" i="1"/>
  <c r="H22" i="1"/>
  <c r="D6" i="1"/>
  <c r="D3" i="1"/>
  <c r="H14" i="1" l="1"/>
  <c r="H21" i="1"/>
  <c r="H20" i="1"/>
  <c r="H18" i="1"/>
  <c r="H15" i="1"/>
  <c r="E3" i="1"/>
  <c r="E6" i="1"/>
  <c r="F6" i="1" s="1"/>
  <c r="H12" i="1"/>
  <c r="H17" i="1"/>
  <c r="I12" i="1" l="1"/>
  <c r="I13" i="1" l="1"/>
  <c r="I17" i="1"/>
  <c r="I21" i="1"/>
  <c r="I14" i="1"/>
  <c r="I18" i="1"/>
  <c r="I22" i="1"/>
  <c r="I15" i="1"/>
  <c r="I19" i="1"/>
  <c r="I16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1</author>
  </authors>
  <commentList>
    <comment ref="B4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Вставить значения в пустые строки, остальные посчитаются автоматически</t>
        </r>
      </text>
    </comment>
    <comment ref="H4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Проверить правильность значений N1, N2, l, R1, R2, C1, S</t>
        </r>
      </text>
    </comment>
    <comment ref="H9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Проверить частоту, при которой проводились измерения</t>
        </r>
      </text>
    </comment>
    <comment ref="B10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Вставить значения в пустые строчки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<sst xmlns="http://schemas.openxmlformats.org/spreadsheetml/2006/main" count="22" uniqueCount="22">
  <si>
    <t xml:space="preserve">        , дел</t>
  </si>
  <si>
    <t>U, B</t>
  </si>
  <si>
    <t>X, дел</t>
  </si>
  <si>
    <t>H, А/м</t>
  </si>
  <si>
    <t>Y, дел</t>
  </si>
  <si>
    <t>В, Тл</t>
  </si>
  <si>
    <t>μ</t>
  </si>
  <si>
    <t xml:space="preserve">    S, </t>
  </si>
  <si>
    <r>
      <rPr>
        <sz val="11"/>
        <color theme="1"/>
        <rFont val="Calibri"/>
        <family val="2"/>
        <charset val="204"/>
      </rPr>
      <t>ℓ</t>
    </r>
    <r>
      <rPr>
        <sz val="11"/>
        <color theme="1"/>
        <rFont val="Calibri"/>
        <family val="2"/>
      </rPr>
      <t>, см</t>
    </r>
  </si>
  <si>
    <t>α</t>
  </si>
  <si>
    <t>β</t>
  </si>
  <si>
    <t>χ</t>
  </si>
  <si>
    <r>
      <rPr>
        <sz val="11"/>
        <color theme="1"/>
        <rFont val="Calibri"/>
        <family val="2"/>
        <charset val="204"/>
      </rPr>
      <t>ƒ</t>
    </r>
    <r>
      <rPr>
        <sz val="11"/>
        <color theme="1"/>
        <rFont val="Calibri"/>
        <family val="2"/>
      </rPr>
      <t>=</t>
    </r>
  </si>
  <si>
    <t>Гц</t>
  </si>
  <si>
    <t>для 1-7</t>
  </si>
  <si>
    <t>для 8</t>
  </si>
  <si>
    <t>для 9</t>
  </si>
  <si>
    <t>для 10-11</t>
  </si>
  <si>
    <t>Гн/м</t>
  </si>
  <si>
    <t>Sпг,см^2</t>
  </si>
  <si>
    <t>P,ВТ</t>
  </si>
  <si>
    <r>
      <rPr>
        <sz val="11"/>
        <color theme="1"/>
        <rFont val="Calibri"/>
        <family val="2"/>
        <charset val="204"/>
      </rPr>
      <t>±</t>
    </r>
    <r>
      <rPr>
        <sz val="11"/>
        <color theme="1"/>
        <rFont val="Calibri"/>
        <family val="2"/>
      </rPr>
      <t>7%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</si>
</sst>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/>
    <xf numFmtId="0" fontId="0" fillId="2" borderId="9" xfId="0" applyFill="1" applyBorder="1" applyAlignment="1">
      <alignment horizontal="left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0" fillId="0" borderId="14" xfId="0" applyBorder="1"/>
    <xf numFmtId="0" fontId="1" fillId="2" borderId="15" xfId="0" applyFont="1" applyFill="1" applyBorder="1" applyAlignment="1">
      <alignment horizontal="center" vertical="center"/>
    </xf>
    <xf numFmtId="0" fontId="0" fillId="0" borderId="18" xfId="0" applyBorder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3" borderId="16" xfId="0" applyFill="1" applyBorder="1"/>
    <xf numFmtId="0" fontId="0" fillId="3" borderId="17" xfId="0" applyFill="1" applyBorder="1"/>
    <xf numFmtId="0" fontId="1" fillId="0" borderId="0" xfId="0" applyFont="1"/>
    <xf numFmtId="0" fontId="0" fillId="0" borderId="20" xfId="0" applyBorder="1"/>
    <xf numFmtId="0" fontId="0" fillId="0" borderId="19" xfId="0" applyBorder="1"/>
    <xf numFmtId="0" fontId="0" fillId="0" borderId="21" xfId="0" applyBorder="1" applyAlignment="1">
      <alignment horizontal="center"/>
    </xf>
    <xf numFmtId="0" fontId="0" fillId="2" borderId="2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514350</xdr:colOff>
      <xdr:row>1</xdr:row>
      <xdr:rowOff>0</xdr:rowOff>
    </xdr:from>
    <xdr:ext cx="50482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92556BB6-648C-4A55-9BE8-252BC544C8EB}"/>
                </a:ext>
              </a:extLst>
            </xdr:cNvPr>
            <xdr:cNvSpPr txBox="1"/>
          </xdr:nvSpPr>
          <xdr:spPr>
            <a:xfrm>
              <a:off x="514350" y="200025"/>
              <a:ext cx="50482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92556BB6-648C-4A55-9BE8-252BC544C8EB}"/>
                </a:ext>
              </a:extLst>
            </xdr:cNvPr>
            <xdr:cNvSpPr txBox="1"/>
          </xdr:nvSpPr>
          <xdr:spPr>
            <a:xfrm>
              <a:off x="514350" y="200025"/>
              <a:ext cx="50482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𝑋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𝑐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2</xdr:col>
      <xdr:colOff>76200</xdr:colOff>
      <xdr:row>1</xdr:row>
      <xdr:rowOff>9525</xdr:rowOff>
    </xdr:from>
    <xdr:ext cx="78105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BE44B05A-8B12-4F18-8F7A-5275C1F4A2A0}"/>
                </a:ext>
              </a:extLst>
            </xdr:cNvPr>
            <xdr:cNvSpPr txBox="1"/>
          </xdr:nvSpPr>
          <xdr:spPr>
            <a:xfrm>
              <a:off x="1295400" y="209550"/>
              <a:ext cx="78105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ru-RU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𝑌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𝑟</m:t>
                      </m:r>
                    </m:sub>
                  </m:sSub>
                </m:oMath>
              </a14:m>
              <a:r>
                <a:rPr lang="en-US" sz="1100"/>
                <a:t>, </a:t>
              </a:r>
              <a:r>
                <a:rPr lang="ru-RU" sz="1100"/>
                <a:t>дел</a:t>
              </a:r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BE44B05A-8B12-4F18-8F7A-5275C1F4A2A0}"/>
                </a:ext>
              </a:extLst>
            </xdr:cNvPr>
            <xdr:cNvSpPr txBox="1"/>
          </xdr:nvSpPr>
          <xdr:spPr>
            <a:xfrm>
              <a:off x="1295400" y="209550"/>
              <a:ext cx="78105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𝑌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𝑟</a:t>
              </a:r>
              <a:r>
                <a:rPr lang="en-US" sz="1100"/>
                <a:t>, </a:t>
              </a:r>
              <a:r>
                <a:rPr lang="ru-RU" sz="1100"/>
                <a:t>дел</a:t>
              </a:r>
            </a:p>
          </xdr:txBody>
        </xdr:sp>
      </mc:Fallback>
    </mc:AlternateContent>
    <xdr:clientData/>
  </xdr:oneCellAnchor>
  <xdr:oneCellAnchor>
    <xdr:from>
      <xdr:col>3</xdr:col>
      <xdr:colOff>66675</xdr:colOff>
      <xdr:row>1</xdr:row>
      <xdr:rowOff>9525</xdr:rowOff>
    </xdr:from>
    <xdr:ext cx="75247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9FA79E66-6BD1-415A-891B-0845B27EFCC9}"/>
                </a:ext>
              </a:extLst>
            </xdr:cNvPr>
            <xdr:cNvSpPr txBox="1"/>
          </xdr:nvSpPr>
          <xdr:spPr>
            <a:xfrm>
              <a:off x="1895475" y="209550"/>
              <a:ext cx="7524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ru-RU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𝑐</m:t>
                      </m:r>
                    </m:sub>
                  </m:sSub>
                </m:oMath>
              </a14:m>
              <a:r>
                <a:rPr lang="ru-RU" sz="1100"/>
                <a:t>, А/м</a:t>
              </a:r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9FA79E66-6BD1-415A-891B-0845B27EFCC9}"/>
                </a:ext>
              </a:extLst>
            </xdr:cNvPr>
            <xdr:cNvSpPr txBox="1"/>
          </xdr:nvSpPr>
          <xdr:spPr>
            <a:xfrm>
              <a:off x="1895475" y="209550"/>
              <a:ext cx="7524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𝐻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𝑐</a:t>
              </a:r>
              <a:r>
                <a:rPr lang="ru-RU" sz="1100"/>
                <a:t>, А/м</a:t>
              </a:r>
            </a:p>
          </xdr:txBody>
        </xdr:sp>
      </mc:Fallback>
    </mc:AlternateContent>
    <xdr:clientData/>
  </xdr:oneCellAnchor>
  <xdr:oneCellAnchor>
    <xdr:from>
      <xdr:col>3</xdr:col>
      <xdr:colOff>495300</xdr:colOff>
      <xdr:row>1</xdr:row>
      <xdr:rowOff>1</xdr:rowOff>
    </xdr:from>
    <xdr:ext cx="8001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2F668A3C-19FF-40A2-A5F0-55608F71ACEF}"/>
                </a:ext>
              </a:extLst>
            </xdr:cNvPr>
            <xdr:cNvSpPr txBox="1"/>
          </xdr:nvSpPr>
          <xdr:spPr>
            <a:xfrm>
              <a:off x="2324100" y="200026"/>
              <a:ext cx="8001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𝑟</m:t>
                        </m:r>
                      </m:sub>
                    </m:sSub>
                    <m:r>
                      <a:rPr lang="ru-RU" sz="1100" b="0" i="0">
                        <a:latin typeface="Cambria Math" panose="02040503050406030204" pitchFamily="18" charset="0"/>
                      </a:rPr>
                      <m:t>, Тл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2F668A3C-19FF-40A2-A5F0-55608F71ACEF}"/>
                </a:ext>
              </a:extLst>
            </xdr:cNvPr>
            <xdr:cNvSpPr txBox="1"/>
          </xdr:nvSpPr>
          <xdr:spPr>
            <a:xfrm>
              <a:off x="2324100" y="200026"/>
              <a:ext cx="8001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𝐵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𝑟</a:t>
              </a:r>
              <a:r>
                <a:rPr lang="ru-RU" sz="1100" b="0" i="0">
                  <a:latin typeface="Cambria Math" panose="02040503050406030204" pitchFamily="18" charset="0"/>
                </a:rPr>
                <a:t>, Тл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590550</xdr:colOff>
      <xdr:row>4</xdr:row>
      <xdr:rowOff>19050</xdr:rowOff>
    </xdr:from>
    <xdr:ext cx="61912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A4337C6E-E21A-4C3D-B6CA-1E5AE5E367B7}"/>
                </a:ext>
              </a:extLst>
            </xdr:cNvPr>
            <xdr:cNvSpPr txBox="1"/>
          </xdr:nvSpPr>
          <xdr:spPr>
            <a:xfrm>
              <a:off x="590550" y="819150"/>
              <a:ext cx="61912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, </m:t>
                    </m:r>
                    <m:r>
                      <a:rPr lang="ru-RU" sz="1100" b="0" i="1">
                        <a:latin typeface="Cambria Math" panose="02040503050406030204" pitchFamily="18" charset="0"/>
                      </a:rPr>
                      <m:t>дел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A4337C6E-E21A-4C3D-B6CA-1E5AE5E367B7}"/>
                </a:ext>
              </a:extLst>
            </xdr:cNvPr>
            <xdr:cNvSpPr txBox="1"/>
          </xdr:nvSpPr>
          <xdr:spPr>
            <a:xfrm>
              <a:off x="590550" y="819150"/>
              <a:ext cx="61912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𝑋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𝑚, </a:t>
              </a:r>
              <a:r>
                <a:rPr lang="ru-RU" sz="1100" b="0" i="0">
                  <a:latin typeface="Cambria Math" panose="02040503050406030204" pitchFamily="18" charset="0"/>
                </a:rPr>
                <a:t>дел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2</xdr:col>
      <xdr:colOff>66674</xdr:colOff>
      <xdr:row>4</xdr:row>
      <xdr:rowOff>9525</xdr:rowOff>
    </xdr:from>
    <xdr:ext cx="75247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EEEE9A1C-BC50-41EA-A7A5-33B83B9DF7E1}"/>
                </a:ext>
              </a:extLst>
            </xdr:cNvPr>
            <xdr:cNvSpPr txBox="1"/>
          </xdr:nvSpPr>
          <xdr:spPr>
            <a:xfrm>
              <a:off x="1285874" y="809625"/>
              <a:ext cx="7524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ru-RU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𝑌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𝑚</m:t>
                      </m:r>
                    </m:sub>
                  </m:sSub>
                </m:oMath>
              </a14:m>
              <a:r>
                <a:rPr lang="en-US" sz="1100"/>
                <a:t>, </a:t>
              </a:r>
              <a:r>
                <a:rPr lang="ru-RU" sz="1100"/>
                <a:t>дел</a:t>
              </a:r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EEEE9A1C-BC50-41EA-A7A5-33B83B9DF7E1}"/>
                </a:ext>
              </a:extLst>
            </xdr:cNvPr>
            <xdr:cNvSpPr txBox="1"/>
          </xdr:nvSpPr>
          <xdr:spPr>
            <a:xfrm>
              <a:off x="1285874" y="809625"/>
              <a:ext cx="7524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𝑌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𝑚</a:t>
              </a:r>
              <a:r>
                <a:rPr lang="en-US" sz="1100"/>
                <a:t>, </a:t>
              </a:r>
              <a:r>
                <a:rPr lang="ru-RU" sz="1100"/>
                <a:t>дел</a:t>
              </a:r>
            </a:p>
          </xdr:txBody>
        </xdr:sp>
      </mc:Fallback>
    </mc:AlternateContent>
    <xdr:clientData/>
  </xdr:oneCellAnchor>
  <xdr:oneCellAnchor>
    <xdr:from>
      <xdr:col>3</xdr:col>
      <xdr:colOff>47625</xdr:colOff>
      <xdr:row>4</xdr:row>
      <xdr:rowOff>9525</xdr:rowOff>
    </xdr:from>
    <xdr:ext cx="82867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B4CDE299-89D9-43E6-8CDC-F63DAF177C0C}"/>
                </a:ext>
              </a:extLst>
            </xdr:cNvPr>
            <xdr:cNvSpPr txBox="1"/>
          </xdr:nvSpPr>
          <xdr:spPr>
            <a:xfrm>
              <a:off x="1876425" y="809625"/>
              <a:ext cx="8286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ru-RU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𝑚</m:t>
                      </m:r>
                    </m:sub>
                  </m:sSub>
                </m:oMath>
              </a14:m>
              <a:r>
                <a:rPr lang="ru-RU" sz="1100"/>
                <a:t>, А/м</a:t>
              </a:r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B4CDE299-89D9-43E6-8CDC-F63DAF177C0C}"/>
                </a:ext>
              </a:extLst>
            </xdr:cNvPr>
            <xdr:cNvSpPr txBox="1"/>
          </xdr:nvSpPr>
          <xdr:spPr>
            <a:xfrm>
              <a:off x="1876425" y="809625"/>
              <a:ext cx="8286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𝐻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𝑚</a:t>
              </a:r>
              <a:r>
                <a:rPr lang="ru-RU" sz="1100"/>
                <a:t>, А/м</a:t>
              </a:r>
            </a:p>
          </xdr:txBody>
        </xdr:sp>
      </mc:Fallback>
    </mc:AlternateContent>
    <xdr:clientData/>
  </xdr:oneCellAnchor>
  <xdr:oneCellAnchor>
    <xdr:from>
      <xdr:col>4</xdr:col>
      <xdr:colOff>76199</xdr:colOff>
      <xdr:row>4</xdr:row>
      <xdr:rowOff>9525</xdr:rowOff>
    </xdr:from>
    <xdr:ext cx="67627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AA212335-74DA-45DF-A578-27004DCE276B}"/>
                </a:ext>
              </a:extLst>
            </xdr:cNvPr>
            <xdr:cNvSpPr txBox="1"/>
          </xdr:nvSpPr>
          <xdr:spPr>
            <a:xfrm>
              <a:off x="2514599" y="809625"/>
              <a:ext cx="6762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ru-RU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𝐵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𝑚</m:t>
                      </m:r>
                    </m:sub>
                  </m:sSub>
                </m:oMath>
              </a14:m>
              <a:r>
                <a:rPr lang="ru-RU" sz="1100"/>
                <a:t>, Тл</a:t>
              </a:r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AA212335-74DA-45DF-A578-27004DCE276B}"/>
                </a:ext>
              </a:extLst>
            </xdr:cNvPr>
            <xdr:cNvSpPr txBox="1"/>
          </xdr:nvSpPr>
          <xdr:spPr>
            <a:xfrm>
              <a:off x="2514599" y="809625"/>
              <a:ext cx="6762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𝐵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𝑚</a:t>
              </a:r>
              <a:r>
                <a:rPr lang="ru-RU" sz="1100"/>
                <a:t>, Тл</a:t>
              </a:r>
            </a:p>
          </xdr:txBody>
        </xdr:sp>
      </mc:Fallback>
    </mc:AlternateContent>
    <xdr:clientData/>
  </xdr:oneCellAnchor>
  <xdr:oneCellAnchor>
    <xdr:from>
      <xdr:col>4</xdr:col>
      <xdr:colOff>581025</xdr:colOff>
      <xdr:row>3</xdr:row>
      <xdr:rowOff>190501</xdr:rowOff>
    </xdr:from>
    <xdr:ext cx="70485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2963D68A-75BF-41FC-980A-754F3FA2F9C1}"/>
                </a:ext>
              </a:extLst>
            </xdr:cNvPr>
            <xdr:cNvSpPr txBox="1"/>
          </xdr:nvSpPr>
          <xdr:spPr>
            <a:xfrm>
              <a:off x="3019425" y="790576"/>
              <a:ext cx="70485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i="1">
                            <a:latin typeface="Cambria Math" panose="02040503050406030204" pitchFamily="18" charset="0"/>
                          </a:rPr>
                          <m:t>μ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2963D68A-75BF-41FC-980A-754F3FA2F9C1}"/>
                </a:ext>
              </a:extLst>
            </xdr:cNvPr>
            <xdr:cNvSpPr txBox="1"/>
          </xdr:nvSpPr>
          <xdr:spPr>
            <a:xfrm>
              <a:off x="3019425" y="790576"/>
              <a:ext cx="70485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l-GR" sz="1100" i="0">
                  <a:latin typeface="Cambria Math" panose="02040503050406030204" pitchFamily="18" charset="0"/>
                </a:rPr>
                <a:t>μ</a:t>
              </a:r>
              <a:r>
                <a:rPr lang="ru-RU" sz="110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𝑚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3</xdr:col>
      <xdr:colOff>9525</xdr:colOff>
      <xdr:row>10</xdr:row>
      <xdr:rowOff>19049</xdr:rowOff>
    </xdr:from>
    <xdr:ext cx="62865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18147136-38E0-4500-A3BB-E3B84A23FA13}"/>
                </a:ext>
              </a:extLst>
            </xdr:cNvPr>
            <xdr:cNvSpPr txBox="1"/>
          </xdr:nvSpPr>
          <xdr:spPr>
            <a:xfrm>
              <a:off x="2049992" y="1949449"/>
              <a:ext cx="62865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ru-RU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𝑥</m:t>
                      </m:r>
                    </m:sub>
                  </m:sSub>
                </m:oMath>
              </a14:m>
              <a:r>
                <a:rPr lang="ru-RU" sz="1100"/>
                <a:t>, </a:t>
              </a:r>
              <a:r>
                <a:rPr lang="en-US" sz="1100"/>
                <a:t>B</a:t>
              </a:r>
              <a:r>
                <a:rPr lang="ru-RU" sz="1100"/>
                <a:t>/дел</a:t>
              </a:r>
            </a:p>
          </xdr:txBody>
        </xdr:sp>
      </mc:Choice>
      <mc:Fallback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18147136-38E0-4500-A3BB-E3B84A23FA13}"/>
                </a:ext>
              </a:extLst>
            </xdr:cNvPr>
            <xdr:cNvSpPr txBox="1"/>
          </xdr:nvSpPr>
          <xdr:spPr>
            <a:xfrm>
              <a:off x="2049992" y="1949449"/>
              <a:ext cx="62865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𝐾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/>
                <a:t>, </a:t>
              </a:r>
              <a:r>
                <a:rPr lang="en-US" sz="1100"/>
                <a:t>B</a:t>
              </a:r>
              <a:r>
                <a:rPr lang="ru-RU" sz="1100"/>
                <a:t>/дел</a:t>
              </a:r>
            </a:p>
          </xdr:txBody>
        </xdr:sp>
      </mc:Fallback>
    </mc:AlternateContent>
    <xdr:clientData/>
  </xdr:oneCellAnchor>
  <xdr:oneCellAnchor>
    <xdr:from>
      <xdr:col>6</xdr:col>
      <xdr:colOff>9525</xdr:colOff>
      <xdr:row>10</xdr:row>
      <xdr:rowOff>23812</xdr:rowOff>
    </xdr:from>
    <xdr:ext cx="580031" cy="18293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E20C091E-3C70-4D16-A660-3989D61FE24F}"/>
                </a:ext>
              </a:extLst>
            </xdr:cNvPr>
            <xdr:cNvSpPr txBox="1"/>
          </xdr:nvSpPr>
          <xdr:spPr>
            <a:xfrm>
              <a:off x="3667125" y="1995487"/>
              <a:ext cx="580031" cy="1829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ru-RU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𝑦</m:t>
                      </m:r>
                    </m:sub>
                  </m:sSub>
                </m:oMath>
              </a14:m>
              <a:r>
                <a:rPr lang="ru-RU" sz="1100"/>
                <a:t>, В/дел</a:t>
              </a:r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E20C091E-3C70-4D16-A660-3989D61FE24F}"/>
                </a:ext>
              </a:extLst>
            </xdr:cNvPr>
            <xdr:cNvSpPr txBox="1"/>
          </xdr:nvSpPr>
          <xdr:spPr>
            <a:xfrm>
              <a:off x="3667125" y="1995487"/>
              <a:ext cx="580031" cy="1829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𝐾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ru-RU" sz="1100"/>
                <a:t>, В/дел</a:t>
              </a:r>
            </a:p>
          </xdr:txBody>
        </xdr:sp>
      </mc:Fallback>
    </mc:AlternateContent>
    <xdr:clientData/>
  </xdr:oneCellAnchor>
  <xdr:oneCellAnchor>
    <xdr:from>
      <xdr:col>7</xdr:col>
      <xdr:colOff>85725</xdr:colOff>
      <xdr:row>1</xdr:row>
      <xdr:rowOff>14287</xdr:rowOff>
    </xdr:from>
    <xdr:ext cx="419217" cy="1762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11F37C93-2C35-4544-9726-021DAE98F654}"/>
                </a:ext>
              </a:extLst>
            </xdr:cNvPr>
            <xdr:cNvSpPr txBox="1"/>
          </xdr:nvSpPr>
          <xdr:spPr>
            <a:xfrm>
              <a:off x="4352925" y="214312"/>
              <a:ext cx="419217" cy="1762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ru-RU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𝑁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1</m:t>
                      </m:r>
                    </m:sub>
                  </m:sSub>
                </m:oMath>
              </a14:m>
              <a:r>
                <a:rPr lang="en-US" sz="1100"/>
                <a:t>,</a:t>
              </a:r>
              <a:r>
                <a:rPr lang="ru-RU" sz="1100"/>
                <a:t> вит</a:t>
              </a:r>
            </a:p>
            <a:p>
              <a:endParaRPr lang="ru-RU" sz="1100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11F37C93-2C35-4544-9726-021DAE98F654}"/>
                </a:ext>
              </a:extLst>
            </xdr:cNvPr>
            <xdr:cNvSpPr txBox="1"/>
          </xdr:nvSpPr>
          <xdr:spPr>
            <a:xfrm>
              <a:off x="4352925" y="214312"/>
              <a:ext cx="419217" cy="1762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𝑁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1</a:t>
              </a:r>
              <a:r>
                <a:rPr lang="en-US" sz="1100"/>
                <a:t>,</a:t>
              </a:r>
              <a:r>
                <a:rPr lang="ru-RU" sz="1100"/>
                <a:t> вит</a:t>
              </a:r>
            </a:p>
            <a:p>
              <a:endParaRPr lang="ru-RU" sz="1100"/>
            </a:p>
          </xdr:txBody>
        </xdr:sp>
      </mc:Fallback>
    </mc:AlternateContent>
    <xdr:clientData/>
  </xdr:oneCellAnchor>
  <xdr:oneCellAnchor>
    <xdr:from>
      <xdr:col>8</xdr:col>
      <xdr:colOff>114300</xdr:colOff>
      <xdr:row>1</xdr:row>
      <xdr:rowOff>14288</xdr:rowOff>
    </xdr:from>
    <xdr:ext cx="422488" cy="16668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5D0CE9B6-E929-4D87-B804-1230F10569DB}"/>
                </a:ext>
              </a:extLst>
            </xdr:cNvPr>
            <xdr:cNvSpPr txBox="1"/>
          </xdr:nvSpPr>
          <xdr:spPr>
            <a:xfrm>
              <a:off x="4991100" y="214313"/>
              <a:ext cx="422488" cy="1666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ru-RU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𝑁</m:t>
                      </m:r>
                    </m:e>
                    <m:sub>
                      <m:r>
                        <a:rPr lang="ru-RU" sz="1100" b="0" i="1">
                          <a:latin typeface="Cambria Math" panose="02040503050406030204" pitchFamily="18" charset="0"/>
                        </a:rPr>
                        <m:t>2</m:t>
                      </m:r>
                    </m:sub>
                  </m:sSub>
                </m:oMath>
              </a14:m>
              <a:r>
                <a:rPr lang="ru-RU" sz="1100"/>
                <a:t>, вит</a:t>
              </a:r>
            </a:p>
            <a:p>
              <a:endParaRPr lang="ru-RU" sz="110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5D0CE9B6-E929-4D87-B804-1230F10569DB}"/>
                </a:ext>
              </a:extLst>
            </xdr:cNvPr>
            <xdr:cNvSpPr txBox="1"/>
          </xdr:nvSpPr>
          <xdr:spPr>
            <a:xfrm>
              <a:off x="4991100" y="214313"/>
              <a:ext cx="422488" cy="1666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𝑁</a:t>
              </a:r>
              <a:r>
                <a:rPr lang="ru-RU" sz="1100" b="0" i="0">
                  <a:latin typeface="Cambria Math" panose="02040503050406030204" pitchFamily="18" charset="0"/>
                </a:rPr>
                <a:t>_2</a:t>
              </a:r>
              <a:r>
                <a:rPr lang="ru-RU" sz="1100"/>
                <a:t>, вит</a:t>
              </a:r>
            </a:p>
            <a:p>
              <a:endParaRPr lang="ru-RU" sz="1100"/>
            </a:p>
          </xdr:txBody>
        </xdr:sp>
      </mc:Fallback>
    </mc:AlternateContent>
    <xdr:clientData/>
  </xdr:oneCellAnchor>
  <xdr:oneCellAnchor>
    <xdr:from>
      <xdr:col>10</xdr:col>
      <xdr:colOff>95249</xdr:colOff>
      <xdr:row>1</xdr:row>
      <xdr:rowOff>19050</xdr:rowOff>
    </xdr:from>
    <xdr:ext cx="54292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58C6EEC8-1127-46D9-A54F-7E2875301CBE}"/>
                </a:ext>
              </a:extLst>
            </xdr:cNvPr>
            <xdr:cNvSpPr txBox="1"/>
          </xdr:nvSpPr>
          <xdr:spPr>
            <a:xfrm>
              <a:off x="6191249" y="219075"/>
              <a:ext cx="54292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ru-RU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𝑅</m:t>
                      </m:r>
                    </m:e>
                    <m:sub>
                      <m:r>
                        <a:rPr lang="ru-RU" sz="1100" b="0" i="1">
                          <a:latin typeface="Cambria Math" panose="02040503050406030204" pitchFamily="18" charset="0"/>
                        </a:rPr>
                        <m:t>1</m:t>
                      </m:r>
                    </m:sub>
                  </m:sSub>
                </m:oMath>
              </a14:m>
              <a:r>
                <a:rPr lang="ru-RU" sz="1100"/>
                <a:t>, Ом</a:t>
              </a:r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58C6EEC8-1127-46D9-A54F-7E2875301CBE}"/>
                </a:ext>
              </a:extLst>
            </xdr:cNvPr>
            <xdr:cNvSpPr txBox="1"/>
          </xdr:nvSpPr>
          <xdr:spPr>
            <a:xfrm>
              <a:off x="6191249" y="219075"/>
              <a:ext cx="54292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𝑅</a:t>
              </a:r>
              <a:r>
                <a:rPr lang="ru-RU" sz="1100" b="0" i="0">
                  <a:latin typeface="Cambria Math" panose="02040503050406030204" pitchFamily="18" charset="0"/>
                </a:rPr>
                <a:t>_1</a:t>
              </a:r>
              <a:r>
                <a:rPr lang="ru-RU" sz="1100"/>
                <a:t>, Ом</a:t>
              </a:r>
            </a:p>
          </xdr:txBody>
        </xdr:sp>
      </mc:Fallback>
    </mc:AlternateContent>
    <xdr:clientData/>
  </xdr:oneCellAnchor>
  <xdr:oneCellAnchor>
    <xdr:from>
      <xdr:col>11</xdr:col>
      <xdr:colOff>76200</xdr:colOff>
      <xdr:row>1</xdr:row>
      <xdr:rowOff>14287</xdr:rowOff>
    </xdr:from>
    <xdr:ext cx="50039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932960F7-FCC3-42F0-83A3-9C6F3B43A81B}"/>
                </a:ext>
              </a:extLst>
            </xdr:cNvPr>
            <xdr:cNvSpPr txBox="1"/>
          </xdr:nvSpPr>
          <xdr:spPr>
            <a:xfrm>
              <a:off x="6781800" y="214312"/>
              <a:ext cx="50039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ru-RU" sz="1100" b="0" i="1">
                        <a:latin typeface="Cambria Math" panose="02040503050406030204" pitchFamily="18" charset="0"/>
                      </a:rPr>
                      <m:t>, кОм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932960F7-FCC3-42F0-83A3-9C6F3B43A81B}"/>
                </a:ext>
              </a:extLst>
            </xdr:cNvPr>
            <xdr:cNvSpPr txBox="1"/>
          </xdr:nvSpPr>
          <xdr:spPr>
            <a:xfrm>
              <a:off x="6781800" y="214312"/>
              <a:ext cx="50039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𝑅</a:t>
              </a:r>
              <a:r>
                <a:rPr lang="ru-RU" sz="1100" b="0" i="0">
                  <a:latin typeface="Cambria Math" panose="02040503050406030204" pitchFamily="18" charset="0"/>
                </a:rPr>
                <a:t>_2, кОм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12</xdr:col>
      <xdr:colOff>66675</xdr:colOff>
      <xdr:row>1</xdr:row>
      <xdr:rowOff>4762</xdr:rowOff>
    </xdr:from>
    <xdr:ext cx="4615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2F36BCC2-C7AB-40DB-8A70-5106DDBBD4CD}"/>
                </a:ext>
              </a:extLst>
            </xdr:cNvPr>
            <xdr:cNvSpPr txBox="1"/>
          </xdr:nvSpPr>
          <xdr:spPr>
            <a:xfrm>
              <a:off x="7381875" y="204787"/>
              <a:ext cx="461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ru-RU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ru-RU" sz="1100" b="0" i="1">
                          <a:latin typeface="Cambria Math" panose="02040503050406030204" pitchFamily="18" charset="0"/>
                        </a:rPr>
                        <m:t>С</m:t>
                      </m:r>
                    </m:e>
                    <m:sub>
                      <m:r>
                        <a:rPr lang="ru-RU" sz="1100" b="0" i="1">
                          <a:latin typeface="Cambria Math" panose="02040503050406030204" pitchFamily="18" charset="0"/>
                        </a:rPr>
                        <m:t>1</m:t>
                      </m:r>
                    </m:sub>
                  </m:sSub>
                  <m:r>
                    <a:rPr lang="ru-RU" sz="1100" b="0" i="1">
                      <a:latin typeface="Cambria Math" panose="02040503050406030204" pitchFamily="18" charset="0"/>
                    </a:rPr>
                    <m:t>,</m:t>
                  </m:r>
                </m:oMath>
              </a14:m>
              <a:r>
                <a:rPr lang="ru-RU" sz="1100"/>
                <a:t> мкФ</a:t>
              </a:r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2F36BCC2-C7AB-40DB-8A70-5106DDBBD4CD}"/>
                </a:ext>
              </a:extLst>
            </xdr:cNvPr>
            <xdr:cNvSpPr txBox="1"/>
          </xdr:nvSpPr>
          <xdr:spPr>
            <a:xfrm>
              <a:off x="7381875" y="204787"/>
              <a:ext cx="461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b="0" i="0">
                  <a:latin typeface="Cambria Math" panose="02040503050406030204" pitchFamily="18" charset="0"/>
                </a:rPr>
                <a:t>С_1,</a:t>
              </a:r>
              <a:r>
                <a:rPr lang="ru-RU" sz="1100"/>
                <a:t> мкФ</a:t>
              </a:r>
            </a:p>
          </xdr:txBody>
        </xdr:sp>
      </mc:Fallback>
    </mc:AlternateContent>
    <xdr:clientData/>
  </xdr:oneCellAnchor>
  <xdr:oneCellAnchor>
    <xdr:from>
      <xdr:col>13</xdr:col>
      <xdr:colOff>257175</xdr:colOff>
      <xdr:row>1</xdr:row>
      <xdr:rowOff>14287</xdr:rowOff>
    </xdr:from>
    <xdr:ext cx="254365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9BAB4522-6F01-4C34-A10D-C07A7E2ABE68}"/>
                </a:ext>
              </a:extLst>
            </xdr:cNvPr>
            <xdr:cNvSpPr txBox="1"/>
          </xdr:nvSpPr>
          <xdr:spPr>
            <a:xfrm>
              <a:off x="8181975" y="214312"/>
              <a:ext cx="25436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см</m:t>
                        </m:r>
                      </m:e>
                      <m:sup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9BAB4522-6F01-4C34-A10D-C07A7E2ABE68}"/>
                </a:ext>
              </a:extLst>
            </xdr:cNvPr>
            <xdr:cNvSpPr txBox="1"/>
          </xdr:nvSpPr>
          <xdr:spPr>
            <a:xfrm>
              <a:off x="8181975" y="214312"/>
              <a:ext cx="25436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〖</a:t>
              </a:r>
              <a:r>
                <a:rPr lang="ru-RU" sz="1100" b="0" i="0">
                  <a:latin typeface="Cambria Math" panose="02040503050406030204" pitchFamily="18" charset="0"/>
                </a:rPr>
                <a:t>см〗^2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</xdr:col>
      <xdr:colOff>352425</xdr:colOff>
      <xdr:row>7</xdr:row>
      <xdr:rowOff>0</xdr:rowOff>
    </xdr:from>
    <xdr:ext cx="36195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9AA339FA-DFC9-46DE-BA41-A4787EDD2026}"/>
                </a:ext>
              </a:extLst>
            </xdr:cNvPr>
            <xdr:cNvSpPr txBox="1"/>
          </xdr:nvSpPr>
          <xdr:spPr>
            <a:xfrm>
              <a:off x="962025" y="1390650"/>
              <a:ext cx="36195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ru-RU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m:rPr>
                          <m:sty m:val="p"/>
                        </m:rPr>
                        <a:rPr lang="el-GR" sz="1100" i="1">
                          <a:latin typeface="Cambria Math" panose="02040503050406030204" pitchFamily="18" charset="0"/>
                        </a:rPr>
                        <m:t>μ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0</m:t>
                      </m:r>
                    </m:sub>
                  </m:sSub>
                </m:oMath>
              </a14:m>
              <a:r>
                <a:rPr lang="en-US" sz="1100"/>
                <a:t>=</a:t>
              </a:r>
              <a:endParaRPr lang="ru-RU" sz="1100"/>
            </a:p>
          </xdr:txBody>
        </xdr:sp>
      </mc:Choice>
      <mc:Fallback xmlns="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9AA339FA-DFC9-46DE-BA41-A4787EDD2026}"/>
                </a:ext>
              </a:extLst>
            </xdr:cNvPr>
            <xdr:cNvSpPr txBox="1"/>
          </xdr:nvSpPr>
          <xdr:spPr>
            <a:xfrm>
              <a:off x="962025" y="1390650"/>
              <a:ext cx="36195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l-GR" sz="1100" i="0">
                  <a:latin typeface="Cambria Math" panose="02040503050406030204" pitchFamily="18" charset="0"/>
                </a:rPr>
                <a:t>μ</a:t>
              </a:r>
              <a:r>
                <a:rPr lang="ru-RU" sz="110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0</a:t>
              </a:r>
              <a:r>
                <a:rPr lang="en-US" sz="1100"/>
                <a:t>=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2</xdr:col>
      <xdr:colOff>0</xdr:colOff>
      <xdr:row>26</xdr:row>
      <xdr:rowOff>9526</xdr:rowOff>
    </xdr:from>
    <xdr:ext cx="11944350" cy="172227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9B690350-9BEF-4A40-A2A3-A2BDF291317F}"/>
            </a:ext>
          </a:extLst>
        </xdr:cNvPr>
        <xdr:cNvSpPr txBox="1"/>
      </xdr:nvSpPr>
      <xdr:spPr>
        <a:xfrm>
          <a:off x="1219200" y="5057776"/>
          <a:ext cx="11944350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en-US" sz="1100"/>
            <a:t> </a:t>
          </a:r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42"/>
  <sheetViews>
    <sheetView tabSelected="1" zoomScale="90" zoomScaleNormal="90" workbookViewId="0">
      <selection activeCell="F23" sqref="F23"/>
    </sheetView>
  </sheetViews>
  <sheetFormatPr defaultRowHeight="14.4" x14ac:dyDescent="0.3"/>
  <cols>
    <col min="3" max="3" width="12" bestFit="1" customWidth="1"/>
    <col min="13" max="13" width="11" bestFit="1" customWidth="1"/>
  </cols>
  <sheetData>
    <row r="1" spans="2:18" ht="15" thickBot="1" x14ac:dyDescent="0.35"/>
    <row r="2" spans="2:18" ht="15" thickBot="1" x14ac:dyDescent="0.35">
      <c r="B2" s="1" t="s">
        <v>0</v>
      </c>
      <c r="C2" s="2"/>
      <c r="D2" s="2"/>
      <c r="E2" s="3"/>
      <c r="H2" s="14"/>
      <c r="I2" s="15"/>
      <c r="J2" s="20" t="s">
        <v>8</v>
      </c>
      <c r="K2" s="15"/>
      <c r="L2" s="15"/>
      <c r="M2" s="15"/>
      <c r="N2" s="19" t="s">
        <v>7</v>
      </c>
      <c r="P2" s="1" t="s">
        <v>19</v>
      </c>
      <c r="Q2" s="34" t="s">
        <v>20</v>
      </c>
    </row>
    <row r="3" spans="2:18" ht="15" thickBot="1" x14ac:dyDescent="0.35">
      <c r="B3" s="4">
        <v>0.8</v>
      </c>
      <c r="C3" s="5">
        <v>1.1000000000000001</v>
      </c>
      <c r="D3" s="5">
        <f>H6*0.1*B3</f>
        <v>25.641025641025642</v>
      </c>
      <c r="E3" s="6">
        <f>I6*0.05*C3</f>
        <v>0.18983593749999994</v>
      </c>
      <c r="H3" s="4">
        <v>1700</v>
      </c>
      <c r="I3" s="5">
        <v>1000</v>
      </c>
      <c r="J3" s="5">
        <v>7.8</v>
      </c>
      <c r="K3" s="5">
        <v>68</v>
      </c>
      <c r="L3" s="5">
        <v>470</v>
      </c>
      <c r="M3" s="5">
        <v>0.47</v>
      </c>
      <c r="N3" s="6">
        <v>0.64</v>
      </c>
      <c r="P3" s="33">
        <v>6.5</v>
      </c>
      <c r="Q3" s="31">
        <f>J6*P4</f>
        <v>3.5896249999999994E-7</v>
      </c>
      <c r="R3" s="30" t="s">
        <v>21</v>
      </c>
    </row>
    <row r="4" spans="2:18" ht="15" thickBot="1" x14ac:dyDescent="0.35">
      <c r="J4" s="17">
        <f>J3*0.01</f>
        <v>7.8E-2</v>
      </c>
      <c r="L4" s="17">
        <f>L3*10^3</f>
        <v>470000</v>
      </c>
      <c r="M4" s="17">
        <f>M3*10^(-6)</f>
        <v>4.6999999999999995E-7</v>
      </c>
      <c r="N4" s="17">
        <f>N3*10^(-4)</f>
        <v>6.4000000000000011E-5</v>
      </c>
      <c r="P4" s="32">
        <v>6.4999999999999997E-4</v>
      </c>
    </row>
    <row r="5" spans="2:18" ht="15" thickBot="1" x14ac:dyDescent="0.35">
      <c r="B5" s="1"/>
      <c r="C5" s="2"/>
      <c r="D5" s="2"/>
      <c r="E5" s="2"/>
      <c r="F5" s="3"/>
      <c r="H5" s="21" t="s">
        <v>9</v>
      </c>
      <c r="I5" s="20" t="s">
        <v>10</v>
      </c>
      <c r="J5" s="24" t="s">
        <v>11</v>
      </c>
    </row>
    <row r="6" spans="2:18" ht="15" thickBot="1" x14ac:dyDescent="0.35">
      <c r="B6" s="4">
        <v>3.7</v>
      </c>
      <c r="C6" s="5">
        <v>2.2000000000000002</v>
      </c>
      <c r="D6" s="5">
        <f>H6*0.1*B6</f>
        <v>118.58974358974359</v>
      </c>
      <c r="E6" s="5">
        <f>I6*0.05*C6</f>
        <v>0.37967187499999988</v>
      </c>
      <c r="F6" s="6">
        <f>E6/(C8*D6)</f>
        <v>2549.010694611809</v>
      </c>
      <c r="H6" s="18">
        <f>H3/(J4*K3)</f>
        <v>320.5128205128205</v>
      </c>
      <c r="I6" s="23">
        <f>(L4*M4)/(I3*N4)</f>
        <v>3.4515624999999988</v>
      </c>
      <c r="J6" s="25">
        <f>(5000*H3*L4*M4*H8)/(I3*K3)/1000000</f>
        <v>5.522499999999999E-4</v>
      </c>
      <c r="K6" t="s">
        <v>14</v>
      </c>
    </row>
    <row r="7" spans="2:18" x14ac:dyDescent="0.3">
      <c r="J7" s="28">
        <f>(1500*H3*L4*M4*H8)/(I3*K3)</f>
        <v>165.67499999999998</v>
      </c>
      <c r="K7" t="s">
        <v>15</v>
      </c>
    </row>
    <row r="8" spans="2:18" x14ac:dyDescent="0.3">
      <c r="B8" s="26"/>
      <c r="C8" s="17">
        <f>4*3.14*10^(-7)</f>
        <v>1.2559999999999999E-6</v>
      </c>
      <c r="D8" s="27" t="s">
        <v>18</v>
      </c>
      <c r="G8" s="22" t="s">
        <v>12</v>
      </c>
      <c r="H8" s="17">
        <v>20</v>
      </c>
      <c r="I8" t="s">
        <v>13</v>
      </c>
      <c r="J8" s="28">
        <f>(2500*H3*L4*M4*H8)/(I3*K3)</f>
        <v>276.12499999999994</v>
      </c>
      <c r="K8" t="s">
        <v>16</v>
      </c>
    </row>
    <row r="9" spans="2:18" ht="15" thickBot="1" x14ac:dyDescent="0.35">
      <c r="J9" s="29">
        <f>(1000*H3*L4*M4*H8)/(I3*K3)</f>
        <v>110.44999999999999</v>
      </c>
      <c r="K9" t="s">
        <v>17</v>
      </c>
    </row>
    <row r="10" spans="2:18" ht="15" thickBot="1" x14ac:dyDescent="0.35"/>
    <row r="11" spans="2:18" ht="15" thickBot="1" x14ac:dyDescent="0.35">
      <c r="B11" s="14" t="s">
        <v>1</v>
      </c>
      <c r="C11" s="15" t="s">
        <v>2</v>
      </c>
      <c r="D11" s="15"/>
      <c r="E11" s="15" t="s">
        <v>3</v>
      </c>
      <c r="F11" s="15" t="s">
        <v>4</v>
      </c>
      <c r="G11" s="15"/>
      <c r="H11" s="15" t="s">
        <v>5</v>
      </c>
      <c r="I11" s="16" t="s">
        <v>6</v>
      </c>
    </row>
    <row r="12" spans="2:18" x14ac:dyDescent="0.3">
      <c r="B12" s="7">
        <v>20</v>
      </c>
      <c r="C12" s="8">
        <v>4</v>
      </c>
      <c r="D12" s="8">
        <v>0.2</v>
      </c>
      <c r="E12" s="8" cm="1">
        <f t="array" ref="E12:E22">ROUND($H$6*D12:D22*C12:C22,2)</f>
        <v>256.41000000000003</v>
      </c>
      <c r="F12" s="8">
        <v>2.2000000000000002</v>
      </c>
      <c r="G12" s="8">
        <v>0.1</v>
      </c>
      <c r="H12" s="8">
        <f>$I$6*G12*F12</f>
        <v>0.75934374999999976</v>
      </c>
      <c r="I12" s="9">
        <f t="shared" ref="I12:I22" si="0">H12/($C$8*E12)</f>
        <v>2357.8372503531732</v>
      </c>
    </row>
    <row r="13" spans="2:18" x14ac:dyDescent="0.3">
      <c r="B13" s="10">
        <v>19</v>
      </c>
      <c r="C13" s="11">
        <v>3.8</v>
      </c>
      <c r="D13" s="8">
        <v>0.2</v>
      </c>
      <c r="E13" s="11">
        <v>243.59</v>
      </c>
      <c r="F13" s="11">
        <v>2.15</v>
      </c>
      <c r="G13" s="11">
        <v>0.1</v>
      </c>
      <c r="H13" s="8">
        <f t="shared" ref="H13:H22" si="1">$I$6*G13*F13</f>
        <v>0.74208593749999974</v>
      </c>
      <c r="I13" s="9">
        <f t="shared" si="0"/>
        <v>2425.5213793120574</v>
      </c>
    </row>
    <row r="14" spans="2:18" x14ac:dyDescent="0.3">
      <c r="B14" s="10">
        <v>18</v>
      </c>
      <c r="C14" s="11">
        <v>3.5</v>
      </c>
      <c r="D14" s="8">
        <v>0.2</v>
      </c>
      <c r="E14" s="11">
        <v>224.36</v>
      </c>
      <c r="F14" s="11">
        <v>2.1</v>
      </c>
      <c r="G14" s="11">
        <v>0.1</v>
      </c>
      <c r="H14" s="8">
        <f t="shared" si="1"/>
        <v>0.72482812499999982</v>
      </c>
      <c r="I14" s="9">
        <f t="shared" si="0"/>
        <v>2572.1717606088023</v>
      </c>
    </row>
    <row r="15" spans="2:18" x14ac:dyDescent="0.3">
      <c r="B15" s="10">
        <v>17</v>
      </c>
      <c r="C15" s="11">
        <v>3.3</v>
      </c>
      <c r="D15" s="8">
        <v>0.2</v>
      </c>
      <c r="E15" s="11">
        <v>211.54</v>
      </c>
      <c r="F15" s="11">
        <v>2</v>
      </c>
      <c r="G15" s="11">
        <v>0.1</v>
      </c>
      <c r="H15" s="8">
        <f t="shared" si="1"/>
        <v>0.69031249999999977</v>
      </c>
      <c r="I15" s="9">
        <f t="shared" si="0"/>
        <v>2598.1462752071698</v>
      </c>
    </row>
    <row r="16" spans="2:18" x14ac:dyDescent="0.3">
      <c r="B16" s="10">
        <v>16</v>
      </c>
      <c r="C16" s="11">
        <v>3.1</v>
      </c>
      <c r="D16" s="8">
        <v>0.2</v>
      </c>
      <c r="E16" s="11">
        <v>198.72</v>
      </c>
      <c r="F16" s="11">
        <v>1.95</v>
      </c>
      <c r="G16" s="11">
        <v>0.1</v>
      </c>
      <c r="H16" s="8">
        <f t="shared" si="1"/>
        <v>0.67305468749999975</v>
      </c>
      <c r="I16" s="9">
        <f t="shared" si="0"/>
        <v>2696.6161759304123</v>
      </c>
    </row>
    <row r="17" spans="2:13" x14ac:dyDescent="0.3">
      <c r="B17" s="10">
        <v>15</v>
      </c>
      <c r="C17" s="11">
        <v>2.9</v>
      </c>
      <c r="D17" s="8">
        <v>0.2</v>
      </c>
      <c r="E17" s="11">
        <v>185.9</v>
      </c>
      <c r="F17" s="11">
        <v>1.9</v>
      </c>
      <c r="G17" s="11">
        <v>0.1</v>
      </c>
      <c r="H17" s="8">
        <f t="shared" si="1"/>
        <v>0.65579687499999972</v>
      </c>
      <c r="I17" s="9">
        <f t="shared" si="0"/>
        <v>2808.6674013149996</v>
      </c>
    </row>
    <row r="18" spans="2:13" x14ac:dyDescent="0.3">
      <c r="B18" s="10">
        <v>14</v>
      </c>
      <c r="C18" s="11">
        <v>4.2</v>
      </c>
      <c r="D18" s="8">
        <v>0.1</v>
      </c>
      <c r="E18" s="11">
        <v>134.62</v>
      </c>
      <c r="F18" s="11">
        <v>1.85</v>
      </c>
      <c r="G18" s="11">
        <v>0.1</v>
      </c>
      <c r="H18" s="8">
        <f t="shared" si="1"/>
        <v>0.63853906249999981</v>
      </c>
      <c r="I18" s="9">
        <f t="shared" si="0"/>
        <v>3776.4891793791808</v>
      </c>
    </row>
    <row r="19" spans="2:13" x14ac:dyDescent="0.3">
      <c r="B19" s="10">
        <v>13</v>
      </c>
      <c r="C19" s="11">
        <v>4.0999999999999996</v>
      </c>
      <c r="D19" s="8">
        <v>0.1</v>
      </c>
      <c r="E19" s="11">
        <v>131.41</v>
      </c>
      <c r="F19" s="11">
        <v>1.8</v>
      </c>
      <c r="G19" s="11">
        <v>0.1</v>
      </c>
      <c r="H19" s="8">
        <f t="shared" si="1"/>
        <v>0.62128124999999979</v>
      </c>
      <c r="I19" s="9">
        <f t="shared" si="0"/>
        <v>3764.1783483113327</v>
      </c>
    </row>
    <row r="20" spans="2:13" x14ac:dyDescent="0.3">
      <c r="B20" s="10">
        <v>12</v>
      </c>
      <c r="C20" s="11">
        <v>4</v>
      </c>
      <c r="D20" s="8">
        <v>0.1</v>
      </c>
      <c r="E20" s="11">
        <v>128.21</v>
      </c>
      <c r="F20" s="11">
        <v>1.75</v>
      </c>
      <c r="G20" s="11">
        <v>0.1</v>
      </c>
      <c r="H20" s="8">
        <f t="shared" si="1"/>
        <v>0.60402343749999976</v>
      </c>
      <c r="I20" s="9">
        <f t="shared" si="0"/>
        <v>3750.9584289459403</v>
      </c>
    </row>
    <row r="21" spans="2:13" x14ac:dyDescent="0.3">
      <c r="B21" s="10">
        <v>11</v>
      </c>
      <c r="C21" s="11">
        <v>3.9</v>
      </c>
      <c r="D21" s="8">
        <v>0.1</v>
      </c>
      <c r="E21" s="11">
        <v>125</v>
      </c>
      <c r="F21" s="11">
        <v>1.72</v>
      </c>
      <c r="G21" s="11">
        <v>0.1</v>
      </c>
      <c r="H21" s="8">
        <f t="shared" si="1"/>
        <v>0.59366874999999975</v>
      </c>
      <c r="I21" s="9">
        <f t="shared" si="0"/>
        <v>3781.3296178343935</v>
      </c>
    </row>
    <row r="22" spans="2:13" ht="15" thickBot="1" x14ac:dyDescent="0.35">
      <c r="B22" s="12">
        <v>10</v>
      </c>
      <c r="C22" s="13">
        <v>3.8</v>
      </c>
      <c r="D22" s="8">
        <v>0.1</v>
      </c>
      <c r="E22" s="13">
        <v>121.79</v>
      </c>
      <c r="F22" s="13">
        <v>1.68</v>
      </c>
      <c r="G22" s="11">
        <v>0.1</v>
      </c>
      <c r="H22" s="8">
        <f t="shared" si="1"/>
        <v>0.57986249999999984</v>
      </c>
      <c r="I22" s="9">
        <f t="shared" si="0"/>
        <v>3790.7378682006133</v>
      </c>
    </row>
    <row r="23" spans="2:13" x14ac:dyDescent="0.3">
      <c r="B23" s="17"/>
      <c r="C23" s="17"/>
      <c r="D23" s="17"/>
      <c r="E23" s="17"/>
      <c r="F23" s="17"/>
      <c r="G23" s="17"/>
      <c r="H23" s="17"/>
      <c r="I23" s="17"/>
    </row>
    <row r="24" spans="2:13" x14ac:dyDescent="0.3">
      <c r="B24" s="17"/>
      <c r="C24" s="17"/>
      <c r="D24" s="17"/>
      <c r="E24" s="17"/>
      <c r="F24" s="17"/>
      <c r="G24" s="17"/>
      <c r="H24" s="17"/>
      <c r="I24" s="17"/>
    </row>
    <row r="25" spans="2:13" x14ac:dyDescent="0.3">
      <c r="B25" s="17"/>
      <c r="C25" s="17"/>
      <c r="D25" s="17"/>
      <c r="E25" s="17"/>
      <c r="F25" s="17"/>
      <c r="G25" s="17"/>
      <c r="H25" s="17"/>
      <c r="I25" s="17"/>
    </row>
    <row r="26" spans="2:13" x14ac:dyDescent="0.3">
      <c r="B26" s="17"/>
      <c r="C26" s="17"/>
      <c r="D26" s="17"/>
      <c r="E26" s="17"/>
      <c r="F26" s="17"/>
      <c r="G26" s="17"/>
      <c r="H26" s="17"/>
      <c r="I26" s="17"/>
    </row>
    <row r="27" spans="2:13" x14ac:dyDescent="0.3">
      <c r="B27" s="17"/>
      <c r="C27" s="17"/>
      <c r="D27" s="17"/>
      <c r="E27" s="17"/>
      <c r="F27" s="17"/>
      <c r="G27" s="17"/>
      <c r="H27" s="17"/>
      <c r="I27" s="17"/>
    </row>
    <row r="32" spans="2:13" x14ac:dyDescent="0.3">
      <c r="K32" s="17"/>
      <c r="L32" s="17"/>
      <c r="M32" s="17"/>
    </row>
    <row r="33" spans="11:13" x14ac:dyDescent="0.3">
      <c r="K33" s="17"/>
      <c r="L33" s="17"/>
      <c r="M33" s="17"/>
    </row>
    <row r="34" spans="11:13" x14ac:dyDescent="0.3">
      <c r="K34" s="17"/>
      <c r="L34" s="17"/>
      <c r="M34" s="17"/>
    </row>
    <row r="35" spans="11:13" x14ac:dyDescent="0.3">
      <c r="K35" s="17"/>
      <c r="L35" s="17"/>
      <c r="M35" s="17"/>
    </row>
    <row r="36" spans="11:13" x14ac:dyDescent="0.3">
      <c r="K36" s="17"/>
      <c r="L36" s="17"/>
      <c r="M36" s="17"/>
    </row>
    <row r="37" spans="11:13" x14ac:dyDescent="0.3">
      <c r="K37" s="17"/>
      <c r="L37" s="17"/>
      <c r="M37" s="17"/>
    </row>
    <row r="38" spans="11:13" x14ac:dyDescent="0.3">
      <c r="K38" s="17"/>
      <c r="L38" s="17"/>
      <c r="M38" s="17"/>
    </row>
    <row r="39" spans="11:13" x14ac:dyDescent="0.3">
      <c r="K39" s="17"/>
      <c r="L39" s="17"/>
      <c r="M39" s="17"/>
    </row>
    <row r="40" spans="11:13" x14ac:dyDescent="0.3">
      <c r="K40" s="17"/>
      <c r="L40" s="17"/>
      <c r="M40" s="17"/>
    </row>
    <row r="41" spans="11:13" x14ac:dyDescent="0.3">
      <c r="K41" s="17"/>
      <c r="L41" s="17"/>
      <c r="M41" s="17"/>
    </row>
    <row r="42" spans="11:13" x14ac:dyDescent="0.3">
      <c r="K42" s="17"/>
      <c r="L42" s="17"/>
      <c r="M42" s="17"/>
    </row>
  </sheetData>
  <sortState xmlns:xlrd2="http://schemas.microsoft.com/office/spreadsheetml/2017/richdata2" ref="F40:F50">
    <sortCondition ref="F40"/>
  </sortState>
  <pageMargins left="0.7" right="0.7" top="0.75" bottom="0.75" header="0.3" footer="0.3"/>
  <pageSetup paperSize="9" orientation="portrait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DELLBAYOB</dc:creator>
  <cp:lastModifiedBy>Билобрам Денис Андреевич</cp:lastModifiedBy>
  <dcterms:created xsi:type="dcterms:W3CDTF">2015-06-05T18:19:34Z</dcterms:created>
  <dcterms:modified xsi:type="dcterms:W3CDTF">2024-03-30T05:33:10Z</dcterms:modified>
</cp:coreProperties>
</file>