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  <sheet name="examp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<sst xmlns="http://schemas.openxmlformats.org/spreadsheetml/2006/main" count="234" uniqueCount="44">
  <si>
    <t xml:space="preserve">Sheet Width</t>
  </si>
  <si>
    <t xml:space="preserve">mm</t>
  </si>
  <si>
    <t xml:space="preserve">Sheet Height</t>
  </si>
  <si>
    <t xml:space="preserve">mm/inch</t>
  </si>
  <si>
    <t xml:space="preserve">inch</t>
  </si>
  <si>
    <t xml:space="preserve">Resolution</t>
  </si>
  <si>
    <t xml:space="preserve">ppi</t>
  </si>
  <si>
    <t xml:space="preserve">px</t>
  </si>
  <si>
    <t xml:space="preserve">Image Size</t>
  </si>
  <si>
    <t xml:space="preserve">px2</t>
  </si>
  <si>
    <t xml:space="preserve">ColorMode</t>
  </si>
  <si>
    <t xml:space="preserve">bpp</t>
  </si>
  <si>
    <t xml:space="preserve">Bytes</t>
  </si>
  <si>
    <t xml:space="preserve">kBytes</t>
  </si>
  <si>
    <t xml:space="preserve">Strip Size</t>
  </si>
  <si>
    <t xml:space="preserve">Strips Qty</t>
  </si>
  <si>
    <t xml:space="preserve">Last Strip Size</t>
  </si>
  <si>
    <t xml:space="preserve">mono</t>
  </si>
  <si>
    <t xml:space="preserve">grey</t>
  </si>
  <si>
    <t xml:space="preserve">color</t>
  </si>
  <si>
    <t xml:space="preserve">portrate</t>
  </si>
  <si>
    <t xml:space="preserve">landscape</t>
  </si>
  <si>
    <t xml:space="preserve">Разрешение</t>
  </si>
  <si>
    <t xml:space="preserve">dpi</t>
  </si>
  <si>
    <t xml:space="preserve">Размер W</t>
  </si>
  <si>
    <t xml:space="preserve">Размер H</t>
  </si>
  <si>
    <t xml:space="preserve">dots</t>
  </si>
  <si>
    <t xml:space="preserve">Size</t>
  </si>
  <si>
    <t xml:space="preserve">dots2</t>
  </si>
  <si>
    <t xml:space="preserve">B</t>
  </si>
  <si>
    <t xml:space="preserve">kB</t>
  </si>
  <si>
    <t xml:space="preserve">MB</t>
  </si>
  <si>
    <t xml:space="preserve">Strip Offsets</t>
  </si>
  <si>
    <t xml:space="preserve">count</t>
  </si>
  <si>
    <t xml:space="preserve">#1</t>
  </si>
  <si>
    <t xml:space="preserve">#2</t>
  </si>
  <si>
    <t xml:space="preserve">#3</t>
  </si>
  <si>
    <t xml:space="preserve">#4</t>
  </si>
  <si>
    <t xml:space="preserve">RowsPerStrip</t>
  </si>
  <si>
    <t xml:space="preserve">StripByteCounts</t>
  </si>
  <si>
    <t xml:space="preserve">-</t>
  </si>
  <si>
    <t xml:space="preserve">#5</t>
  </si>
  <si>
    <t xml:space="preserve">#6</t>
  </si>
  <si>
    <t xml:space="preserve">#7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</si>
</sst>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C9211E"/>
      <name val="Calibri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3.97"/>
    <col collapsed="false" customWidth="true" hidden="false" outlineLevel="0" max="2" min="2" style="1" width="14.35"/>
    <col collapsed="false" customWidth="true" hidden="false" outlineLevel="0" max="3" min="3" style="1" width="6.88"/>
    <col collapsed="false" customWidth="false" hidden="false" outlineLevel="0" max="5" min="4" style="1" width="11.52"/>
    <col collapsed="false" customWidth="true" hidden="false" outlineLevel="0" max="6" min="6" style="1" width="6.42"/>
    <col collapsed="false" customWidth="true" hidden="false" outlineLevel="0" max="7" min="7" style="1" width="5.35"/>
    <col collapsed="false" customWidth="true" hidden="false" outlineLevel="0" max="9" min="8" style="1" width="8.59"/>
    <col collapsed="false" customWidth="false" hidden="false" outlineLevel="0" max="1024" min="10" style="1" width="11.52"/>
  </cols>
  <sheetData>
    <row r="1" customFormat="false" ht="13.8" hidden="false" customHeight="false" outlineLevel="0" collapsed="false">
      <c r="A1" s="2" t="s">
        <v>0</v>
      </c>
      <c r="B1" s="3" t="n">
        <v>914.4</v>
      </c>
      <c r="C1" s="4" t="s">
        <v>1</v>
      </c>
    </row>
    <row r="2" customFormat="false" ht="13.8" hidden="false" customHeight="false" outlineLevel="0" collapsed="false">
      <c r="A2" s="2" t="s">
        <v>2</v>
      </c>
      <c r="B2" s="3" t="n">
        <v>1219.2</v>
      </c>
      <c r="C2" s="4" t="s">
        <v>1</v>
      </c>
    </row>
    <row r="3" customFormat="false" ht="13.8" hidden="false" customHeight="false" outlineLevel="0" collapsed="false">
      <c r="A3" s="2" t="s">
        <v>3</v>
      </c>
      <c r="B3" s="4" t="n">
        <v>25.4</v>
      </c>
      <c r="C3" s="4" t="s">
        <v>1</v>
      </c>
    </row>
    <row r="4" customFormat="false" ht="13.8" hidden="false" customHeight="false" outlineLevel="0" collapsed="false">
      <c r="A4" s="2" t="s">
        <v>0</v>
      </c>
      <c r="B4" s="4" t="n">
        <f aca="false">B1/B3</f>
        <v>36</v>
      </c>
      <c r="C4" s="4" t="s">
        <v>4</v>
      </c>
    </row>
    <row r="5" customFormat="false" ht="13.8" hidden="false" customHeight="false" outlineLevel="0" collapsed="false">
      <c r="A5" s="2" t="s">
        <v>2</v>
      </c>
      <c r="B5" s="4" t="n">
        <f aca="false">B2/B3</f>
        <v>48</v>
      </c>
      <c r="C5" s="4" t="s">
        <v>4</v>
      </c>
    </row>
    <row r="6" customFormat="false" ht="13.8" hidden="false" customHeight="false" outlineLevel="0" collapsed="false">
      <c r="A6" s="2" t="s">
        <v>5</v>
      </c>
      <c r="B6" s="3" t="n">
        <v>600</v>
      </c>
      <c r="C6" s="4" t="s">
        <v>6</v>
      </c>
    </row>
    <row r="7" customFormat="false" ht="13.8" hidden="false" customHeight="false" outlineLevel="0" collapsed="false">
      <c r="A7" s="2" t="s">
        <v>0</v>
      </c>
      <c r="B7" s="4" t="n">
        <f aca="false">ROUND(B4*B6/2,0)*2</f>
        <v>21600</v>
      </c>
      <c r="C7" s="4" t="s">
        <v>7</v>
      </c>
    </row>
    <row r="8" customFormat="false" ht="13.8" hidden="false" customHeight="false" outlineLevel="0" collapsed="false">
      <c r="A8" s="2" t="s">
        <v>2</v>
      </c>
      <c r="B8" s="4" t="n">
        <f aca="false">ROUND(B5*B6/2,0)*2</f>
        <v>28800</v>
      </c>
      <c r="C8" s="4" t="s">
        <v>7</v>
      </c>
    </row>
    <row r="9" customFormat="false" ht="13.8" hidden="false" customHeight="false" outlineLevel="0" collapsed="false">
      <c r="A9" s="2" t="s">
        <v>8</v>
      </c>
      <c r="B9" s="4" t="n">
        <f aca="false">B7*B8</f>
        <v>622080000</v>
      </c>
      <c r="C9" s="4" t="s">
        <v>9</v>
      </c>
    </row>
    <row r="10" customFormat="false" ht="13.8" hidden="false" customHeight="false" outlineLevel="0" collapsed="false">
      <c r="A10" s="2" t="s">
        <v>10</v>
      </c>
      <c r="B10" s="3" t="n">
        <v>24</v>
      </c>
      <c r="C10" s="4" t="s">
        <v>11</v>
      </c>
    </row>
    <row r="11" customFormat="false" ht="13.8" hidden="false" customHeight="false" outlineLevel="0" collapsed="false">
      <c r="A11" s="2" t="s">
        <v>8</v>
      </c>
      <c r="B11" s="4" t="n">
        <f aca="false">B9*B10/8</f>
        <v>1866240000</v>
      </c>
      <c r="C11" s="4" t="s">
        <v>12</v>
      </c>
    </row>
    <row r="12" customFormat="false" ht="13.8" hidden="false" customHeight="false" outlineLevel="0" collapsed="false">
      <c r="A12" s="2" t="s">
        <v>8</v>
      </c>
      <c r="B12" s="4" t="n">
        <f aca="false">B11/1024</f>
        <v>1822500</v>
      </c>
      <c r="C12" s="4" t="s">
        <v>13</v>
      </c>
    </row>
    <row r="13" customFormat="false" ht="13.8" hidden="false" customHeight="false" outlineLevel="0" collapsed="false">
      <c r="A13" s="2" t="s">
        <v>14</v>
      </c>
      <c r="B13" s="4" t="n">
        <f aca="false">4*1024</f>
        <v>4096</v>
      </c>
      <c r="C13" s="4" t="s">
        <v>13</v>
      </c>
    </row>
    <row r="14" customFormat="false" ht="13.8" hidden="false" customHeight="false" outlineLevel="0" collapsed="false">
      <c r="A14" s="2" t="s">
        <v>15</v>
      </c>
      <c r="B14" s="4" t="n">
        <f aca="false">ROUNDDOWN(B12/B13,0)</f>
        <v>444</v>
      </c>
      <c r="C14" s="4"/>
    </row>
    <row r="15" customFormat="false" ht="13.8" hidden="false" customHeight="false" outlineLevel="0" collapsed="false">
      <c r="A15" s="2" t="s">
        <v>16</v>
      </c>
      <c r="B15" s="4" t="n">
        <f aca="false">IF(B12&lt;=B13,B12,IF(B12&gt;B13,B12-B13*B14))</f>
        <v>3876</v>
      </c>
      <c r="C15" s="4" t="s">
        <v>13</v>
      </c>
    </row>
    <row r="16" customFormat="false" ht="13.8" hidden="false" customHeight="false" outlineLevel="0" collapsed="false">
      <c r="A16" s="2"/>
      <c r="B16" s="4"/>
      <c r="C1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9" activeCellId="0" sqref="F129"/>
    </sheetView>
  </sheetViews>
  <sheetFormatPr defaultColWidth="8.7421875" defaultRowHeight="13.8" zeroHeight="false" outlineLevelRow="0" outlineLevelCol="0"/>
  <cols>
    <col collapsed="false" customWidth="true" hidden="false" outlineLevel="0" max="1" min="1" style="2" width="15.18"/>
    <col collapsed="false" customWidth="true" hidden="false" outlineLevel="0" max="2" min="2" style="4" width="13.29"/>
    <col collapsed="false" customWidth="true" hidden="false" outlineLevel="0" max="3" min="3" style="4" width="6.42"/>
    <col collapsed="false" customWidth="true" hidden="false" outlineLevel="0" max="4" min="4" style="4" width="12.13"/>
    <col collapsed="false" customWidth="true" hidden="false" outlineLevel="0" max="6" min="5" style="4" width="13.24"/>
    <col collapsed="false" customWidth="true" hidden="false" outlineLevel="0" max="8" min="7" style="4" width="14.35"/>
    <col collapsed="false" customWidth="true" hidden="false" outlineLevel="0" max="9" min="9" style="4" width="13.24"/>
    <col collapsed="false" customWidth="true" hidden="false" outlineLevel="0" max="10" min="10" style="0" width="12.13"/>
    <col collapsed="false" customWidth="true" hidden="false" outlineLevel="0" max="11" min="11" style="0" width="10.46"/>
  </cols>
  <sheetData>
    <row r="1" customFormat="false" ht="13.8" hidden="false" customHeight="false" outlineLevel="0" collapsed="false">
      <c r="B1" s="2"/>
      <c r="C1" s="2"/>
      <c r="D1" s="2" t="s">
        <v>17</v>
      </c>
      <c r="E1" s="2" t="s">
        <v>17</v>
      </c>
      <c r="F1" s="2" t="s">
        <v>18</v>
      </c>
      <c r="G1" s="2" t="s">
        <v>18</v>
      </c>
      <c r="H1" s="2" t="s">
        <v>19</v>
      </c>
      <c r="I1" s="2" t="s">
        <v>19</v>
      </c>
    </row>
    <row r="2" customFormat="false" ht="13.8" hidden="false" customHeight="false" outlineLevel="0" collapsed="false">
      <c r="B2" s="2"/>
      <c r="C2" s="2"/>
      <c r="D2" s="2" t="s">
        <v>20</v>
      </c>
      <c r="E2" s="2" t="s">
        <v>21</v>
      </c>
      <c r="F2" s="2" t="s">
        <v>20</v>
      </c>
      <c r="G2" s="2" t="s">
        <v>21</v>
      </c>
      <c r="H2" s="2" t="s">
        <v>20</v>
      </c>
      <c r="I2" s="2" t="s">
        <v>21</v>
      </c>
    </row>
    <row r="3" customFormat="false" ht="13.8" hidden="false" customHeight="false" outlineLevel="0" collapsed="false">
      <c r="A3" s="2" t="s">
        <v>22</v>
      </c>
      <c r="B3" s="4" t="n">
        <v>150</v>
      </c>
      <c r="C3" s="4" t="s">
        <v>23</v>
      </c>
    </row>
    <row r="4" customFormat="false" ht="13.8" hidden="false" customHeight="false" outlineLevel="0" collapsed="false">
      <c r="A4" s="2" t="s">
        <v>24</v>
      </c>
      <c r="B4" s="4" t="n">
        <v>210</v>
      </c>
      <c r="C4" s="4" t="s">
        <v>1</v>
      </c>
    </row>
    <row r="5" customFormat="false" ht="13.8" hidden="false" customHeight="false" outlineLevel="0" collapsed="false">
      <c r="A5" s="2" t="s">
        <v>25</v>
      </c>
      <c r="B5" s="4" t="n">
        <v>297</v>
      </c>
      <c r="C5" s="4" t="s">
        <v>1</v>
      </c>
    </row>
    <row r="6" customFormat="false" ht="13.8" hidden="false" customHeight="false" outlineLevel="0" collapsed="false">
      <c r="A6" s="2" t="s">
        <v>3</v>
      </c>
      <c r="B6" s="4" t="n">
        <v>25.4</v>
      </c>
      <c r="C6" s="4" t="s">
        <v>1</v>
      </c>
    </row>
    <row r="7" customFormat="false" ht="13.8" hidden="false" customHeight="false" outlineLevel="0" collapsed="false">
      <c r="A7" s="2" t="s">
        <v>24</v>
      </c>
      <c r="B7" s="4" t="n">
        <f aca="false">ROUND(B4/$B$54/2,3)*2</f>
        <v>8.268</v>
      </c>
      <c r="C7" s="4" t="s">
        <v>4</v>
      </c>
    </row>
    <row r="8" customFormat="false" ht="13.8" hidden="false" customHeight="false" outlineLevel="0" collapsed="false">
      <c r="A8" s="2" t="s">
        <v>25</v>
      </c>
      <c r="B8" s="4" t="n">
        <f aca="false">ROUND(B5/$B$54*100,0)/100</f>
        <v>11.69</v>
      </c>
      <c r="C8" s="4" t="s">
        <v>4</v>
      </c>
    </row>
    <row r="9" customFormat="false" ht="13.8" hidden="false" customHeight="false" outlineLevel="0" collapsed="false">
      <c r="A9" s="2" t="s">
        <v>24</v>
      </c>
      <c r="B9" s="5" t="n">
        <v>1240</v>
      </c>
      <c r="C9" s="4" t="s">
        <v>26</v>
      </c>
      <c r="E9" s="4" t="n">
        <v>1756</v>
      </c>
      <c r="I9" s="4" t="n">
        <v>1756</v>
      </c>
    </row>
    <row r="10" customFormat="false" ht="13.8" hidden="false" customHeight="false" outlineLevel="0" collapsed="false">
      <c r="A10" s="2" t="s">
        <v>25</v>
      </c>
      <c r="B10" s="5" t="n">
        <v>1754</v>
      </c>
      <c r="C10" s="4" t="s">
        <v>26</v>
      </c>
      <c r="E10" s="4" t="n">
        <v>1225</v>
      </c>
      <c r="I10" s="4" t="n">
        <v>1244</v>
      </c>
    </row>
    <row r="11" customFormat="false" ht="13.8" hidden="false" customHeight="false" outlineLevel="0" collapsed="false">
      <c r="A11" s="2" t="s">
        <v>27</v>
      </c>
      <c r="B11" s="4" t="n">
        <f aca="false">B9*B10</f>
        <v>2174960</v>
      </c>
      <c r="C11" s="4" t="s">
        <v>28</v>
      </c>
      <c r="D11" s="2" t="n">
        <f aca="false">D9*D10</f>
        <v>0</v>
      </c>
      <c r="E11" s="2" t="n">
        <f aca="false">E9*E10</f>
        <v>2151100</v>
      </c>
      <c r="F11" s="2" t="n">
        <f aca="false">F9*F10</f>
        <v>0</v>
      </c>
      <c r="G11" s="2" t="n">
        <f aca="false">G9*G10</f>
        <v>0</v>
      </c>
      <c r="H11" s="2" t="n">
        <f aca="false">H9*H10</f>
        <v>0</v>
      </c>
      <c r="I11" s="2" t="n">
        <f aca="false">I9*I10</f>
        <v>2184464</v>
      </c>
    </row>
    <row r="12" customFormat="false" ht="13.8" hidden="false" customHeight="false" outlineLevel="0" collapsed="false">
      <c r="A12" s="2" t="s">
        <v>27</v>
      </c>
      <c r="B12" s="2"/>
      <c r="C12" s="4" t="s">
        <v>29</v>
      </c>
      <c r="D12" s="2" t="n">
        <f aca="false">D11/8</f>
        <v>0</v>
      </c>
      <c r="E12" s="2" t="n">
        <f aca="false">E11/8</f>
        <v>268887.5</v>
      </c>
      <c r="F12" s="2" t="n">
        <f aca="false">F11</f>
        <v>0</v>
      </c>
      <c r="G12" s="2" t="n">
        <f aca="false">G11</f>
        <v>0</v>
      </c>
      <c r="H12" s="2" t="n">
        <f aca="false">H11*3</f>
        <v>0</v>
      </c>
      <c r="I12" s="2" t="n">
        <f aca="false">I11*3</f>
        <v>6553392</v>
      </c>
    </row>
    <row r="13" customFormat="false" ht="13.8" hidden="false" customHeight="false" outlineLevel="0" collapsed="false">
      <c r="A13" s="2" t="s">
        <v>27</v>
      </c>
      <c r="B13" s="2"/>
      <c r="C13" s="4" t="s">
        <v>30</v>
      </c>
      <c r="D13" s="2" t="n">
        <f aca="false">D12/1024</f>
        <v>0</v>
      </c>
      <c r="E13" s="2" t="n">
        <f aca="false">E12/1024</f>
        <v>262.58544921875</v>
      </c>
      <c r="F13" s="2" t="n">
        <f aca="false">F12/1024</f>
        <v>0</v>
      </c>
      <c r="G13" s="2" t="n">
        <f aca="false">G12/1024</f>
        <v>0</v>
      </c>
      <c r="H13" s="2" t="n">
        <f aca="false">H12/1024</f>
        <v>0</v>
      </c>
      <c r="I13" s="2" t="n">
        <f aca="false">I12/1024</f>
        <v>6399.796875</v>
      </c>
    </row>
    <row r="14" customFormat="false" ht="13.8" hidden="false" customHeight="false" outlineLevel="0" collapsed="false">
      <c r="A14" s="2" t="s">
        <v>27</v>
      </c>
      <c r="B14" s="2"/>
      <c r="C14" s="4" t="s">
        <v>31</v>
      </c>
      <c r="D14" s="2" t="n">
        <f aca="false">D13/1024</f>
        <v>0</v>
      </c>
      <c r="E14" s="2" t="n">
        <f aca="false">E13/1024</f>
        <v>0.256431102752686</v>
      </c>
      <c r="F14" s="2" t="n">
        <f aca="false">F13/1024</f>
        <v>0</v>
      </c>
      <c r="G14" s="2" t="n">
        <f aca="false">G13/1024</f>
        <v>0</v>
      </c>
      <c r="H14" s="2" t="n">
        <f aca="false">H13/1024</f>
        <v>0</v>
      </c>
      <c r="I14" s="2" t="n">
        <f aca="false">I13/1024</f>
        <v>6.24980163574219</v>
      </c>
    </row>
    <row r="15" customFormat="false" ht="13.8" hidden="false" customHeight="false" outlineLevel="0" collapsed="false">
      <c r="A15" s="2" t="s">
        <v>32</v>
      </c>
      <c r="C15" s="4" t="s">
        <v>33</v>
      </c>
      <c r="E15" s="4" t="n">
        <v>1</v>
      </c>
      <c r="I15" s="4" t="n">
        <v>4</v>
      </c>
    </row>
    <row r="16" customFormat="false" ht="13.8" hidden="false" customHeight="false" outlineLevel="0" collapsed="false">
      <c r="C16" s="4" t="s">
        <v>34</v>
      </c>
      <c r="D16" s="4" t="n">
        <v>8</v>
      </c>
      <c r="E16" s="4" t="n">
        <v>8</v>
      </c>
      <c r="F16" s="4" t="n">
        <v>8</v>
      </c>
      <c r="G16" s="4" t="n">
        <v>8</v>
      </c>
      <c r="H16" s="4" t="n">
        <v>8</v>
      </c>
      <c r="I16" s="4" t="n">
        <v>8</v>
      </c>
    </row>
    <row r="17" customFormat="false" ht="13.8" hidden="false" customHeight="false" outlineLevel="0" collapsed="false">
      <c r="C17" s="4" t="s">
        <v>35</v>
      </c>
      <c r="I17" s="4" t="n">
        <f aca="false">I16+I$22</f>
        <v>1638356</v>
      </c>
    </row>
    <row r="18" customFormat="false" ht="13.8" hidden="false" customHeight="false" outlineLevel="0" collapsed="false">
      <c r="C18" s="4" t="s">
        <v>36</v>
      </c>
      <c r="I18" s="4" t="n">
        <f aca="false">I17+I$22</f>
        <v>3276704</v>
      </c>
    </row>
    <row r="19" customFormat="false" ht="13.8" hidden="false" customHeight="false" outlineLevel="0" collapsed="false">
      <c r="C19" s="4" t="s">
        <v>37</v>
      </c>
      <c r="I19" s="4" t="n">
        <f aca="false">I18+I$22</f>
        <v>4915052</v>
      </c>
    </row>
    <row r="21" customFormat="false" ht="13.8" hidden="false" customHeight="false" outlineLevel="0" collapsed="false">
      <c r="A21" s="2" t="s">
        <v>38</v>
      </c>
      <c r="C21" s="4" t="s">
        <v>33</v>
      </c>
      <c r="E21" s="3" t="n">
        <v>19065</v>
      </c>
      <c r="I21" s="4" t="n">
        <v>311</v>
      </c>
    </row>
    <row r="22" customFormat="false" ht="13.8" hidden="false" customHeight="false" outlineLevel="0" collapsed="false">
      <c r="A22" s="2" t="s">
        <v>39</v>
      </c>
      <c r="C22" s="4" t="s">
        <v>34</v>
      </c>
      <c r="I22" s="4" t="n">
        <f aca="false">I21*I9*3</f>
        <v>1638348</v>
      </c>
    </row>
    <row r="23" customFormat="false" ht="13.8" hidden="false" customHeight="false" outlineLevel="0" collapsed="false">
      <c r="C23" s="4" t="s">
        <v>35</v>
      </c>
      <c r="I23" s="4" t="n">
        <f aca="false">I22</f>
        <v>1638348</v>
      </c>
    </row>
    <row r="24" customFormat="false" ht="13.8" hidden="false" customHeight="false" outlineLevel="0" collapsed="false">
      <c r="C24" s="4" t="s">
        <v>36</v>
      </c>
      <c r="I24" s="4" t="n">
        <f aca="false">I23</f>
        <v>1638348</v>
      </c>
    </row>
    <row r="25" customFormat="false" ht="13.8" hidden="false" customHeight="false" outlineLevel="0" collapsed="false">
      <c r="C25" s="4" t="s">
        <v>37</v>
      </c>
      <c r="I25" s="2" t="n">
        <f aca="false">I$12-SUM(I22:I24)</f>
        <v>1638348</v>
      </c>
    </row>
    <row r="27" customFormat="false" ht="13.8" hidden="false" customHeight="false" outlineLevel="0" collapsed="false">
      <c r="A27" s="2" t="s">
        <v>22</v>
      </c>
      <c r="B27" s="4" t="n">
        <v>200</v>
      </c>
      <c r="C27" s="4" t="s">
        <v>23</v>
      </c>
    </row>
    <row r="28" customFormat="false" ht="13.8" hidden="false" customHeight="false" outlineLevel="0" collapsed="false">
      <c r="A28" s="2" t="s">
        <v>24</v>
      </c>
      <c r="B28" s="4" t="n">
        <v>210</v>
      </c>
      <c r="C28" s="4" t="s">
        <v>1</v>
      </c>
    </row>
    <row r="29" customFormat="false" ht="13.8" hidden="false" customHeight="false" outlineLevel="0" collapsed="false">
      <c r="A29" s="2" t="s">
        <v>25</v>
      </c>
      <c r="B29" s="4" t="n">
        <v>297</v>
      </c>
      <c r="C29" s="4" t="s">
        <v>1</v>
      </c>
    </row>
    <row r="30" customFormat="false" ht="13.8" hidden="false" customHeight="false" outlineLevel="0" collapsed="false">
      <c r="A30" s="2" t="s">
        <v>3</v>
      </c>
      <c r="B30" s="4" t="n">
        <v>25.4</v>
      </c>
      <c r="C30" s="4" t="s">
        <v>1</v>
      </c>
    </row>
    <row r="31" customFormat="false" ht="13.8" hidden="false" customHeight="false" outlineLevel="0" collapsed="false">
      <c r="A31" s="2" t="s">
        <v>24</v>
      </c>
      <c r="B31" s="4" t="n">
        <f aca="false">ROUND(B28/$B$54/2,3)*2</f>
        <v>8.268</v>
      </c>
      <c r="C31" s="4" t="s">
        <v>4</v>
      </c>
    </row>
    <row r="32" customFormat="false" ht="13.8" hidden="false" customHeight="false" outlineLevel="0" collapsed="false">
      <c r="A32" s="2" t="s">
        <v>25</v>
      </c>
      <c r="B32" s="4" t="n">
        <f aca="false">ROUND(B29/$B$54*100,0)/100</f>
        <v>11.69</v>
      </c>
      <c r="C32" s="4" t="s">
        <v>4</v>
      </c>
    </row>
    <row r="33" customFormat="false" ht="13.8" hidden="false" customHeight="false" outlineLevel="0" collapsed="false">
      <c r="A33" s="2" t="s">
        <v>24</v>
      </c>
      <c r="B33" s="5" t="n">
        <v>1654</v>
      </c>
      <c r="C33" s="4" t="s">
        <v>26</v>
      </c>
      <c r="G33" s="4" t="n">
        <v>2341</v>
      </c>
    </row>
    <row r="34" customFormat="false" ht="13.8" hidden="false" customHeight="false" outlineLevel="0" collapsed="false">
      <c r="A34" s="2" t="s">
        <v>25</v>
      </c>
      <c r="B34" s="5" t="n">
        <v>2338</v>
      </c>
      <c r="C34" s="4" t="s">
        <v>26</v>
      </c>
      <c r="G34" s="4" t="n">
        <v>1636</v>
      </c>
    </row>
    <row r="35" customFormat="false" ht="13.8" hidden="false" customHeight="false" outlineLevel="0" collapsed="false">
      <c r="A35" s="2" t="s">
        <v>27</v>
      </c>
      <c r="B35" s="4" t="n">
        <f aca="false">B33*B34</f>
        <v>3867052</v>
      </c>
      <c r="C35" s="4" t="s">
        <v>28</v>
      </c>
      <c r="D35" s="2" t="n">
        <f aca="false">D33*D34</f>
        <v>0</v>
      </c>
      <c r="E35" s="2" t="n">
        <f aca="false">E33*E34</f>
        <v>0</v>
      </c>
      <c r="F35" s="2" t="n">
        <f aca="false">F33*F34</f>
        <v>0</v>
      </c>
      <c r="G35" s="2" t="n">
        <f aca="false">G33*G34</f>
        <v>3829876</v>
      </c>
      <c r="H35" s="2" t="n">
        <f aca="false">H33*H34</f>
        <v>0</v>
      </c>
      <c r="I35" s="2" t="n">
        <f aca="false">I33*I34</f>
        <v>0</v>
      </c>
    </row>
    <row r="36" customFormat="false" ht="13.8" hidden="false" customHeight="false" outlineLevel="0" collapsed="false">
      <c r="A36" s="2" t="s">
        <v>27</v>
      </c>
      <c r="B36" s="2"/>
      <c r="C36" s="4" t="s">
        <v>29</v>
      </c>
      <c r="D36" s="2" t="n">
        <f aca="false">D35/8</f>
        <v>0</v>
      </c>
      <c r="E36" s="2" t="n">
        <f aca="false">E35/8</f>
        <v>0</v>
      </c>
      <c r="F36" s="2" t="n">
        <f aca="false">F35</f>
        <v>0</v>
      </c>
      <c r="G36" s="2" t="n">
        <f aca="false">G35</f>
        <v>3829876</v>
      </c>
      <c r="H36" s="2" t="n">
        <f aca="false">H35*3</f>
        <v>0</v>
      </c>
      <c r="I36" s="2" t="n">
        <f aca="false">I35*3</f>
        <v>0</v>
      </c>
    </row>
    <row r="37" customFormat="false" ht="13.8" hidden="false" customHeight="false" outlineLevel="0" collapsed="false">
      <c r="A37" s="2" t="s">
        <v>27</v>
      </c>
      <c r="B37" s="2"/>
      <c r="C37" s="4" t="s">
        <v>30</v>
      </c>
      <c r="D37" s="2" t="n">
        <f aca="false">D36/1024</f>
        <v>0</v>
      </c>
      <c r="E37" s="2" t="n">
        <f aca="false">E36/1024</f>
        <v>0</v>
      </c>
      <c r="F37" s="2" t="n">
        <f aca="false">F36/1024</f>
        <v>0</v>
      </c>
      <c r="G37" s="2" t="n">
        <f aca="false">G36/1024</f>
        <v>3740.11328125</v>
      </c>
      <c r="H37" s="2" t="n">
        <f aca="false">H36/1024</f>
        <v>0</v>
      </c>
      <c r="I37" s="2" t="n">
        <f aca="false">I36/1024</f>
        <v>0</v>
      </c>
    </row>
    <row r="38" customFormat="false" ht="13.8" hidden="false" customHeight="false" outlineLevel="0" collapsed="false">
      <c r="A38" s="2" t="s">
        <v>27</v>
      </c>
      <c r="B38" s="2"/>
      <c r="C38" s="4" t="s">
        <v>31</v>
      </c>
      <c r="D38" s="2" t="n">
        <f aca="false">D37/1024</f>
        <v>0</v>
      </c>
      <c r="E38" s="2" t="n">
        <f aca="false">E37/1024</f>
        <v>0</v>
      </c>
      <c r="F38" s="2" t="n">
        <f aca="false">F37/1024</f>
        <v>0</v>
      </c>
      <c r="G38" s="2" t="n">
        <f aca="false">G37/1024</f>
        <v>3.6524543762207</v>
      </c>
      <c r="H38" s="2" t="n">
        <f aca="false">H37/1024</f>
        <v>0</v>
      </c>
      <c r="I38" s="2" t="n">
        <f aca="false">I37/1024</f>
        <v>0</v>
      </c>
    </row>
    <row r="39" customFormat="false" ht="13.8" hidden="false" customHeight="false" outlineLevel="0" collapsed="false">
      <c r="A39" s="2" t="s">
        <v>32</v>
      </c>
      <c r="C39" s="4" t="s">
        <v>33</v>
      </c>
      <c r="G39" s="4" t="n">
        <v>1</v>
      </c>
    </row>
    <row r="40" customFormat="false" ht="13.8" hidden="false" customHeight="false" outlineLevel="0" collapsed="false">
      <c r="C40" s="4" t="s">
        <v>34</v>
      </c>
      <c r="D40" s="4" t="n">
        <v>8</v>
      </c>
      <c r="E40" s="4" t="n">
        <v>8</v>
      </c>
      <c r="F40" s="4" t="n">
        <v>8</v>
      </c>
      <c r="G40" s="4" t="n">
        <v>8</v>
      </c>
      <c r="H40" s="4" t="n">
        <v>8</v>
      </c>
      <c r="I40" s="4" t="n">
        <v>8</v>
      </c>
    </row>
    <row r="41" customFormat="false" ht="13.8" hidden="false" customHeight="false" outlineLevel="0" collapsed="false">
      <c r="C41" s="4" t="s">
        <v>35</v>
      </c>
    </row>
    <row r="42" customFormat="false" ht="13.8" hidden="false" customHeight="false" outlineLevel="0" collapsed="false">
      <c r="C42" s="4" t="s">
        <v>36</v>
      </c>
    </row>
    <row r="43" customFormat="false" ht="13.8" hidden="false" customHeight="false" outlineLevel="0" collapsed="false">
      <c r="C43" s="4" t="s">
        <v>37</v>
      </c>
    </row>
    <row r="45" customFormat="false" ht="13.8" hidden="false" customHeight="false" outlineLevel="0" collapsed="false">
      <c r="A45" s="2" t="s">
        <v>38</v>
      </c>
      <c r="C45" s="4" t="s">
        <v>33</v>
      </c>
      <c r="G45" s="3" t="n">
        <v>1791</v>
      </c>
    </row>
    <row r="46" customFormat="false" ht="13.8" hidden="false" customHeight="false" outlineLevel="0" collapsed="false">
      <c r="A46" s="2" t="s">
        <v>39</v>
      </c>
      <c r="C46" s="4" t="s">
        <v>34</v>
      </c>
      <c r="G46" s="4" t="s">
        <v>40</v>
      </c>
    </row>
    <row r="47" customFormat="false" ht="13.8" hidden="false" customHeight="false" outlineLevel="0" collapsed="false">
      <c r="C47" s="4" t="s">
        <v>35</v>
      </c>
    </row>
    <row r="48" customFormat="false" ht="13.8" hidden="false" customHeight="false" outlineLevel="0" collapsed="false">
      <c r="C48" s="4" t="s">
        <v>36</v>
      </c>
    </row>
    <row r="49" customFormat="false" ht="13.8" hidden="false" customHeight="false" outlineLevel="0" collapsed="false">
      <c r="C49" s="4" t="s">
        <v>37</v>
      </c>
    </row>
    <row r="51" customFormat="false" ht="13.8" hidden="false" customHeight="false" outlineLevel="0" collapsed="false">
      <c r="A51" s="2" t="s">
        <v>22</v>
      </c>
      <c r="B51" s="4" t="n">
        <v>300</v>
      </c>
      <c r="C51" s="4" t="s">
        <v>23</v>
      </c>
    </row>
    <row r="52" customFormat="false" ht="13.8" hidden="false" customHeight="false" outlineLevel="0" collapsed="false">
      <c r="A52" s="2" t="s">
        <v>24</v>
      </c>
      <c r="B52" s="4" t="n">
        <v>210</v>
      </c>
      <c r="C52" s="4" t="s">
        <v>1</v>
      </c>
    </row>
    <row r="53" customFormat="false" ht="13.8" hidden="false" customHeight="false" outlineLevel="0" collapsed="false">
      <c r="A53" s="2" t="s">
        <v>25</v>
      </c>
      <c r="B53" s="4" t="n">
        <v>297</v>
      </c>
      <c r="C53" s="4" t="s">
        <v>1</v>
      </c>
    </row>
    <row r="54" customFormat="false" ht="13.8" hidden="false" customHeight="false" outlineLevel="0" collapsed="false">
      <c r="A54" s="2" t="s">
        <v>3</v>
      </c>
      <c r="B54" s="4" t="n">
        <v>25.4</v>
      </c>
      <c r="C54" s="4" t="s">
        <v>1</v>
      </c>
    </row>
    <row r="55" customFormat="false" ht="13.8" hidden="false" customHeight="false" outlineLevel="0" collapsed="false">
      <c r="A55" s="2" t="s">
        <v>24</v>
      </c>
      <c r="B55" s="4" t="n">
        <f aca="false">ROUND(B52/$B$54/2,3)*2</f>
        <v>8.268</v>
      </c>
      <c r="C55" s="4" t="s">
        <v>4</v>
      </c>
    </row>
    <row r="56" customFormat="false" ht="13.8" hidden="false" customHeight="false" outlineLevel="0" collapsed="false">
      <c r="A56" s="2" t="s">
        <v>25</v>
      </c>
      <c r="B56" s="4" t="n">
        <f aca="false">ROUND(B53/$B$54*100,0)/100</f>
        <v>11.69</v>
      </c>
      <c r="C56" s="4" t="s">
        <v>4</v>
      </c>
    </row>
    <row r="57" customFormat="false" ht="13.8" hidden="false" customHeight="false" outlineLevel="0" collapsed="false">
      <c r="A57" s="2" t="s">
        <v>24</v>
      </c>
      <c r="B57" s="5" t="n">
        <f aca="false">B9*2</f>
        <v>2480</v>
      </c>
      <c r="C57" s="4" t="s">
        <v>26</v>
      </c>
      <c r="E57" s="4" t="n">
        <v>3512</v>
      </c>
      <c r="H57" s="4" t="n">
        <v>2484</v>
      </c>
      <c r="I57" s="4" t="n">
        <v>3512</v>
      </c>
    </row>
    <row r="58" customFormat="false" ht="13.8" hidden="false" customHeight="false" outlineLevel="0" collapsed="false">
      <c r="A58" s="2" t="s">
        <v>25</v>
      </c>
      <c r="B58" s="5" t="n">
        <f aca="false">B10*2</f>
        <v>3508</v>
      </c>
      <c r="C58" s="4" t="s">
        <v>26</v>
      </c>
      <c r="E58" s="4" t="n">
        <v>2465</v>
      </c>
      <c r="H58" s="4" t="n">
        <v>3517</v>
      </c>
      <c r="I58" s="4" t="n">
        <v>2486</v>
      </c>
    </row>
    <row r="59" customFormat="false" ht="13.8" hidden="false" customHeight="false" outlineLevel="0" collapsed="false">
      <c r="A59" s="2" t="s">
        <v>27</v>
      </c>
      <c r="B59" s="4" t="n">
        <f aca="false">B57*B58</f>
        <v>8699840</v>
      </c>
      <c r="C59" s="4" t="s">
        <v>28</v>
      </c>
      <c r="D59" s="2" t="n">
        <f aca="false">D57*D58</f>
        <v>0</v>
      </c>
      <c r="E59" s="2" t="n">
        <f aca="false">E57*E58</f>
        <v>8657080</v>
      </c>
      <c r="F59" s="2" t="n">
        <f aca="false">F57*F58</f>
        <v>0</v>
      </c>
      <c r="G59" s="2" t="n">
        <f aca="false">G57*G58</f>
        <v>0</v>
      </c>
      <c r="H59" s="2" t="n">
        <f aca="false">H57*H58</f>
        <v>8736228</v>
      </c>
      <c r="I59" s="2" t="n">
        <f aca="false">I57*I58</f>
        <v>8730832</v>
      </c>
      <c r="J59" s="6"/>
    </row>
    <row r="60" customFormat="false" ht="13.8" hidden="false" customHeight="false" outlineLevel="0" collapsed="false">
      <c r="A60" s="2" t="s">
        <v>27</v>
      </c>
      <c r="B60" s="2"/>
      <c r="C60" s="4" t="s">
        <v>29</v>
      </c>
      <c r="D60" s="2" t="n">
        <f aca="false">D59/8</f>
        <v>0</v>
      </c>
      <c r="E60" s="2" t="n">
        <f aca="false">E59/8</f>
        <v>1082135</v>
      </c>
      <c r="F60" s="2" t="n">
        <f aca="false">F59</f>
        <v>0</v>
      </c>
      <c r="G60" s="2" t="n">
        <f aca="false">G59</f>
        <v>0</v>
      </c>
      <c r="H60" s="2" t="n">
        <f aca="false">H59*3</f>
        <v>26208684</v>
      </c>
      <c r="I60" s="2" t="n">
        <f aca="false">I59*3</f>
        <v>26192496</v>
      </c>
    </row>
    <row r="61" customFormat="false" ht="13.8" hidden="false" customHeight="false" outlineLevel="0" collapsed="false">
      <c r="A61" s="2" t="s">
        <v>27</v>
      </c>
      <c r="B61" s="2"/>
      <c r="C61" s="4" t="s">
        <v>30</v>
      </c>
      <c r="D61" s="2" t="n">
        <f aca="false">D60/1024</f>
        <v>0</v>
      </c>
      <c r="E61" s="2" t="n">
        <f aca="false">E60/1024</f>
        <v>1056.7724609375</v>
      </c>
      <c r="F61" s="2" t="n">
        <f aca="false">F60/1024</f>
        <v>0</v>
      </c>
      <c r="G61" s="2" t="n">
        <f aca="false">G60/1024</f>
        <v>0</v>
      </c>
      <c r="H61" s="2" t="n">
        <f aca="false">H60/1024</f>
        <v>25594.41796875</v>
      </c>
      <c r="I61" s="2" t="n">
        <f aca="false">I60/1024</f>
        <v>25578.609375</v>
      </c>
    </row>
    <row r="62" customFormat="false" ht="13.8" hidden="false" customHeight="false" outlineLevel="0" collapsed="false">
      <c r="A62" s="2" t="s">
        <v>27</v>
      </c>
      <c r="B62" s="2"/>
      <c r="C62" s="4" t="s">
        <v>31</v>
      </c>
      <c r="D62" s="2" t="n">
        <f aca="false">D61/1024</f>
        <v>0</v>
      </c>
      <c r="E62" s="2" t="n">
        <f aca="false">E61/1024</f>
        <v>1.03200435638428</v>
      </c>
      <c r="F62" s="2" t="n">
        <f aca="false">F61/1024</f>
        <v>0</v>
      </c>
      <c r="G62" s="2" t="n">
        <f aca="false">G61/1024</f>
        <v>0</v>
      </c>
      <c r="H62" s="2" t="n">
        <f aca="false">H61/1024</f>
        <v>24.9945487976074</v>
      </c>
      <c r="I62" s="2" t="n">
        <f aca="false">I61/1024</f>
        <v>24.9791107177734</v>
      </c>
    </row>
    <row r="63" customFormat="false" ht="13.8" hidden="false" customHeight="false" outlineLevel="0" collapsed="false">
      <c r="A63" s="2" t="s">
        <v>32</v>
      </c>
      <c r="C63" s="4" t="s">
        <v>33</v>
      </c>
      <c r="E63" s="4" t="n">
        <v>1</v>
      </c>
      <c r="H63" s="4" t="n">
        <v>5</v>
      </c>
      <c r="I63" s="4" t="n">
        <v>7</v>
      </c>
    </row>
    <row r="64" customFormat="false" ht="13.8" hidden="false" customHeight="false" outlineLevel="0" collapsed="false">
      <c r="C64" s="4" t="s">
        <v>34</v>
      </c>
      <c r="D64" s="4" t="n">
        <v>8</v>
      </c>
      <c r="E64" s="4" t="n">
        <v>8</v>
      </c>
      <c r="F64" s="4" t="n">
        <v>8</v>
      </c>
      <c r="G64" s="4" t="n">
        <v>8</v>
      </c>
      <c r="H64" s="4" t="n">
        <v>8</v>
      </c>
      <c r="I64" s="4" t="n">
        <v>8</v>
      </c>
    </row>
    <row r="65" customFormat="false" ht="13.8" hidden="false" customHeight="false" outlineLevel="0" collapsed="false">
      <c r="C65" s="4" t="s">
        <v>35</v>
      </c>
      <c r="H65" s="4" t="n">
        <f aca="false">H64+H$73</f>
        <v>6550316</v>
      </c>
      <c r="I65" s="4" t="n">
        <f aca="false">I64+I$73</f>
        <v>4193336</v>
      </c>
    </row>
    <row r="66" customFormat="false" ht="13.8" hidden="false" customHeight="false" outlineLevel="0" collapsed="false">
      <c r="C66" s="4" t="s">
        <v>36</v>
      </c>
      <c r="H66" s="4" t="n">
        <f aca="false">H65+H$73</f>
        <v>13100624</v>
      </c>
      <c r="I66" s="4" t="n">
        <f aca="false">I65+I$73</f>
        <v>8386664</v>
      </c>
    </row>
    <row r="67" customFormat="false" ht="13.8" hidden="false" customHeight="false" outlineLevel="0" collapsed="false">
      <c r="C67" s="4" t="s">
        <v>37</v>
      </c>
      <c r="H67" s="4" t="n">
        <f aca="false">H66+H$73</f>
        <v>19650932</v>
      </c>
      <c r="I67" s="4" t="n">
        <f aca="false">I66+I$73</f>
        <v>12579992</v>
      </c>
    </row>
    <row r="68" customFormat="false" ht="13.8" hidden="false" customHeight="false" outlineLevel="0" collapsed="false">
      <c r="C68" s="4" t="s">
        <v>41</v>
      </c>
      <c r="H68" s="4" t="n">
        <f aca="false">H67+H$73</f>
        <v>26201240</v>
      </c>
      <c r="I68" s="4" t="n">
        <f aca="false">I67+I$73</f>
        <v>16773320</v>
      </c>
    </row>
    <row r="69" customFormat="false" ht="13.8" hidden="false" customHeight="false" outlineLevel="0" collapsed="false">
      <c r="C69" s="4" t="s">
        <v>42</v>
      </c>
      <c r="I69" s="4" t="n">
        <f aca="false">I68+I$73</f>
        <v>20966648</v>
      </c>
    </row>
    <row r="70" customFormat="false" ht="13.8" hidden="false" customHeight="false" outlineLevel="0" collapsed="false">
      <c r="C70" s="4" t="s">
        <v>43</v>
      </c>
      <c r="I70" s="4" t="n">
        <f aca="false">I69+I$73</f>
        <v>25159976</v>
      </c>
    </row>
    <row r="72" customFormat="false" ht="13.8" hidden="false" customHeight="false" outlineLevel="0" collapsed="false">
      <c r="A72" s="2" t="s">
        <v>38</v>
      </c>
      <c r="C72" s="4" t="s">
        <v>33</v>
      </c>
      <c r="E72" s="3" t="n">
        <v>9554</v>
      </c>
      <c r="H72" s="4" t="n">
        <v>879</v>
      </c>
      <c r="I72" s="4" t="n">
        <v>398</v>
      </c>
    </row>
    <row r="73" customFormat="false" ht="13.8" hidden="false" customHeight="false" outlineLevel="0" collapsed="false">
      <c r="A73" s="2" t="s">
        <v>39</v>
      </c>
      <c r="C73" s="4" t="s">
        <v>34</v>
      </c>
      <c r="E73" s="4" t="s">
        <v>40</v>
      </c>
      <c r="H73" s="4" t="n">
        <f aca="false">H72*H57*3</f>
        <v>6550308</v>
      </c>
      <c r="I73" s="4" t="n">
        <f aca="false">I72*I57*3</f>
        <v>4193328</v>
      </c>
    </row>
    <row r="74" customFormat="false" ht="13.8" hidden="false" customHeight="false" outlineLevel="0" collapsed="false">
      <c r="C74" s="4" t="s">
        <v>35</v>
      </c>
      <c r="H74" s="4" t="n">
        <f aca="false">H73</f>
        <v>6550308</v>
      </c>
      <c r="I74" s="4" t="n">
        <f aca="false">I73</f>
        <v>4193328</v>
      </c>
    </row>
    <row r="75" customFormat="false" ht="13.8" hidden="false" customHeight="false" outlineLevel="0" collapsed="false">
      <c r="C75" s="4" t="s">
        <v>36</v>
      </c>
      <c r="H75" s="4" t="n">
        <f aca="false">H74</f>
        <v>6550308</v>
      </c>
      <c r="I75" s="4" t="n">
        <f aca="false">I74</f>
        <v>4193328</v>
      </c>
    </row>
    <row r="76" customFormat="false" ht="13.8" hidden="false" customHeight="false" outlineLevel="0" collapsed="false">
      <c r="C76" s="4" t="s">
        <v>37</v>
      </c>
      <c r="H76" s="4" t="n">
        <f aca="false">H75</f>
        <v>6550308</v>
      </c>
      <c r="I76" s="4" t="n">
        <f aca="false">I75</f>
        <v>4193328</v>
      </c>
    </row>
    <row r="77" customFormat="false" ht="13.8" hidden="false" customHeight="false" outlineLevel="0" collapsed="false">
      <c r="C77" s="4" t="s">
        <v>41</v>
      </c>
      <c r="H77" s="2" t="n">
        <f aca="false">H$60-SUM(H73:H76)</f>
        <v>7452</v>
      </c>
      <c r="I77" s="4" t="n">
        <f aca="false">I76</f>
        <v>4193328</v>
      </c>
    </row>
    <row r="78" customFormat="false" ht="13.8" hidden="false" customHeight="false" outlineLevel="0" collapsed="false">
      <c r="C78" s="4" t="s">
        <v>42</v>
      </c>
      <c r="I78" s="4" t="n">
        <f aca="false">I77</f>
        <v>4193328</v>
      </c>
    </row>
    <row r="79" customFormat="false" ht="13.8" hidden="false" customHeight="false" outlineLevel="0" collapsed="false">
      <c r="C79" s="4" t="s">
        <v>43</v>
      </c>
      <c r="I79" s="2" t="n">
        <f aca="false">I$60-SUM(I73:I78)</f>
        <v>1032528</v>
      </c>
    </row>
    <row r="81" customFormat="false" ht="13.8" hidden="false" customHeight="false" outlineLevel="0" collapsed="false">
      <c r="A81" s="2" t="s">
        <v>22</v>
      </c>
      <c r="B81" s="4" t="n">
        <v>400</v>
      </c>
      <c r="C81" s="4" t="s">
        <v>23</v>
      </c>
    </row>
    <row r="82" customFormat="false" ht="13.8" hidden="false" customHeight="false" outlineLevel="0" collapsed="false">
      <c r="A82" s="2" t="s">
        <v>24</v>
      </c>
      <c r="B82" s="4" t="n">
        <v>210</v>
      </c>
      <c r="C82" s="4" t="s">
        <v>1</v>
      </c>
    </row>
    <row r="83" customFormat="false" ht="13.8" hidden="false" customHeight="false" outlineLevel="0" collapsed="false">
      <c r="A83" s="2" t="s">
        <v>25</v>
      </c>
      <c r="B83" s="4" t="n">
        <v>297</v>
      </c>
      <c r="C83" s="4" t="s">
        <v>1</v>
      </c>
    </row>
    <row r="84" customFormat="false" ht="13.8" hidden="false" customHeight="false" outlineLevel="0" collapsed="false">
      <c r="A84" s="2" t="s">
        <v>3</v>
      </c>
      <c r="B84" s="4" t="n">
        <v>25.4</v>
      </c>
      <c r="C84" s="4" t="s">
        <v>1</v>
      </c>
    </row>
    <row r="85" customFormat="false" ht="13.8" hidden="false" customHeight="false" outlineLevel="0" collapsed="false">
      <c r="A85" s="2" t="s">
        <v>24</v>
      </c>
      <c r="B85" s="4" t="n">
        <f aca="false">ROUND(B82/$B$54/2,3)*2</f>
        <v>8.268</v>
      </c>
      <c r="C85" s="4" t="s">
        <v>4</v>
      </c>
    </row>
    <row r="86" customFormat="false" ht="13.8" hidden="false" customHeight="false" outlineLevel="0" collapsed="false">
      <c r="A86" s="2" t="s">
        <v>25</v>
      </c>
      <c r="B86" s="4" t="n">
        <f aca="false">ROUND(B83/$B$54*100,0)/100</f>
        <v>11.69</v>
      </c>
      <c r="C86" s="4" t="s">
        <v>4</v>
      </c>
    </row>
    <row r="87" customFormat="false" ht="13.8" hidden="false" customHeight="false" outlineLevel="0" collapsed="false">
      <c r="A87" s="2" t="s">
        <v>24</v>
      </c>
      <c r="B87" s="5" t="n">
        <v>3308</v>
      </c>
      <c r="C87" s="4" t="s">
        <v>26</v>
      </c>
      <c r="G87" s="4" t="n">
        <v>4682</v>
      </c>
    </row>
    <row r="88" customFormat="false" ht="13.8" hidden="false" customHeight="false" outlineLevel="0" collapsed="false">
      <c r="A88" s="2" t="s">
        <v>25</v>
      </c>
      <c r="B88" s="5" t="n">
        <v>4676</v>
      </c>
      <c r="C88" s="4" t="s">
        <v>26</v>
      </c>
      <c r="G88" s="4" t="n">
        <v>3295</v>
      </c>
    </row>
    <row r="89" customFormat="false" ht="13.8" hidden="false" customHeight="false" outlineLevel="0" collapsed="false">
      <c r="A89" s="2" t="s">
        <v>27</v>
      </c>
      <c r="B89" s="4" t="n">
        <f aca="false">B87*B88</f>
        <v>15468208</v>
      </c>
      <c r="C89" s="4" t="s">
        <v>28</v>
      </c>
      <c r="D89" s="2" t="n">
        <f aca="false">D87*D88</f>
        <v>0</v>
      </c>
      <c r="E89" s="2" t="n">
        <f aca="false">E87*E88</f>
        <v>0</v>
      </c>
      <c r="F89" s="2" t="n">
        <f aca="false">F87*F88</f>
        <v>0</v>
      </c>
      <c r="G89" s="2" t="n">
        <f aca="false">G87*G88</f>
        <v>15427190</v>
      </c>
      <c r="H89" s="2" t="n">
        <f aca="false">H87*H88</f>
        <v>0</v>
      </c>
      <c r="I89" s="2" t="n">
        <f aca="false">I87*I88</f>
        <v>0</v>
      </c>
    </row>
    <row r="90" customFormat="false" ht="13.8" hidden="false" customHeight="false" outlineLevel="0" collapsed="false">
      <c r="A90" s="2" t="s">
        <v>27</v>
      </c>
      <c r="B90" s="2"/>
      <c r="C90" s="4" t="s">
        <v>29</v>
      </c>
      <c r="D90" s="2" t="n">
        <f aca="false">D89/8</f>
        <v>0</v>
      </c>
      <c r="E90" s="2" t="n">
        <f aca="false">E89/8</f>
        <v>0</v>
      </c>
      <c r="F90" s="2" t="n">
        <f aca="false">F89</f>
        <v>0</v>
      </c>
      <c r="G90" s="2" t="n">
        <f aca="false">G89</f>
        <v>15427190</v>
      </c>
      <c r="H90" s="2" t="n">
        <f aca="false">H89*3</f>
        <v>0</v>
      </c>
      <c r="I90" s="2" t="n">
        <f aca="false">I89*3</f>
        <v>0</v>
      </c>
    </row>
    <row r="91" customFormat="false" ht="13.8" hidden="false" customHeight="false" outlineLevel="0" collapsed="false">
      <c r="A91" s="2" t="s">
        <v>27</v>
      </c>
      <c r="B91" s="2"/>
      <c r="C91" s="4" t="s">
        <v>30</v>
      </c>
      <c r="D91" s="2" t="n">
        <f aca="false">D90/1024</f>
        <v>0</v>
      </c>
      <c r="E91" s="2" t="n">
        <f aca="false">E90/1024</f>
        <v>0</v>
      </c>
      <c r="F91" s="2" t="n">
        <f aca="false">F90/1024</f>
        <v>0</v>
      </c>
      <c r="G91" s="2" t="n">
        <f aca="false">G90/1024</f>
        <v>15065.615234375</v>
      </c>
      <c r="H91" s="2" t="n">
        <f aca="false">H90/1024</f>
        <v>0</v>
      </c>
      <c r="I91" s="2" t="n">
        <f aca="false">I90/1024</f>
        <v>0</v>
      </c>
    </row>
    <row r="92" customFormat="false" ht="13.8" hidden="false" customHeight="false" outlineLevel="0" collapsed="false">
      <c r="A92" s="2" t="s">
        <v>27</v>
      </c>
      <c r="B92" s="2"/>
      <c r="C92" s="4" t="s">
        <v>31</v>
      </c>
      <c r="D92" s="2" t="n">
        <f aca="false">D91/1024</f>
        <v>0</v>
      </c>
      <c r="E92" s="2" t="n">
        <f aca="false">E91/1024</f>
        <v>0</v>
      </c>
      <c r="F92" s="2" t="n">
        <f aca="false">F91/1024</f>
        <v>0</v>
      </c>
      <c r="G92" s="2" t="n">
        <f aca="false">G91/1024</f>
        <v>14.7125148773193</v>
      </c>
      <c r="H92" s="2" t="n">
        <f aca="false">H91/1024</f>
        <v>0</v>
      </c>
      <c r="I92" s="2" t="n">
        <f aca="false">I91/1024</f>
        <v>0</v>
      </c>
    </row>
    <row r="93" customFormat="false" ht="13.8" hidden="false" customHeight="false" outlineLevel="0" collapsed="false">
      <c r="A93" s="2" t="s">
        <v>32</v>
      </c>
      <c r="C93" s="4" t="s">
        <v>33</v>
      </c>
      <c r="G93" s="4" t="n">
        <v>4</v>
      </c>
    </row>
    <row r="94" customFormat="false" ht="13.8" hidden="false" customHeight="false" outlineLevel="0" collapsed="false">
      <c r="C94" s="4" t="s">
        <v>34</v>
      </c>
      <c r="D94" s="4" t="n">
        <v>8</v>
      </c>
      <c r="E94" s="4" t="n">
        <v>8</v>
      </c>
      <c r="F94" s="4" t="n">
        <v>8</v>
      </c>
      <c r="G94" s="4" t="n">
        <v>8</v>
      </c>
      <c r="H94" s="4" t="n">
        <v>8</v>
      </c>
      <c r="I94" s="4" t="n">
        <v>8</v>
      </c>
    </row>
    <row r="95" customFormat="false" ht="13.8" hidden="false" customHeight="false" outlineLevel="0" collapsed="false">
      <c r="C95" s="4" t="s">
        <v>35</v>
      </c>
      <c r="G95" s="4" t="n">
        <f aca="false">G94+G$100</f>
        <v>4190398</v>
      </c>
    </row>
    <row r="96" customFormat="false" ht="13.8" hidden="false" customHeight="false" outlineLevel="0" collapsed="false">
      <c r="C96" s="4" t="s">
        <v>36</v>
      </c>
      <c r="G96" s="4" t="n">
        <f aca="false">G95+G$100</f>
        <v>8380788</v>
      </c>
    </row>
    <row r="97" customFormat="false" ht="13.8" hidden="false" customHeight="false" outlineLevel="0" collapsed="false">
      <c r="C97" s="4" t="s">
        <v>37</v>
      </c>
      <c r="G97" s="4" t="n">
        <f aca="false">G96+G$100</f>
        <v>12571178</v>
      </c>
    </row>
    <row r="99" customFormat="false" ht="13.8" hidden="false" customHeight="false" outlineLevel="0" collapsed="false">
      <c r="A99" s="2" t="s">
        <v>38</v>
      </c>
      <c r="C99" s="4" t="s">
        <v>33</v>
      </c>
      <c r="G99" s="4" t="n">
        <v>895</v>
      </c>
    </row>
    <row r="100" customFormat="false" ht="13.8" hidden="false" customHeight="false" outlineLevel="0" collapsed="false">
      <c r="A100" s="2" t="s">
        <v>39</v>
      </c>
      <c r="C100" s="4" t="s">
        <v>34</v>
      </c>
      <c r="G100" s="4" t="n">
        <f aca="false">G99*G87</f>
        <v>4190390</v>
      </c>
    </row>
    <row r="101" customFormat="false" ht="13.8" hidden="false" customHeight="false" outlineLevel="0" collapsed="false">
      <c r="C101" s="4" t="s">
        <v>35</v>
      </c>
      <c r="G101" s="4" t="n">
        <f aca="false">G100</f>
        <v>4190390</v>
      </c>
    </row>
    <row r="102" customFormat="false" ht="13.8" hidden="false" customHeight="false" outlineLevel="0" collapsed="false">
      <c r="C102" s="4" t="s">
        <v>36</v>
      </c>
      <c r="G102" s="4" t="n">
        <f aca="false">G101</f>
        <v>4190390</v>
      </c>
    </row>
    <row r="103" customFormat="false" ht="13.8" hidden="false" customHeight="false" outlineLevel="0" collapsed="false">
      <c r="C103" s="4" t="s">
        <v>37</v>
      </c>
      <c r="G103" s="2" t="n">
        <f aca="false">G90-SUM(G100:G102)</f>
        <v>2856020</v>
      </c>
      <c r="I103" s="2"/>
    </row>
    <row r="105" customFormat="false" ht="13.8" hidden="false" customHeight="false" outlineLevel="0" collapsed="false">
      <c r="A105" s="2" t="s">
        <v>22</v>
      </c>
      <c r="B105" s="4" t="n">
        <v>600</v>
      </c>
      <c r="C105" s="4" t="s">
        <v>23</v>
      </c>
    </row>
    <row r="106" customFormat="false" ht="13.8" hidden="false" customHeight="false" outlineLevel="0" collapsed="false">
      <c r="A106" s="2" t="s">
        <v>24</v>
      </c>
      <c r="B106" s="4" t="n">
        <v>210</v>
      </c>
      <c r="C106" s="4" t="s">
        <v>1</v>
      </c>
    </row>
    <row r="107" customFormat="false" ht="13.8" hidden="false" customHeight="false" outlineLevel="0" collapsed="false">
      <c r="A107" s="2" t="s">
        <v>25</v>
      </c>
      <c r="B107" s="4" t="n">
        <v>297</v>
      </c>
      <c r="C107" s="4" t="s">
        <v>1</v>
      </c>
    </row>
    <row r="108" customFormat="false" ht="13.8" hidden="false" customHeight="false" outlineLevel="0" collapsed="false">
      <c r="A108" s="2" t="s">
        <v>3</v>
      </c>
      <c r="B108" s="4" t="n">
        <v>25.4</v>
      </c>
      <c r="C108" s="4" t="s">
        <v>1</v>
      </c>
    </row>
    <row r="109" customFormat="false" ht="13.8" hidden="false" customHeight="false" outlineLevel="0" collapsed="false">
      <c r="A109" s="2" t="s">
        <v>24</v>
      </c>
      <c r="B109" s="4" t="n">
        <f aca="false">ROUND(B106/$B$54/2,3)*2</f>
        <v>8.268</v>
      </c>
      <c r="C109" s="4" t="s">
        <v>4</v>
      </c>
    </row>
    <row r="110" customFormat="false" ht="13.8" hidden="false" customHeight="false" outlineLevel="0" collapsed="false">
      <c r="A110" s="2" t="s">
        <v>25</v>
      </c>
      <c r="B110" s="4" t="n">
        <f aca="false">ROUND(B107/$B$54*100,0)/100</f>
        <v>11.69</v>
      </c>
      <c r="C110" s="4" t="s">
        <v>4</v>
      </c>
    </row>
    <row r="111" customFormat="false" ht="13.8" hidden="false" customHeight="false" outlineLevel="0" collapsed="false">
      <c r="A111" s="2" t="s">
        <v>24</v>
      </c>
      <c r="B111" s="5" t="n">
        <f aca="false">B57*2</f>
        <v>4960</v>
      </c>
      <c r="C111" s="4" t="s">
        <v>26</v>
      </c>
      <c r="E111" s="4" t="n">
        <v>7023</v>
      </c>
    </row>
    <row r="112" customFormat="false" ht="13.8" hidden="false" customHeight="false" outlineLevel="0" collapsed="false">
      <c r="A112" s="2" t="s">
        <v>25</v>
      </c>
      <c r="B112" s="5" t="n">
        <f aca="false">B58*2</f>
        <v>7016</v>
      </c>
      <c r="C112" s="4" t="s">
        <v>26</v>
      </c>
      <c r="E112" s="4" t="n">
        <v>4949</v>
      </c>
    </row>
    <row r="113" customFormat="false" ht="13.8" hidden="false" customHeight="false" outlineLevel="0" collapsed="false">
      <c r="A113" s="2" t="s">
        <v>27</v>
      </c>
      <c r="B113" s="4" t="n">
        <f aca="false">B111*B112</f>
        <v>34799360</v>
      </c>
      <c r="C113" s="4" t="s">
        <v>28</v>
      </c>
      <c r="D113" s="2" t="n">
        <f aca="false">D111*D112</f>
        <v>0</v>
      </c>
      <c r="E113" s="2" t="n">
        <f aca="false">E111*E112</f>
        <v>34756827</v>
      </c>
      <c r="F113" s="2" t="n">
        <f aca="false">F111*F112</f>
        <v>0</v>
      </c>
      <c r="G113" s="2" t="n">
        <f aca="false">G111*G112</f>
        <v>0</v>
      </c>
      <c r="H113" s="2" t="n">
        <f aca="false">H111*H112</f>
        <v>0</v>
      </c>
      <c r="I113" s="2" t="n">
        <f aca="false">I111*I112</f>
        <v>0</v>
      </c>
    </row>
    <row r="114" customFormat="false" ht="13.8" hidden="false" customHeight="false" outlineLevel="0" collapsed="false">
      <c r="A114" s="2" t="s">
        <v>27</v>
      </c>
      <c r="B114" s="2"/>
      <c r="C114" s="4" t="s">
        <v>29</v>
      </c>
      <c r="D114" s="2" t="n">
        <f aca="false">D113/8</f>
        <v>0</v>
      </c>
      <c r="E114" s="2" t="n">
        <f aca="false">E113/8</f>
        <v>4344603.375</v>
      </c>
      <c r="F114" s="2" t="n">
        <f aca="false">F113</f>
        <v>0</v>
      </c>
      <c r="G114" s="2" t="n">
        <f aca="false">G113</f>
        <v>0</v>
      </c>
      <c r="H114" s="2" t="n">
        <f aca="false">H113*3</f>
        <v>0</v>
      </c>
      <c r="I114" s="2" t="n">
        <f aca="false">I113*3</f>
        <v>0</v>
      </c>
    </row>
    <row r="115" customFormat="false" ht="13.8" hidden="false" customHeight="false" outlineLevel="0" collapsed="false">
      <c r="A115" s="2" t="s">
        <v>27</v>
      </c>
      <c r="B115" s="2"/>
      <c r="C115" s="4" t="s">
        <v>30</v>
      </c>
      <c r="D115" s="2" t="n">
        <f aca="false">D114/1024</f>
        <v>0</v>
      </c>
      <c r="E115" s="2" t="n">
        <f aca="false">E114/1024</f>
        <v>4242.77673339844</v>
      </c>
      <c r="F115" s="2" t="n">
        <f aca="false">F114/1024</f>
        <v>0</v>
      </c>
      <c r="G115" s="2" t="n">
        <f aca="false">G114/1024</f>
        <v>0</v>
      </c>
      <c r="H115" s="2" t="n">
        <f aca="false">H114/1024</f>
        <v>0</v>
      </c>
      <c r="I115" s="2" t="n">
        <f aca="false">I114/1024</f>
        <v>0</v>
      </c>
    </row>
    <row r="116" customFormat="false" ht="13.8" hidden="false" customHeight="false" outlineLevel="0" collapsed="false">
      <c r="A116" s="2" t="s">
        <v>27</v>
      </c>
      <c r="B116" s="2"/>
      <c r="C116" s="4" t="s">
        <v>31</v>
      </c>
      <c r="D116" s="2" t="n">
        <f aca="false">D115/1024</f>
        <v>0</v>
      </c>
      <c r="E116" s="2" t="n">
        <f aca="false">E115/1024</f>
        <v>4.14333665370941</v>
      </c>
      <c r="F116" s="2" t="n">
        <f aca="false">F115/1024</f>
        <v>0</v>
      </c>
      <c r="G116" s="2" t="n">
        <f aca="false">G115/1024</f>
        <v>0</v>
      </c>
      <c r="H116" s="2" t="n">
        <f aca="false">H115/1024</f>
        <v>0</v>
      </c>
      <c r="I116" s="2" t="n">
        <f aca="false">I115/1024</f>
        <v>0</v>
      </c>
    </row>
    <row r="117" customFormat="false" ht="13.8" hidden="false" customHeight="false" outlineLevel="0" collapsed="false">
      <c r="A117" s="2" t="s">
        <v>32</v>
      </c>
      <c r="C117" s="4" t="s">
        <v>33</v>
      </c>
      <c r="E117" s="4" t="n">
        <v>2</v>
      </c>
      <c r="G117" s="4" t="n">
        <v>4</v>
      </c>
    </row>
    <row r="118" customFormat="false" ht="13.8" hidden="false" customHeight="false" outlineLevel="0" collapsed="false">
      <c r="C118" s="4" t="s">
        <v>34</v>
      </c>
      <c r="D118" s="4" t="n">
        <v>8</v>
      </c>
      <c r="E118" s="4" t="n">
        <v>8</v>
      </c>
      <c r="F118" s="4" t="n">
        <v>8</v>
      </c>
      <c r="G118" s="4" t="n">
        <v>8</v>
      </c>
      <c r="H118" s="4" t="n">
        <v>8</v>
      </c>
      <c r="I118" s="4" t="n">
        <v>8</v>
      </c>
    </row>
    <row r="119" customFormat="false" ht="13.8" hidden="false" customHeight="false" outlineLevel="0" collapsed="false">
      <c r="C119" s="4" t="s">
        <v>35</v>
      </c>
      <c r="E119" s="4" t="n">
        <f aca="false">E118+E$124</f>
        <v>4193616.875</v>
      </c>
    </row>
    <row r="120" customFormat="false" ht="13.8" hidden="false" customHeight="false" outlineLevel="0" collapsed="false">
      <c r="C120" s="4" t="s">
        <v>36</v>
      </c>
    </row>
    <row r="121" customFormat="false" ht="13.8" hidden="false" customHeight="false" outlineLevel="0" collapsed="false">
      <c r="C121" s="4" t="s">
        <v>37</v>
      </c>
    </row>
    <row r="123" customFormat="false" ht="13.8" hidden="false" customHeight="false" outlineLevel="0" collapsed="false">
      <c r="A123" s="2" t="s">
        <v>38</v>
      </c>
      <c r="C123" s="4" t="s">
        <v>33</v>
      </c>
      <c r="E123" s="4" t="n">
        <v>4777</v>
      </c>
    </row>
    <row r="124" customFormat="false" ht="13.8" hidden="false" customHeight="false" outlineLevel="0" collapsed="false">
      <c r="A124" s="2" t="s">
        <v>39</v>
      </c>
      <c r="C124" s="4" t="s">
        <v>34</v>
      </c>
      <c r="E124" s="4" t="n">
        <f aca="false">E123*E111/8</f>
        <v>4193608.875</v>
      </c>
    </row>
    <row r="125" customFormat="false" ht="13.8" hidden="false" customHeight="false" outlineLevel="0" collapsed="false">
      <c r="C125" s="4" t="s">
        <v>35</v>
      </c>
      <c r="E125" s="2" t="n">
        <f aca="false">E114-SUM(E124)</f>
        <v>150994.5</v>
      </c>
    </row>
    <row r="126" customFormat="false" ht="13.8" hidden="false" customHeight="false" outlineLevel="0" collapsed="false">
      <c r="C126" s="4" t="s">
        <v>36</v>
      </c>
    </row>
    <row r="127" customFormat="false" ht="13.8" hidden="false" customHeight="false" outlineLevel="0" collapsed="false">
      <c r="C127" s="4" t="s">
        <v>37</v>
      </c>
      <c r="E127" s="0"/>
      <c r="G127" s="2"/>
      <c r="I127" s="2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2021-11-10T08:09:46Z</dcterms:created>
  <dc:creator>Denis Kazakov</dc:creator>
  <dc:description/>
  <dc:language>ru-RU</dc:language>
  <cp:lastModifiedBy/>
  <dcterms:modified xsi:type="dcterms:W3CDTF">2022-10-24T21:59:18Z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