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 1" sheetId="1" r:id="rId1"/>
    <sheet name="Задание 2" sheetId="2" r:id="rId2"/>
    <sheet name="Задание 3" sheetId="3" r:id="rId3"/>
    <sheet name="Задача 4" sheetId="4" r:id="rId4"/>
  </sheets>
  <calcPr calcId="152511"/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8" i="4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6" i="4"/>
  <c r="B6" i="4"/>
  <c r="B4" i="4"/>
  <c r="G6" i="4" l="1"/>
  <c r="I6" i="4"/>
  <c r="E6" i="4"/>
  <c r="J6" i="4"/>
  <c r="F6" i="4"/>
  <c r="H6" i="4"/>
  <c r="D6" i="4"/>
  <c r="B8" i="3"/>
  <c r="K6" i="4" l="1"/>
  <c r="B9" i="2"/>
  <c r="B3" i="1"/>
  <c r="B4" i="1"/>
  <c r="L6" i="4" l="1"/>
  <c r="B10" i="3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C6" i="3"/>
  <c r="C7" i="2"/>
  <c r="D7" i="2"/>
  <c r="E7" i="2"/>
  <c r="F7" i="2"/>
  <c r="G7" i="2"/>
  <c r="H7" i="2"/>
  <c r="I7" i="2"/>
  <c r="J7" i="2"/>
  <c r="B7" i="2"/>
  <c r="D1" i="2"/>
  <c r="E1" i="2" s="1"/>
  <c r="F1" i="2" s="1"/>
  <c r="G1" i="2" s="1"/>
  <c r="H1" i="2" s="1"/>
  <c r="I1" i="2" s="1"/>
  <c r="J1" i="2" s="1"/>
  <c r="C1" i="2"/>
  <c r="M6" i="4" l="1"/>
  <c r="D8" i="3"/>
  <c r="D7" i="3"/>
  <c r="C7" i="3"/>
  <c r="C8" i="3"/>
  <c r="E7" i="3"/>
  <c r="C1" i="1"/>
  <c r="D1" i="1" s="1"/>
  <c r="E1" i="1" s="1"/>
  <c r="F1" i="1" s="1"/>
  <c r="G1" i="1" s="1"/>
  <c r="H1" i="1" s="1"/>
  <c r="I1" i="1" s="1"/>
  <c r="J1" i="1" s="1"/>
  <c r="K1" i="1" s="1"/>
  <c r="K4" i="1" s="1"/>
  <c r="N6" i="4" l="1"/>
  <c r="D3" i="1"/>
  <c r="F4" i="1"/>
  <c r="J3" i="1"/>
  <c r="E8" i="3"/>
  <c r="H3" i="1"/>
  <c r="C3" i="1"/>
  <c r="L1" i="1"/>
  <c r="G3" i="1"/>
  <c r="K3" i="1"/>
  <c r="F3" i="1"/>
  <c r="J4" i="1"/>
  <c r="I4" i="1"/>
  <c r="E4" i="1"/>
  <c r="H4" i="1"/>
  <c r="D4" i="1"/>
  <c r="I3" i="1"/>
  <c r="E3" i="1"/>
  <c r="G4" i="1"/>
  <c r="C4" i="1"/>
  <c r="O6" i="4" l="1"/>
  <c r="F8" i="3"/>
  <c r="F7" i="3"/>
  <c r="L4" i="1"/>
  <c r="L3" i="1"/>
  <c r="P6" i="4" l="1"/>
  <c r="G8" i="3"/>
  <c r="G7" i="3"/>
  <c r="Q6" i="4" l="1"/>
  <c r="H8" i="3"/>
  <c r="H7" i="3"/>
  <c r="D8" i="2"/>
  <c r="H8" i="2"/>
  <c r="E8" i="2"/>
  <c r="I8" i="2"/>
  <c r="C8" i="2"/>
  <c r="B8" i="2"/>
  <c r="F8" i="2"/>
  <c r="J8" i="2"/>
  <c r="G8" i="2"/>
  <c r="I8" i="3" l="1"/>
  <c r="I7" i="3"/>
  <c r="J8" i="3" l="1"/>
  <c r="J7" i="3"/>
  <c r="K8" i="3" l="1"/>
  <c r="K7" i="3"/>
  <c r="L8" i="3" l="1"/>
  <c r="L7" i="3"/>
  <c r="M8" i="3" l="1"/>
  <c r="M7" i="3"/>
  <c r="N7" i="3" l="1"/>
  <c r="N8" i="3"/>
  <c r="O8" i="3" l="1"/>
  <c r="O7" i="3"/>
  <c r="P7" i="3" l="1"/>
  <c r="P8" i="3"/>
  <c r="Q8" i="3" l="1"/>
  <c r="Q7" i="3"/>
  <c r="R7" i="3" l="1"/>
  <c r="R8" i="3"/>
  <c r="T7" i="3" l="1"/>
  <c r="S8" i="3"/>
  <c r="S7" i="3"/>
</calcChain>
</file>

<file path=xl/sharedStrings.xml><?xml version="1.0" encoding="utf-8"?>
<sst xmlns="http://schemas.openxmlformats.org/spreadsheetml/2006/main" count="26" uniqueCount="24">
  <si>
    <t>t, (С)</t>
  </si>
  <si>
    <t>v(t)</t>
  </si>
  <si>
    <t>S(t)</t>
  </si>
  <si>
    <t>m2</t>
  </si>
  <si>
    <r>
      <t>θ, (</t>
    </r>
    <r>
      <rPr>
        <vertAlign val="superscript"/>
        <sz val="11"/>
        <color theme="1"/>
        <rFont val="Calibri"/>
        <family val="2"/>
        <charset val="204"/>
      </rPr>
      <t>o</t>
    </r>
    <r>
      <rPr>
        <sz val="11"/>
        <color theme="1"/>
        <rFont val="Calibri"/>
        <family val="2"/>
        <charset val="204"/>
      </rPr>
      <t>C)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</si>
  <si>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1,</t>
    </r>
    <r>
      <rPr>
        <sz val="11"/>
        <color theme="1"/>
        <rFont val="Calibri"/>
        <family val="2"/>
        <charset val="204"/>
        <scheme val="minor"/>
      </rPr>
      <t xml:space="preserve"> (Дж)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</si>
  <si>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(Дж)</t>
    </r>
  </si>
  <si>
    <r>
      <t>c</t>
    </r>
    <r>
      <rPr>
        <sz val="11"/>
        <color theme="1"/>
        <rFont val="Calibri"/>
        <family val="2"/>
        <scheme val="minor"/>
      </rPr>
      <t>, (Дж/(</t>
    </r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scheme val="minor"/>
      </rPr>
      <t>С*кг))</t>
    </r>
  </si>
  <si>
    <t>t</t>
  </si>
  <si>
    <t>m1</t>
  </si>
  <si>
    <t>q1</t>
  </si>
  <si>
    <t>q2</t>
  </si>
  <si>
    <t>r</t>
  </si>
  <si>
    <t>Ex</t>
  </si>
  <si>
    <t>E1</t>
  </si>
  <si>
    <t>E2</t>
  </si>
  <si>
    <t>ε</t>
  </si>
  <si>
    <t>x</t>
  </si>
  <si>
    <t>R, (Ом)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</si>
  <si>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>, (A)</t>
    </r>
  </si>
  <si>
    <t>I, (А)</t>
  </si>
  <si>
    <t>C, (мФ)</t>
  </si>
  <si>
    <t>ln(I)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</si>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</sst>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5" xfId="0" applyBorder="1"/>
    <xf numFmtId="0" fontId="2" fillId="0" borderId="2" xfId="0" applyFont="1" applyBorder="1"/>
    <xf numFmtId="0" fontId="0" fillId="0" borderId="12" xfId="0" applyBorder="1"/>
    <xf numFmtId="11" fontId="0" fillId="0" borderId="5" xfId="0" applyNumberFormat="1" applyBorder="1"/>
    <xf numFmtId="11" fontId="0" fillId="0" borderId="1" xfId="0" applyNumberFormat="1" applyBorder="1"/>
    <xf numFmtId="0" fontId="0" fillId="0" borderId="13" xfId="0" applyNumberFormat="1" applyBorder="1"/>
    <xf numFmtId="0" fontId="0" fillId="0" borderId="0" xfId="0" applyBorder="1"/>
    <xf numFmtId="11" fontId="6" fillId="0" borderId="9" xfId="0" applyNumberFormat="1" applyFon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0" xfId="0" applyNumberFormat="1" applyBorder="1"/>
    <xf numFmtId="0" fontId="2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'Задание 1'!$B$1:$L$1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'Задание 1'!$B$4:$L$4</c:f>
              <c:numCache>
                <c:formatCode>General</c:formatCode>
                <c:ptCount val="11"/>
                <c:pt idx="0">
                  <c:v>-1.5</c:v>
                </c:pt>
                <c:pt idx="1">
                  <c:v>3.3452994616207485</c:v>
                </c:pt>
                <c:pt idx="2">
                  <c:v>11.605572809000083</c:v>
                </c:pt>
                <c:pt idx="3">
                  <c:v>23.744071053981546</c:v>
                </c:pt>
                <c:pt idx="4">
                  <c:v>39.833333333333336</c:v>
                </c:pt>
                <c:pt idx="5">
                  <c:v>59.89697731084447</c:v>
                </c:pt>
                <c:pt idx="6">
                  <c:v>83.945299803774773</c:v>
                </c:pt>
                <c:pt idx="7">
                  <c:v>111.98360222050567</c:v>
                </c:pt>
                <c:pt idx="8">
                  <c:v>144.01492874992732</c:v>
                </c:pt>
                <c:pt idx="9">
                  <c:v>180.04116853225887</c:v>
                </c:pt>
                <c:pt idx="10">
                  <c:v>220.06356421952802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5360"/>
        <c:axId val="238751832"/>
      </c:scatterChart>
      <c:valAx>
        <c:axId val="2387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1832"/>
        <c:crosses val="autoZero"/>
        <c:crossBetween val="midCat"/>
      </c:valAx>
      <c:valAx>
        <c:axId val="2387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S, </a:t>
                </a:r>
                <a:r>
                  <a:rPr lang="ru-RU"/>
                  <a:t>метры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'Задание 1'!$B$1:$L$1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'Задание 1'!$B$3:$L$3</c:f>
              <c:numCache>
                <c:formatCode>General</c:formatCode>
                <c:ptCount val="11"/>
                <c:pt idx="0">
                  <c:v>2</c:v>
                </c:pt>
                <c:pt idx="1">
                  <c:v>3.1924500897298751</c:v>
                </c:pt>
                <c:pt idx="2">
                  <c:v>5.089442719099992</c:v>
                </c:pt>
                <c:pt idx="3">
                  <c:v>7.053994924715604</c:v>
                </c:pt>
                <c:pt idx="4">
                  <c:v>9.0370370370370363</c:v>
                </c:pt>
                <c:pt idx="5">
                  <c:v>11.027410122234341</c:v>
                </c:pt>
                <c:pt idx="6">
                  <c:v>13.021334622931739</c:v>
                </c:pt>
                <c:pt idx="7">
                  <c:v>15.017213259316478</c:v>
                </c:pt>
                <c:pt idx="8">
                  <c:v>17.014266801472726</c:v>
                </c:pt>
                <c:pt idx="9">
                  <c:v>19.012074512308978</c:v>
                </c:pt>
                <c:pt idx="10">
                  <c:v>21.010391328106476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2616"/>
        <c:axId val="238751048"/>
      </c:scatterChart>
      <c:valAx>
        <c:axId val="23875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1048"/>
        <c:crosses val="autoZero"/>
        <c:crossBetween val="midCat"/>
      </c:valAx>
      <c:valAx>
        <c:axId val="2387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S, </a:t>
                </a:r>
                <a:r>
                  <a:rPr lang="ru-RU"/>
                  <a:t>метры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Q1(t)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Q2(t), </a:t>
            </a:r>
            <a:r>
              <a:rPr lang="ru-RU" baseline="0"/>
              <a:t>пересекающиеся в точке 21,25</a:t>
            </a:r>
          </a:p>
        </c:rich>
      </c:tx>
      <c:layout>
        <c:manualLayout>
          <c:xMode val="edge"/>
          <c:yMode val="edge"/>
          <c:x val="0.1217360017497812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'Задание 2'!$B$7:$J$7</c:f>
              <c:numCache>
                <c:formatCode>General</c:formatCode>
                <c:ptCount val="9"/>
                <c:pt idx="0">
                  <c:v>11812.5</c:v>
                </c:pt>
                <c:pt idx="1">
                  <c:v>8662.5</c:v>
                </c:pt>
                <c:pt idx="2">
                  <c:v>5512.5</c:v>
                </c:pt>
                <c:pt idx="3">
                  <c:v>2362.5</c:v>
                </c:pt>
                <c:pt idx="4">
                  <c:v>-787.5</c:v>
                </c:pt>
                <c:pt idx="5">
                  <c:v>-3937.5</c:v>
                </c:pt>
                <c:pt idx="6">
                  <c:v>-7087.5</c:v>
                </c:pt>
                <c:pt idx="7">
                  <c:v>-10237.5</c:v>
                </c:pt>
                <c:pt idx="8">
                  <c:v>-13387.5</c:v>
                </c:pt>
              </c:numCache>
            </c:numRef>
          </c:xVal>
          <c:yVal>
            <c:numRef>
              <c:f>'Задание 2'!$B$1:$J$1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q2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'Задание 2'!$B$8:$J$8</c:f>
              <c:numCache>
                <c:formatCode>General</c:formatCode>
                <c:ptCount val="9"/>
                <c:pt idx="0">
                  <c:v>-19687.5</c:v>
                </c:pt>
                <c:pt idx="1">
                  <c:v>-14437.5</c:v>
                </c:pt>
                <c:pt idx="2">
                  <c:v>-9187.5</c:v>
                </c:pt>
                <c:pt idx="3">
                  <c:v>-3937.5</c:v>
                </c:pt>
                <c:pt idx="4">
                  <c:v>1312.5</c:v>
                </c:pt>
                <c:pt idx="5">
                  <c:v>6562.5</c:v>
                </c:pt>
                <c:pt idx="6">
                  <c:v>11812.5</c:v>
                </c:pt>
                <c:pt idx="7">
                  <c:v>17062.5</c:v>
                </c:pt>
                <c:pt idx="8">
                  <c:v>22312.5</c:v>
                </c:pt>
              </c:numCache>
            </c:numRef>
          </c:xVal>
          <c:yVal>
            <c:numRef>
              <c:f>'Задание 2'!$B$1:$J$1</c:f>
              <c:numCache>
                <c:formatCode>General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1440"/>
        <c:axId val="238756144"/>
      </c:scatterChart>
      <c:valAx>
        <c:axId val="2387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</a:t>
                </a:r>
                <a:r>
                  <a:rPr lang="ru-RU" baseline="0"/>
                  <a:t>джоули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6144"/>
        <c:crosses val="autoZero"/>
        <c:crossBetween val="midCat"/>
      </c:valAx>
      <c:valAx>
        <c:axId val="2387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/>
                  <a:t>градусы</a:t>
                </a:r>
                <a:r>
                  <a:rPr lang="ru-RU" baseline="0"/>
                  <a:t> цельсия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E1(r) </a:t>
            </a:r>
            <a:r>
              <a:rPr lang="ru-RU"/>
              <a:t>и </a:t>
            </a:r>
            <a:r>
              <a:rPr lang="en-US"/>
              <a:t>E2(r)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3'!$B$6:$T$6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</c:numCache>
            </c:numRef>
          </c:xVal>
          <c:yVal>
            <c:numRef>
              <c:f>'Задание 3'!$B$8:$T$8</c:f>
              <c:numCache>
                <c:formatCode>General</c:formatCode>
                <c:ptCount val="19"/>
                <c:pt idx="0">
                  <c:v>15650.187019734885</c:v>
                </c:pt>
                <c:pt idx="1">
                  <c:v>17437.399734951523</c:v>
                </c:pt>
                <c:pt idx="2">
                  <c:v>19549.19555060309</c:v>
                </c:pt>
                <c:pt idx="3">
                  <c:v>22069.209039548023</c:v>
                </c:pt>
                <c:pt idx="4">
                  <c:v>25109.855618330184</c:v>
                </c:pt>
                <c:pt idx="5">
                  <c:v>28825.089357777</c:v>
                </c:pt>
                <c:pt idx="6">
                  <c:v>33430.281148664457</c:v>
                </c:pt>
                <c:pt idx="7">
                  <c:v>39234.14940364092</c:v>
                </c:pt>
                <c:pt idx="8">
                  <c:v>46691.880282018938</c:v>
                </c:pt>
                <c:pt idx="9">
                  <c:v>56497.175141242915</c:v>
                </c:pt>
                <c:pt idx="10">
                  <c:v>69749.598939806048</c:v>
                </c:pt>
                <c:pt idx="11">
                  <c:v>88276.836158192018</c:v>
                </c:pt>
                <c:pt idx="12">
                  <c:v>115300.35743110793</c:v>
                </c:pt>
                <c:pt idx="13">
                  <c:v>156936.59761456359</c:v>
                </c:pt>
                <c:pt idx="14">
                  <c:v>225988.7005649716</c:v>
                </c:pt>
                <c:pt idx="15">
                  <c:v>353107.34463276819</c:v>
                </c:pt>
                <c:pt idx="16">
                  <c:v>627746.39045825496</c:v>
                </c:pt>
                <c:pt idx="17">
                  <c:v>1412429.3785310748</c:v>
                </c:pt>
              </c:numCache>
            </c:numRef>
          </c:yVal>
          <c:smooth val="1"/>
        </c:ser>
        <c:ser>
          <c:idx val="1"/>
          <c:order val="1"/>
          <c:tx>
            <c:v>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3'!$B$6:$T$6</c:f>
              <c:numCache>
                <c:formatCode>General</c:formatCode>
                <c:ptCount val="1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</c:numCache>
            </c:numRef>
          </c:xVal>
          <c:yVal>
            <c:numRef>
              <c:f>'Задание 3'!$B$7:$T$7</c:f>
              <c:numCache>
                <c:formatCode>General</c:formatCode>
                <c:ptCount val="19"/>
                <c:pt idx="1">
                  <c:v>2259887.0056497175</c:v>
                </c:pt>
                <c:pt idx="2">
                  <c:v>1004394.224733208</c:v>
                </c:pt>
                <c:pt idx="3">
                  <c:v>564971.75141242938</c:v>
                </c:pt>
                <c:pt idx="4">
                  <c:v>361581.92090395477</c:v>
                </c:pt>
                <c:pt idx="5">
                  <c:v>251098.5561833019</c:v>
                </c:pt>
                <c:pt idx="6">
                  <c:v>184480.57188977281</c:v>
                </c:pt>
                <c:pt idx="7">
                  <c:v>141242.93785310735</c:v>
                </c:pt>
                <c:pt idx="8">
                  <c:v>111599.35830368976</c:v>
                </c:pt>
                <c:pt idx="9">
                  <c:v>90395.480225988722</c:v>
                </c:pt>
                <c:pt idx="10">
                  <c:v>74707.008451230358</c:v>
                </c:pt>
                <c:pt idx="11">
                  <c:v>62774.639045825512</c:v>
                </c:pt>
                <c:pt idx="12">
                  <c:v>53488.449837863154</c:v>
                </c:pt>
                <c:pt idx="13">
                  <c:v>46120.142972443224</c:v>
                </c:pt>
                <c:pt idx="14">
                  <c:v>40175.768989328317</c:v>
                </c:pt>
                <c:pt idx="15">
                  <c:v>35310.734463276836</c:v>
                </c:pt>
                <c:pt idx="16">
                  <c:v>31278.712880964948</c:v>
                </c:pt>
                <c:pt idx="17">
                  <c:v>27899.839575922437</c:v>
                </c:pt>
                <c:pt idx="18">
                  <c:v>25040.299231575813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6928"/>
        <c:axId val="238754576"/>
      </c:scatterChart>
      <c:valAx>
        <c:axId val="2387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r,</a:t>
                </a:r>
                <a:r>
                  <a:rPr lang="ru-RU"/>
                  <a:t> метры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4576"/>
        <c:crosses val="autoZero"/>
        <c:crossBetween val="midCat"/>
      </c:valAx>
      <c:valAx>
        <c:axId val="238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E,</a:t>
                </a:r>
                <a:r>
                  <a:rPr lang="ru-RU"/>
                  <a:t> вольт/метр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𝐼=𝐼0 𝑒^(−𝑡/𝑅𝐶)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4'!$B$5:$V$5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'Задача 4'!$B$6:$V$6</c:f>
              <c:numCache>
                <c:formatCode>0.00E+00</c:formatCode>
                <c:ptCount val="21"/>
                <c:pt idx="0">
                  <c:v>2</c:v>
                </c:pt>
                <c:pt idx="1">
                  <c:v>1.4330626211475785</c:v>
                </c:pt>
                <c:pt idx="2">
                  <c:v>1.026834238065184</c:v>
                </c:pt>
                <c:pt idx="3">
                  <c:v>0.73575888234288467</c:v>
                </c:pt>
                <c:pt idx="4">
                  <c:v>0.52719427623145354</c:v>
                </c:pt>
                <c:pt idx="5">
                  <c:v>0.37775120567512366</c:v>
                </c:pt>
                <c:pt idx="6">
                  <c:v>0.2706705664732254</c:v>
                </c:pt>
                <c:pt idx="7">
                  <c:v>0.19394393572881011</c:v>
                </c:pt>
                <c:pt idx="8">
                  <c:v>0.13896690244560309</c:v>
                </c:pt>
                <c:pt idx="9">
                  <c:v>9.9574136735727889E-2</c:v>
                </c:pt>
                <c:pt idx="10">
                  <c:v>7.1347986694504789E-2</c:v>
                </c:pt>
                <c:pt idx="11">
                  <c:v>5.1123066413014805E-2</c:v>
                </c:pt>
                <c:pt idx="12">
                  <c:v>3.6631277777468357E-2</c:v>
                </c:pt>
                <c:pt idx="13">
                  <c:v>2.6247457473881936E-2</c:v>
                </c:pt>
                <c:pt idx="14">
                  <c:v>1.8807125102990412E-2</c:v>
                </c:pt>
                <c:pt idx="15">
                  <c:v>1.3475893998170934E-2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3792"/>
        <c:axId val="238754184"/>
      </c:scatterChart>
      <c:valAx>
        <c:axId val="2387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t,(</a:t>
                </a:r>
                <a:r>
                  <a:rPr lang="ru-RU"/>
                  <a:t>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4184"/>
        <c:crosses val="autoZero"/>
        <c:crossBetween val="midCat"/>
      </c:valAx>
      <c:valAx>
        <c:axId val="2387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I,(A)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ln(I)</a:t>
            </a:r>
            <a:r>
              <a:rPr lang="en-US" baseline="0"/>
              <a:t> = ln(I0)-1/(CR)*t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4'!$B$5:$V$5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'Задача 4'!$B$8:$V$8</c:f>
              <c:numCache>
                <c:formatCode>0.00E+00</c:formatCode>
                <c:ptCount val="21"/>
                <c:pt idx="0">
                  <c:v>0.69314718055994529</c:v>
                </c:pt>
                <c:pt idx="1">
                  <c:v>0.35981384722661197</c:v>
                </c:pt>
                <c:pt idx="2">
                  <c:v>2.6480513893278657E-2</c:v>
                </c:pt>
                <c:pt idx="3">
                  <c:v>-0.30685281944005471</c:v>
                </c:pt>
                <c:pt idx="4">
                  <c:v>-0.64018615277338797</c:v>
                </c:pt>
                <c:pt idx="5">
                  <c:v>-0.97351948610672123</c:v>
                </c:pt>
                <c:pt idx="6">
                  <c:v>-1.3068528194400546</c:v>
                </c:pt>
                <c:pt idx="7">
                  <c:v>-1.6401861527733876</c:v>
                </c:pt>
                <c:pt idx="8">
                  <c:v>-1.9735194861067211</c:v>
                </c:pt>
                <c:pt idx="9">
                  <c:v>-2.3068528194400546</c:v>
                </c:pt>
                <c:pt idx="10">
                  <c:v>-2.6401861527733876</c:v>
                </c:pt>
                <c:pt idx="11">
                  <c:v>-2.9735194861067211</c:v>
                </c:pt>
                <c:pt idx="12">
                  <c:v>-3.3068528194400546</c:v>
                </c:pt>
                <c:pt idx="13">
                  <c:v>-3.6401861527733876</c:v>
                </c:pt>
                <c:pt idx="14">
                  <c:v>-3.9735194861067207</c:v>
                </c:pt>
                <c:pt idx="15">
                  <c:v>-4.3068528194400546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7712"/>
        <c:axId val="240313808"/>
      </c:scatterChart>
      <c:valAx>
        <c:axId val="2387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(c</a:t>
                </a:r>
                <a:r>
                  <a:rPr lang="ru-RU" baseline="0"/>
                  <a:t>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13808"/>
        <c:crosses val="autoZero"/>
        <c:crossBetween val="midCat"/>
      </c:valAx>
      <c:valAx>
        <c:axId val="2403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71437</xdr:rowOff>
    </xdr:from>
    <xdr:to>
      <xdr:col>7</xdr:col>
      <xdr:colOff>304800</xdr:colOff>
      <xdr:row>19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5</xdr:row>
      <xdr:rowOff>42862</xdr:rowOff>
    </xdr:from>
    <xdr:to>
      <xdr:col>15</xdr:col>
      <xdr:colOff>9525</xdr:colOff>
      <xdr:row>19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495300</xdr:colOff>
      <xdr:row>1</xdr:row>
      <xdr:rowOff>138112</xdr:rowOff>
    </xdr:from>
    <xdr:to>
      <xdr:col>18</xdr:col>
      <xdr:colOff>190500</xdr:colOff>
      <xdr:row>15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0</xdr:row>
      <xdr:rowOff>0</xdr:rowOff>
    </xdr:from>
    <xdr:to>
      <xdr:col>13</xdr:col>
      <xdr:colOff>461962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8</xdr:row>
      <xdr:rowOff>33337</xdr:rowOff>
    </xdr:from>
    <xdr:to>
      <xdr:col>15</xdr:col>
      <xdr:colOff>9525</xdr:colOff>
      <xdr:row>22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33337</xdr:rowOff>
    </xdr:from>
    <xdr:to>
      <xdr:col>7</xdr:col>
      <xdr:colOff>304800</xdr:colOff>
      <xdr:row>22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4" sqref="B4:L4"/>
    </sheetView>
  </sheetViews>
  <sheetFormatPr defaultRowHeight="15" x14ac:dyDescent="0.25"/>
  <sheetData>
    <row r="1" spans="1:12" ht="15.75" thickBot="1" x14ac:dyDescent="0.3">
      <c r="A1" s="3" t="s">
        <v>0</v>
      </c>
      <c r="B1" s="5">
        <v>1</v>
      </c>
      <c r="C1" s="6">
        <f>B1+2</f>
        <v>3</v>
      </c>
      <c r="D1" s="6">
        <f t="shared" ref="D1:L1" si="0">C1+2</f>
        <v>5</v>
      </c>
      <c r="E1" s="6">
        <f t="shared" si="0"/>
        <v>7</v>
      </c>
      <c r="F1" s="6">
        <f t="shared" si="0"/>
        <v>9</v>
      </c>
      <c r="G1" s="6">
        <f t="shared" si="0"/>
        <v>11</v>
      </c>
      <c r="H1" s="6">
        <f t="shared" si="0"/>
        <v>13</v>
      </c>
      <c r="I1" s="6">
        <f t="shared" si="0"/>
        <v>15</v>
      </c>
      <c r="J1" s="6">
        <f t="shared" si="0"/>
        <v>17</v>
      </c>
      <c r="K1" s="6">
        <f t="shared" si="0"/>
        <v>19</v>
      </c>
      <c r="L1" s="7">
        <f t="shared" si="0"/>
        <v>21</v>
      </c>
    </row>
    <row r="2" spans="1:12" ht="15.75" thickBot="1" x14ac:dyDescent="0.3"/>
    <row r="3" spans="1:12" ht="15.75" thickBot="1" x14ac:dyDescent="0.3">
      <c r="A3" s="3" t="s">
        <v>1</v>
      </c>
      <c r="B3" s="5">
        <f>B1+1/(B1*SQRT(B1))</f>
        <v>2</v>
      </c>
      <c r="C3" s="6">
        <f t="shared" ref="C3:L3" si="1">C1+1/(C1*SQRT(C1))</f>
        <v>3.1924500897298751</v>
      </c>
      <c r="D3" s="6">
        <f t="shared" si="1"/>
        <v>5.089442719099992</v>
      </c>
      <c r="E3" s="6">
        <f t="shared" si="1"/>
        <v>7.053994924715604</v>
      </c>
      <c r="F3" s="6">
        <f t="shared" si="1"/>
        <v>9.0370370370370363</v>
      </c>
      <c r="G3" s="6">
        <f t="shared" si="1"/>
        <v>11.027410122234341</v>
      </c>
      <c r="H3" s="6">
        <f t="shared" si="1"/>
        <v>13.021334622931739</v>
      </c>
      <c r="I3" s="6">
        <f t="shared" si="1"/>
        <v>15.017213259316478</v>
      </c>
      <c r="J3" s="6">
        <f t="shared" si="1"/>
        <v>17.014266801472726</v>
      </c>
      <c r="K3" s="6">
        <f t="shared" si="1"/>
        <v>19.012074512308978</v>
      </c>
      <c r="L3" s="7">
        <f t="shared" si="1"/>
        <v>21.010391328106476</v>
      </c>
    </row>
    <row r="4" spans="1:12" ht="15.75" thickBot="1" x14ac:dyDescent="0.3">
      <c r="A4" s="3" t="s">
        <v>2</v>
      </c>
      <c r="B4" s="5">
        <f>B1*B1/2-2/SQRT(B1)</f>
        <v>-1.5</v>
      </c>
      <c r="C4" s="6">
        <f t="shared" ref="C4:L4" si="2">C1*C1/2-2/SQRT(C1)</f>
        <v>3.3452994616207485</v>
      </c>
      <c r="D4" s="6">
        <f t="shared" si="2"/>
        <v>11.605572809000083</v>
      </c>
      <c r="E4" s="6">
        <f t="shared" si="2"/>
        <v>23.744071053981546</v>
      </c>
      <c r="F4" s="6">
        <f t="shared" si="2"/>
        <v>39.833333333333336</v>
      </c>
      <c r="G4" s="6">
        <f t="shared" si="2"/>
        <v>59.89697731084447</v>
      </c>
      <c r="H4" s="6">
        <f t="shared" si="2"/>
        <v>83.945299803774773</v>
      </c>
      <c r="I4" s="6">
        <f t="shared" si="2"/>
        <v>111.98360222050567</v>
      </c>
      <c r="J4" s="6">
        <f t="shared" si="2"/>
        <v>144.01492874992732</v>
      </c>
      <c r="K4" s="6">
        <f t="shared" si="2"/>
        <v>180.04116853225887</v>
      </c>
      <c r="L4" s="7">
        <f t="shared" si="2"/>
        <v>220.06356421952802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9" sqref="B9"/>
    </sheetView>
  </sheetViews>
  <sheetFormatPr defaultRowHeight="15" x14ac:dyDescent="0.25"/>
  <cols>
    <col min="1" max="1" width="13.7109375" customWidth="1"/>
  </cols>
  <sheetData>
    <row r="1" spans="1:10" ht="15.75" thickBot="1" x14ac:dyDescent="0.3">
      <c r="A1" s="3" t="s">
        <v>8</v>
      </c>
      <c r="B1" s="5">
        <v>40</v>
      </c>
      <c r="C1" s="6">
        <f>B1-5</f>
        <v>35</v>
      </c>
      <c r="D1" s="6">
        <f t="shared" ref="D1:J1" si="0">C1-5</f>
        <v>30</v>
      </c>
      <c r="E1" s="6">
        <f t="shared" si="0"/>
        <v>25</v>
      </c>
      <c r="F1" s="6">
        <f t="shared" si="0"/>
        <v>20</v>
      </c>
      <c r="G1" s="6">
        <f t="shared" si="0"/>
        <v>15</v>
      </c>
      <c r="H1" s="6">
        <f t="shared" si="0"/>
        <v>10</v>
      </c>
      <c r="I1" s="6">
        <f t="shared" si="0"/>
        <v>5</v>
      </c>
      <c r="J1" s="7">
        <f t="shared" si="0"/>
        <v>0</v>
      </c>
    </row>
    <row r="2" spans="1:10" ht="15.75" thickBot="1" x14ac:dyDescent="0.3"/>
    <row r="3" spans="1:10" ht="15.75" thickBot="1" x14ac:dyDescent="0.3">
      <c r="A3" s="3" t="s">
        <v>9</v>
      </c>
      <c r="B3" s="9">
        <v>0.15</v>
      </c>
    </row>
    <row r="4" spans="1:10" ht="15.75" thickBot="1" x14ac:dyDescent="0.3">
      <c r="A4" s="3" t="s">
        <v>3</v>
      </c>
      <c r="B4" s="9">
        <v>0.25</v>
      </c>
    </row>
    <row r="5" spans="1:10" ht="18" thickBot="1" x14ac:dyDescent="0.3">
      <c r="A5" s="3" t="s">
        <v>7</v>
      </c>
      <c r="B5" s="8">
        <v>4200</v>
      </c>
    </row>
    <row r="6" spans="1:10" ht="15.75" thickBot="1" x14ac:dyDescent="0.3"/>
    <row r="7" spans="1:10" ht="18.75" thickBot="1" x14ac:dyDescent="0.4">
      <c r="A7" s="3" t="s">
        <v>5</v>
      </c>
      <c r="B7" s="5">
        <f>$B$5*$B$3*(B1-$B$9)</f>
        <v>11812.5</v>
      </c>
      <c r="C7" s="6">
        <f t="shared" ref="C7:J7" si="1">$B$5*$B$3*(C1-$B$9)</f>
        <v>8662.5</v>
      </c>
      <c r="D7" s="6">
        <f t="shared" si="1"/>
        <v>5512.5</v>
      </c>
      <c r="E7" s="6">
        <f t="shared" si="1"/>
        <v>2362.5</v>
      </c>
      <c r="F7" s="6">
        <f t="shared" si="1"/>
        <v>-787.5</v>
      </c>
      <c r="G7" s="6">
        <f t="shared" si="1"/>
        <v>-3937.5</v>
      </c>
      <c r="H7" s="6">
        <f t="shared" si="1"/>
        <v>-7087.5</v>
      </c>
      <c r="I7" s="6">
        <f t="shared" si="1"/>
        <v>-10237.5</v>
      </c>
      <c r="J7" s="7">
        <f t="shared" si="1"/>
        <v>-13387.5</v>
      </c>
    </row>
    <row r="8" spans="1:10" ht="18.75" thickBot="1" x14ac:dyDescent="0.4">
      <c r="A8" s="3" t="s">
        <v>6</v>
      </c>
      <c r="B8" s="5">
        <f>$B$5*$B$4*($B$9-B1)</f>
        <v>-19687.5</v>
      </c>
      <c r="C8" s="6">
        <f t="shared" ref="C8:J8" si="2">$B$5*$B$4*($B$9-C1)</f>
        <v>-14437.5</v>
      </c>
      <c r="D8" s="6">
        <f t="shared" si="2"/>
        <v>-9187.5</v>
      </c>
      <c r="E8" s="6">
        <f t="shared" si="2"/>
        <v>-3937.5</v>
      </c>
      <c r="F8" s="6">
        <f t="shared" si="2"/>
        <v>1312.5</v>
      </c>
      <c r="G8" s="6">
        <f t="shared" si="2"/>
        <v>6562.5</v>
      </c>
      <c r="H8" s="6">
        <f t="shared" si="2"/>
        <v>11812.5</v>
      </c>
      <c r="I8" s="6">
        <f t="shared" si="2"/>
        <v>17062.5</v>
      </c>
      <c r="J8" s="7">
        <f t="shared" si="2"/>
        <v>22312.5</v>
      </c>
    </row>
    <row r="9" spans="1:10" ht="18" thickBot="1" x14ac:dyDescent="0.3">
      <c r="A9" s="10" t="s">
        <v>4</v>
      </c>
      <c r="B9" s="9">
        <f>($B$1*$B$3+$B$4*$H$1)/(B3+B4)</f>
        <v>21.25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E9" sqref="E9"/>
    </sheetView>
  </sheetViews>
  <sheetFormatPr defaultRowHeight="15" x14ac:dyDescent="0.25"/>
  <cols>
    <col min="2" max="2" width="9.42578125" bestFit="1" customWidth="1"/>
  </cols>
  <sheetData>
    <row r="1" spans="1:20" ht="15.75" thickBot="1" x14ac:dyDescent="0.3">
      <c r="A1" s="11" t="s">
        <v>10</v>
      </c>
      <c r="B1" s="12">
        <v>8.0000000000000005E-9</v>
      </c>
    </row>
    <row r="2" spans="1:20" ht="15.75" thickBot="1" x14ac:dyDescent="0.3">
      <c r="A2" s="3" t="s">
        <v>11</v>
      </c>
      <c r="B2" s="12">
        <v>5.0000000000000001E-9</v>
      </c>
    </row>
    <row r="3" spans="1:20" ht="15.75" thickBot="1" x14ac:dyDescent="0.3">
      <c r="A3" s="3" t="s">
        <v>12</v>
      </c>
      <c r="B3" s="9">
        <v>0.2</v>
      </c>
    </row>
    <row r="4" spans="1:20" ht="15.75" thickBot="1" x14ac:dyDescent="0.3">
      <c r="A4" s="3" t="s">
        <v>13</v>
      </c>
      <c r="B4" s="9">
        <v>0</v>
      </c>
    </row>
    <row r="5" spans="1:20" ht="15.75" thickBot="1" x14ac:dyDescent="0.3">
      <c r="A5" s="10" t="s">
        <v>16</v>
      </c>
      <c r="B5" s="16">
        <v>8.8500000000000005E-12</v>
      </c>
    </row>
    <row r="6" spans="1:20" ht="15.75" thickBot="1" x14ac:dyDescent="0.3">
      <c r="A6" s="3" t="s">
        <v>17</v>
      </c>
      <c r="B6" s="5">
        <v>0.01</v>
      </c>
      <c r="C6" s="6">
        <f>B6+0.01</f>
        <v>0.02</v>
      </c>
      <c r="D6" s="6">
        <f t="shared" ref="D6:T6" si="0">C6+0.01</f>
        <v>0.03</v>
      </c>
      <c r="E6" s="6">
        <f t="shared" si="0"/>
        <v>0.04</v>
      </c>
      <c r="F6" s="6">
        <f t="shared" si="0"/>
        <v>0.05</v>
      </c>
      <c r="G6" s="6">
        <f t="shared" si="0"/>
        <v>6.0000000000000005E-2</v>
      </c>
      <c r="H6" s="6">
        <f t="shared" si="0"/>
        <v>7.0000000000000007E-2</v>
      </c>
      <c r="I6" s="6">
        <f t="shared" si="0"/>
        <v>0.08</v>
      </c>
      <c r="J6" s="6">
        <f t="shared" si="0"/>
        <v>0.09</v>
      </c>
      <c r="K6" s="6">
        <f t="shared" si="0"/>
        <v>9.9999999999999992E-2</v>
      </c>
      <c r="L6" s="6">
        <f t="shared" si="0"/>
        <v>0.10999999999999999</v>
      </c>
      <c r="M6" s="6">
        <f t="shared" si="0"/>
        <v>0.11999999999999998</v>
      </c>
      <c r="N6" s="6">
        <f t="shared" si="0"/>
        <v>0.12999999999999998</v>
      </c>
      <c r="O6" s="6">
        <f t="shared" si="0"/>
        <v>0.13999999999999999</v>
      </c>
      <c r="P6" s="6">
        <f t="shared" si="0"/>
        <v>0.15</v>
      </c>
      <c r="Q6" s="6">
        <f t="shared" si="0"/>
        <v>0.16</v>
      </c>
      <c r="R6" s="6">
        <f t="shared" si="0"/>
        <v>0.17</v>
      </c>
      <c r="S6" s="6">
        <f t="shared" si="0"/>
        <v>0.18000000000000002</v>
      </c>
      <c r="T6" s="7">
        <f t="shared" si="0"/>
        <v>0.19000000000000003</v>
      </c>
    </row>
    <row r="7" spans="1:20" ht="15.75" thickBot="1" x14ac:dyDescent="0.3">
      <c r="A7" s="3" t="s">
        <v>14</v>
      </c>
      <c r="B7" s="14"/>
      <c r="C7" s="17">
        <f t="shared" ref="C7:L7" si="1">$B$1/($B$5*C6*C6)</f>
        <v>2259887.0056497175</v>
      </c>
      <c r="D7" s="17">
        <f t="shared" si="1"/>
        <v>1004394.224733208</v>
      </c>
      <c r="E7" s="17">
        <f t="shared" si="1"/>
        <v>564971.75141242938</v>
      </c>
      <c r="F7" s="17">
        <f t="shared" si="1"/>
        <v>361581.92090395477</v>
      </c>
      <c r="G7" s="17">
        <f t="shared" si="1"/>
        <v>251098.5561833019</v>
      </c>
      <c r="H7" s="17">
        <f t="shared" si="1"/>
        <v>184480.57188977281</v>
      </c>
      <c r="I7" s="17">
        <f t="shared" si="1"/>
        <v>141242.93785310735</v>
      </c>
      <c r="J7" s="17">
        <f t="shared" si="1"/>
        <v>111599.35830368976</v>
      </c>
      <c r="K7" s="17">
        <f t="shared" si="1"/>
        <v>90395.480225988722</v>
      </c>
      <c r="L7" s="17">
        <f t="shared" si="1"/>
        <v>74707.008451230358</v>
      </c>
      <c r="M7" s="17">
        <f t="shared" ref="M7" si="2">$B$1/($B$5*M6*M6)</f>
        <v>62774.639045825512</v>
      </c>
      <c r="N7" s="17">
        <f t="shared" ref="N7" si="3">$B$1/($B$5*N6*N6)</f>
        <v>53488.449837863154</v>
      </c>
      <c r="O7" s="17">
        <f t="shared" ref="O7" si="4">$B$1/($B$5*O6*O6)</f>
        <v>46120.142972443224</v>
      </c>
      <c r="P7" s="17">
        <f t="shared" ref="P7" si="5">$B$1/($B$5*P6*P6)</f>
        <v>40175.768989328317</v>
      </c>
      <c r="Q7" s="17">
        <f t="shared" ref="Q7" si="6">$B$1/($B$5*Q6*Q6)</f>
        <v>35310.734463276836</v>
      </c>
      <c r="R7" s="17">
        <f t="shared" ref="R7" si="7">$B$1/($B$5*R6*R6)</f>
        <v>31278.712880964948</v>
      </c>
      <c r="S7" s="17">
        <f t="shared" ref="S7" si="8">$B$1/($B$5*S6*S6)</f>
        <v>27899.839575922437</v>
      </c>
      <c r="T7" s="18">
        <f t="shared" ref="T7" si="9">$B$1/($B$5*T6*T6)</f>
        <v>25040.299231575813</v>
      </c>
    </row>
    <row r="8" spans="1:20" ht="15.75" thickBot="1" x14ac:dyDescent="0.3">
      <c r="A8" s="3" t="s">
        <v>15</v>
      </c>
      <c r="B8" s="5">
        <f>$B$2/($B$5*($B$3-B6)*($B$3-B6))</f>
        <v>15650.187019734885</v>
      </c>
      <c r="C8" s="6">
        <f t="shared" ref="C8:S8" si="10">$B$2/($B$5*($B$3-C6)*($B$3-C6))</f>
        <v>17437.399734951523</v>
      </c>
      <c r="D8" s="6">
        <f t="shared" si="10"/>
        <v>19549.19555060309</v>
      </c>
      <c r="E8" s="6">
        <f t="shared" si="10"/>
        <v>22069.209039548023</v>
      </c>
      <c r="F8" s="6">
        <f t="shared" si="10"/>
        <v>25109.855618330184</v>
      </c>
      <c r="G8" s="6">
        <f t="shared" si="10"/>
        <v>28825.089357777</v>
      </c>
      <c r="H8" s="6">
        <f t="shared" si="10"/>
        <v>33430.281148664457</v>
      </c>
      <c r="I8" s="6">
        <f t="shared" si="10"/>
        <v>39234.14940364092</v>
      </c>
      <c r="J8" s="6">
        <f t="shared" si="10"/>
        <v>46691.880282018938</v>
      </c>
      <c r="K8" s="6">
        <f t="shared" si="10"/>
        <v>56497.175141242915</v>
      </c>
      <c r="L8" s="6">
        <f t="shared" si="10"/>
        <v>69749.598939806048</v>
      </c>
      <c r="M8" s="6">
        <f t="shared" si="10"/>
        <v>88276.836158192018</v>
      </c>
      <c r="N8" s="6">
        <f t="shared" si="10"/>
        <v>115300.35743110793</v>
      </c>
      <c r="O8" s="6">
        <f t="shared" si="10"/>
        <v>156936.59761456359</v>
      </c>
      <c r="P8" s="6">
        <f t="shared" si="10"/>
        <v>225988.7005649716</v>
      </c>
      <c r="Q8" s="6">
        <f t="shared" si="10"/>
        <v>353107.34463276819</v>
      </c>
      <c r="R8" s="6">
        <f t="shared" si="10"/>
        <v>627746.39045825496</v>
      </c>
      <c r="S8" s="7">
        <f t="shared" si="10"/>
        <v>1412429.3785310748</v>
      </c>
    </row>
    <row r="10" spans="1:20" x14ac:dyDescent="0.25">
      <c r="A10" s="2" t="s">
        <v>17</v>
      </c>
      <c r="B10" s="1">
        <f>$B$3*(B1*SQRT(B1*B2))/(B1-B2)</f>
        <v>3.3730961708462715E-9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G1" sqref="G1"/>
    </sheetView>
  </sheetViews>
  <sheetFormatPr defaultRowHeight="15" x14ac:dyDescent="0.25"/>
  <sheetData>
    <row r="1" spans="1:24" ht="15.75" thickBot="1" x14ac:dyDescent="0.3">
      <c r="A1" s="5" t="s">
        <v>18</v>
      </c>
      <c r="B1" s="2">
        <v>3</v>
      </c>
    </row>
    <row r="2" spans="1:24" ht="15.75" thickBot="1" x14ac:dyDescent="0.3">
      <c r="A2" s="5" t="s">
        <v>21</v>
      </c>
      <c r="B2" s="19">
        <v>1</v>
      </c>
    </row>
    <row r="3" spans="1:24" ht="18.75" thickBot="1" x14ac:dyDescent="0.4">
      <c r="A3" s="5" t="s">
        <v>19</v>
      </c>
      <c r="B3" s="2">
        <v>2</v>
      </c>
      <c r="R3" s="15"/>
      <c r="S3" s="15"/>
      <c r="T3" s="15"/>
      <c r="U3" s="15"/>
      <c r="V3" s="15"/>
      <c r="W3" s="15"/>
    </row>
    <row r="4" spans="1:24" ht="15.75" thickBot="1" x14ac:dyDescent="0.3">
      <c r="A4" s="25" t="s">
        <v>23</v>
      </c>
      <c r="B4" s="20">
        <f>$B$1*$B$2</f>
        <v>3</v>
      </c>
      <c r="R4" s="15"/>
      <c r="S4" s="15"/>
      <c r="T4" s="15"/>
      <c r="U4" s="15"/>
      <c r="V4" s="15"/>
      <c r="W4" s="15"/>
    </row>
    <row r="5" spans="1:24" ht="15.75" thickBot="1" x14ac:dyDescent="0.3">
      <c r="A5" s="5" t="s">
        <v>0</v>
      </c>
      <c r="B5" s="3">
        <v>0</v>
      </c>
      <c r="C5" s="4">
        <f>B5+1</f>
        <v>1</v>
      </c>
      <c r="D5" s="4">
        <f t="shared" ref="D5:Q5" si="0">C5+1</f>
        <v>2</v>
      </c>
      <c r="E5" s="4">
        <f t="shared" si="0"/>
        <v>3</v>
      </c>
      <c r="F5" s="4">
        <f t="shared" si="0"/>
        <v>4</v>
      </c>
      <c r="G5" s="4">
        <f t="shared" si="0"/>
        <v>5</v>
      </c>
      <c r="H5" s="4">
        <f t="shared" si="0"/>
        <v>6</v>
      </c>
      <c r="I5" s="4">
        <f t="shared" si="0"/>
        <v>7</v>
      </c>
      <c r="J5" s="4">
        <f t="shared" si="0"/>
        <v>8</v>
      </c>
      <c r="K5" s="4">
        <f t="shared" si="0"/>
        <v>9</v>
      </c>
      <c r="L5" s="4">
        <f t="shared" si="0"/>
        <v>10</v>
      </c>
      <c r="M5" s="4">
        <f t="shared" si="0"/>
        <v>11</v>
      </c>
      <c r="N5" s="4">
        <f t="shared" si="0"/>
        <v>12</v>
      </c>
      <c r="O5" s="4">
        <f t="shared" si="0"/>
        <v>13</v>
      </c>
      <c r="P5" s="4">
        <f t="shared" si="0"/>
        <v>14</v>
      </c>
      <c r="Q5" s="2">
        <f t="shared" si="0"/>
        <v>15</v>
      </c>
      <c r="R5" s="15"/>
      <c r="S5" s="15"/>
      <c r="T5" s="15"/>
      <c r="U5" s="15"/>
      <c r="V5" s="15"/>
      <c r="W5" s="15"/>
    </row>
    <row r="6" spans="1:24" ht="15.75" thickBot="1" x14ac:dyDescent="0.3">
      <c r="A6" s="5" t="s">
        <v>20</v>
      </c>
      <c r="B6" s="21">
        <f>$B$3*EXP(-B5/$B$4)</f>
        <v>2</v>
      </c>
      <c r="C6" s="22">
        <f t="shared" ref="C6:Q6" si="1">$B$3*EXP(-C5/$B$4)</f>
        <v>1.4330626211475785</v>
      </c>
      <c r="D6" s="22">
        <f t="shared" si="1"/>
        <v>1.026834238065184</v>
      </c>
      <c r="E6" s="22">
        <f t="shared" si="1"/>
        <v>0.73575888234288467</v>
      </c>
      <c r="F6" s="22">
        <f t="shared" si="1"/>
        <v>0.52719427623145354</v>
      </c>
      <c r="G6" s="22">
        <f t="shared" si="1"/>
        <v>0.37775120567512366</v>
      </c>
      <c r="H6" s="22">
        <f t="shared" si="1"/>
        <v>0.2706705664732254</v>
      </c>
      <c r="I6" s="22">
        <f t="shared" si="1"/>
        <v>0.19394393572881011</v>
      </c>
      <c r="J6" s="22">
        <f t="shared" si="1"/>
        <v>0.13896690244560309</v>
      </c>
      <c r="K6" s="22">
        <f t="shared" si="1"/>
        <v>9.9574136735727889E-2</v>
      </c>
      <c r="L6" s="22">
        <f t="shared" si="1"/>
        <v>7.1347986694504789E-2</v>
      </c>
      <c r="M6" s="22">
        <f t="shared" si="1"/>
        <v>5.1123066413014805E-2</v>
      </c>
      <c r="N6" s="22">
        <f t="shared" si="1"/>
        <v>3.6631277777468357E-2</v>
      </c>
      <c r="O6" s="22">
        <f t="shared" si="1"/>
        <v>2.6247457473881936E-2</v>
      </c>
      <c r="P6" s="22">
        <f t="shared" si="1"/>
        <v>1.8807125102990412E-2</v>
      </c>
      <c r="Q6" s="13">
        <f t="shared" si="1"/>
        <v>1.3475893998170934E-2</v>
      </c>
      <c r="R6" s="24"/>
      <c r="S6" s="24"/>
      <c r="T6" s="24"/>
      <c r="U6" s="24"/>
      <c r="V6" s="24"/>
      <c r="W6" s="24"/>
      <c r="X6" s="1"/>
    </row>
    <row r="7" spans="1:24" ht="15.75" thickBot="1" x14ac:dyDescent="0.3">
      <c r="R7" s="15"/>
      <c r="S7" s="15"/>
      <c r="T7" s="15"/>
      <c r="U7" s="15"/>
      <c r="V7" s="15"/>
      <c r="W7" s="15"/>
    </row>
    <row r="8" spans="1:24" ht="15.75" thickBot="1" x14ac:dyDescent="0.3">
      <c r="A8" s="9" t="s">
        <v>22</v>
      </c>
      <c r="B8" s="22">
        <f>LN($B$3)-1/($B$4)*B5</f>
        <v>0.69314718055994529</v>
      </c>
      <c r="C8" s="22">
        <f t="shared" ref="C8:Q8" si="2">LN($B$3)-1/($B$4)*C5</f>
        <v>0.35981384722661197</v>
      </c>
      <c r="D8" s="22">
        <f t="shared" si="2"/>
        <v>2.6480513893278657E-2</v>
      </c>
      <c r="E8" s="22">
        <f t="shared" si="2"/>
        <v>-0.30685281944005471</v>
      </c>
      <c r="F8" s="22">
        <f t="shared" si="2"/>
        <v>-0.64018615277338797</v>
      </c>
      <c r="G8" s="22">
        <f t="shared" si="2"/>
        <v>-0.97351948610672123</v>
      </c>
      <c r="H8" s="22">
        <f t="shared" si="2"/>
        <v>-1.3068528194400546</v>
      </c>
      <c r="I8" s="22">
        <f t="shared" si="2"/>
        <v>-1.6401861527733876</v>
      </c>
      <c r="J8" s="22">
        <f t="shared" si="2"/>
        <v>-1.9735194861067211</v>
      </c>
      <c r="K8" s="22">
        <f t="shared" si="2"/>
        <v>-2.3068528194400546</v>
      </c>
      <c r="L8" s="22">
        <f t="shared" si="2"/>
        <v>-2.6401861527733876</v>
      </c>
      <c r="M8" s="22">
        <f t="shared" si="2"/>
        <v>-2.9735194861067211</v>
      </c>
      <c r="N8" s="22">
        <f t="shared" si="2"/>
        <v>-3.3068528194400546</v>
      </c>
      <c r="O8" s="22">
        <f t="shared" si="2"/>
        <v>-3.6401861527733876</v>
      </c>
      <c r="P8" s="22">
        <f t="shared" si="2"/>
        <v>-3.9735194861067207</v>
      </c>
      <c r="Q8" s="23">
        <f t="shared" si="2"/>
        <v>-4.3068528194400546</v>
      </c>
      <c r="R8" s="24"/>
      <c r="S8" s="24"/>
      <c r="T8" s="24"/>
      <c r="U8" s="24"/>
      <c r="V8" s="24"/>
      <c r="W8" s="15"/>
    </row>
    <row r="9" spans="1:24" x14ac:dyDescent="0.25">
      <c r="R9" s="15"/>
      <c r="S9" s="15"/>
      <c r="T9" s="15"/>
      <c r="U9" s="15"/>
      <c r="V9" s="15"/>
      <c r="W9" s="15"/>
    </row>
    <row r="10" spans="1:24" x14ac:dyDescent="0.25">
      <c r="R10" s="15"/>
      <c r="S10" s="15"/>
      <c r="T10" s="15"/>
      <c r="U10" s="15"/>
      <c r="V10" s="15"/>
      <c r="W10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Задача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2018-11-26T13:46:11Z</dcterms:modified>
</cp:coreProperties>
</file>