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зика" sheetId="1" r:id="rId3"/>
    <sheet state="visible" name="Статистика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Автор:
ИКНиТО, ИВТ, 1курс, подгруппа 3</t>
      </text>
    </comment>
  </commentList>
</comments>
</file>

<file path=xl/sharedStrings.xml><?xml version="1.0" encoding="utf-8"?>
<sst xmlns="http://schemas.openxmlformats.org/spreadsheetml/2006/main" count="77" uniqueCount="49">
  <si>
    <t xml:space="preserve">Журнал успеваемости по физике </t>
  </si>
  <si>
    <t>№ п/г</t>
  </si>
  <si>
    <t>Фамилия</t>
  </si>
  <si>
    <t>Имя</t>
  </si>
  <si>
    <t>Даты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</si>
  <si>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</si>
  <si>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</si>
  <si>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</si>
  <si>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</si>
  <si>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</si>
  <si>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</si>
  <si>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</si>
  <si>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</si>
  <si>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</si>
  <si>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>К/р 7</t>
  </si>
  <si>
    <t>Бобров</t>
  </si>
  <si>
    <t>Петр</t>
  </si>
  <si>
    <t>н</t>
  </si>
  <si>
    <t>Высокинская</t>
  </si>
  <si>
    <t>Ольга</t>
  </si>
  <si>
    <t xml:space="preserve">Еременко </t>
  </si>
  <si>
    <t>Дмитрий</t>
  </si>
  <si>
    <t xml:space="preserve">Ильянин </t>
  </si>
  <si>
    <t>Александр</t>
  </si>
  <si>
    <t>Колесникова</t>
  </si>
  <si>
    <t>Анна</t>
  </si>
  <si>
    <t xml:space="preserve">Кукина </t>
  </si>
  <si>
    <t>Анастасия</t>
  </si>
  <si>
    <t>Львова</t>
  </si>
  <si>
    <t>Дарья</t>
  </si>
  <si>
    <t xml:space="preserve">Ляпидевский </t>
  </si>
  <si>
    <t xml:space="preserve">Сергей </t>
  </si>
  <si>
    <t>Шабанов</t>
  </si>
  <si>
    <t>Леонид</t>
  </si>
  <si>
    <t>Шульгин</t>
  </si>
  <si>
    <t>Михаил</t>
  </si>
  <si>
    <t>Статистика</t>
  </si>
  <si>
    <t>№ п/п</t>
  </si>
  <si>
    <t>Фамилия имя</t>
  </si>
  <si>
    <t xml:space="preserve">Итоговая отметка </t>
  </si>
  <si>
    <t>Ранг</t>
  </si>
  <si>
    <t>Год рождения</t>
  </si>
  <si>
    <t>Отчет по контрольным работам</t>
  </si>
  <si>
    <t xml:space="preserve">Фамилия имя </t>
  </si>
  <si>
    <t>Осталось сдать К/р</t>
  </si>
  <si>
    <t>Количество отметок</t>
  </si>
  <si>
    <t>Всего учеников</t>
  </si>
  <si>
    <t>Качественная успеваемость (качество знаний)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</si>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</sst>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rgb="FF000000"/>
      <name val="Calibri"/>
    </font>
    <font>
      <sz val="36.0"/>
      <color rgb="FF70AD47"/>
      <name val="Calibri"/>
    </font>
    <font>
      <sz val="12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3" numFmtId="164" xfId="0" applyAlignment="1" applyBorder="1" applyFont="1" applyNumberForma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0" numFmtId="0" xfId="0" applyAlignment="1" applyBorder="1" applyFont="1">
      <alignment horizontal="center"/>
    </xf>
    <xf borderId="6" fillId="2" fontId="0" numFmtId="0" xfId="0" applyBorder="1" applyFont="1"/>
    <xf borderId="7" fillId="3" fontId="0" numFmtId="0" xfId="0" applyAlignment="1" applyBorder="1" applyFill="1" applyFont="1">
      <alignment horizontal="center" vertical="center"/>
    </xf>
    <xf borderId="6" fillId="3" fontId="0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6" fillId="3" fontId="0" numFmtId="0" xfId="0" applyAlignment="1" applyBorder="1" applyFont="1">
      <alignment horizontal="center"/>
    </xf>
    <xf borderId="6" fillId="3" fontId="0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8" fillId="2" fontId="3" numFmtId="0" xfId="0" applyAlignment="1" applyBorder="1" applyFont="1">
      <alignment horizontal="center" shrinkToFit="0" vertical="center" wrapText="1"/>
    </xf>
    <xf borderId="6" fillId="3" fontId="0" numFmtId="0" xfId="0" applyBorder="1" applyFont="1"/>
    <xf borderId="6" fillId="2" fontId="3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6" fillId="3" fontId="0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>
        <b/>
        <color rgb="FFFFC000"/>
      </font>
      <fill>
        <patternFill patternType="none"/>
      </fill>
      <border/>
    </dxf>
    <dxf>
      <font>
        <b/>
        <color rgb="FF70AD47"/>
      </font>
      <fill>
        <patternFill patternType="none"/>
      </fill>
      <border/>
    </dxf>
    <dxf>
      <font>
        <b/>
        <color rgb="FF5B9BD5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Ранжирование учеников</a:t>
            </a:r>
          </a:p>
        </c:rich>
      </c:tx>
      <c:overlay val="0"/>
    </c:title>
    <c:plotArea>
      <c:layout>
        <c:manualLayout>
          <c:xMode val="edge"/>
          <c:yMode val="edge"/>
          <c:x val="0.07639784157415105"/>
          <c:y val="0.1545416159640368"/>
          <c:w val="0.8932363889296447"/>
          <c:h val="0.5164414316137036"/>
        </c:manualLayout>
      </c:layout>
      <c:barChart>
        <c:barDir val="col"/>
        <c:ser>
          <c:idx val="0"/>
          <c:order val="0"/>
          <c:spPr>
            <a:solidFill>
              <a:srgbClr val="70AD47"/>
            </a:solidFill>
          </c:spPr>
          <c:cat>
            <c:strRef>
              <c:f>'Статистика'!$B$4:$B$13</c:f>
            </c:strRef>
          </c:cat>
          <c:val>
            <c:numRef>
              <c:f>'Статистика'!$D$4:$D$13</c:f>
            </c:numRef>
          </c:val>
        </c:ser>
        <c:axId val="587040207"/>
        <c:axId val="1593597644"/>
      </c:barChart>
      <c:catAx>
        <c:axId val="587040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93597644"/>
      </c:catAx>
      <c:valAx>
        <c:axId val="159359764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8704020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95250</xdr:rowOff>
    </xdr:from>
    <xdr:ext cx="2828925" cy="2857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1</xdr:row>
      <xdr:rowOff>38100</xdr:rowOff>
    </xdr:from>
    <xdr:ext cx="4400550" cy="26765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552450</xdr:colOff>
      <xdr:row>15</xdr:row>
      <xdr:rowOff>581025</xdr:rowOff>
    </xdr:from>
    <xdr:ext cx="2714625" cy="22860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3.43"/>
    <col customWidth="1" min="3" max="3" width="12.71"/>
    <col customWidth="1" min="4" max="4" width="8.71"/>
    <col customWidth="1" min="5" max="6" width="11.29"/>
    <col customWidth="1" min="7" max="7" width="8.71"/>
    <col customWidth="1" min="8" max="9" width="9.14"/>
    <col customWidth="1" min="10" max="2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4" t="s">
        <v>5</v>
      </c>
      <c r="T3" s="5"/>
      <c r="U3" s="5"/>
      <c r="V3" s="5"/>
      <c r="W3" s="5"/>
      <c r="X3" s="5"/>
      <c r="Y3" s="6"/>
      <c r="Z3" s="3" t="s">
        <v>6</v>
      </c>
      <c r="AA3" s="3" t="s">
        <v>7</v>
      </c>
    </row>
    <row r="4">
      <c r="A4" s="7"/>
      <c r="B4" s="7"/>
      <c r="C4" s="7"/>
      <c r="D4" s="8">
        <v>43542.0</v>
      </c>
      <c r="E4" s="8">
        <v>43544.0</v>
      </c>
      <c r="F4" s="8">
        <v>43546.0</v>
      </c>
      <c r="G4" s="8">
        <f t="shared" ref="G4:R4" si="1">D4+7</f>
        <v>43549</v>
      </c>
      <c r="H4" s="8">
        <f t="shared" si="1"/>
        <v>43551</v>
      </c>
      <c r="I4" s="8">
        <f t="shared" si="1"/>
        <v>43553</v>
      </c>
      <c r="J4" s="8">
        <f t="shared" si="1"/>
        <v>43556</v>
      </c>
      <c r="K4" s="8">
        <f t="shared" si="1"/>
        <v>43558</v>
      </c>
      <c r="L4" s="8">
        <f t="shared" si="1"/>
        <v>43560</v>
      </c>
      <c r="M4" s="8">
        <f t="shared" si="1"/>
        <v>43563</v>
      </c>
      <c r="N4" s="8">
        <f t="shared" si="1"/>
        <v>43565</v>
      </c>
      <c r="O4" s="8">
        <f t="shared" si="1"/>
        <v>43567</v>
      </c>
      <c r="P4" s="8">
        <f t="shared" si="1"/>
        <v>43570</v>
      </c>
      <c r="Q4" s="8">
        <f t="shared" si="1"/>
        <v>43572</v>
      </c>
      <c r="R4" s="8">
        <f t="shared" si="1"/>
        <v>43574</v>
      </c>
      <c r="S4" s="9" t="s">
        <v>8</v>
      </c>
      <c r="T4" s="9" t="s">
        <v>9</v>
      </c>
      <c r="U4" s="9" t="s">
        <v>10</v>
      </c>
      <c r="V4" s="9" t="s">
        <v>11</v>
      </c>
      <c r="W4" s="9" t="s">
        <v>12</v>
      </c>
      <c r="X4" s="9" t="s">
        <v>13</v>
      </c>
      <c r="Y4" s="9" t="s">
        <v>14</v>
      </c>
      <c r="Z4" s="7"/>
      <c r="AA4" s="7"/>
    </row>
    <row r="5">
      <c r="A5" s="10">
        <v>1.0</v>
      </c>
      <c r="B5" s="11" t="s">
        <v>15</v>
      </c>
      <c r="C5" s="11" t="s">
        <v>16</v>
      </c>
      <c r="D5" s="12">
        <v>3.0</v>
      </c>
      <c r="E5" s="12"/>
      <c r="F5" s="12">
        <v>4.0</v>
      </c>
      <c r="G5" s="12" t="s">
        <v>17</v>
      </c>
      <c r="H5" s="12" t="s">
        <v>17</v>
      </c>
      <c r="I5" s="12">
        <v>4.0</v>
      </c>
      <c r="J5" s="12">
        <v>4.0</v>
      </c>
      <c r="K5" s="12">
        <v>4.0</v>
      </c>
      <c r="L5" s="12"/>
      <c r="M5" s="12"/>
      <c r="N5" s="12">
        <v>3.0</v>
      </c>
      <c r="O5" s="12"/>
      <c r="P5" s="12">
        <v>4.0</v>
      </c>
      <c r="Q5" s="12"/>
      <c r="R5" s="12">
        <v>3.0</v>
      </c>
      <c r="S5" s="12">
        <v>3.0</v>
      </c>
      <c r="T5" s="12">
        <v>3.0</v>
      </c>
      <c r="U5" s="12">
        <v>4.0</v>
      </c>
      <c r="V5" s="12">
        <v>2.0</v>
      </c>
      <c r="W5" s="12" t="s">
        <v>17</v>
      </c>
      <c r="X5" s="12" t="s">
        <v>17</v>
      </c>
      <c r="Y5" s="12">
        <v>3.0</v>
      </c>
      <c r="Z5" s="12">
        <f t="shared" ref="Z5:Z14" si="2">ROUND(AVERAGE(D5:Y5),1)</f>
        <v>3.4</v>
      </c>
      <c r="AA5" s="12">
        <f t="shared" ref="AA5:AA14" si="3">IF(Z5&gt;4.4,5,IF(Z5&gt;3.4,4,IF(Z5&gt;2.4,3,2)))</f>
        <v>3</v>
      </c>
    </row>
    <row r="6">
      <c r="A6" s="10">
        <f t="shared" ref="A6:A14" si="4">A5+1</f>
        <v>2</v>
      </c>
      <c r="B6" s="11" t="s">
        <v>18</v>
      </c>
      <c r="C6" s="11" t="s">
        <v>19</v>
      </c>
      <c r="D6" s="13"/>
      <c r="E6" s="13">
        <v>5.0</v>
      </c>
      <c r="F6" s="13">
        <v>5.0</v>
      </c>
      <c r="G6" s="13">
        <v>4.0</v>
      </c>
      <c r="H6" s="13"/>
      <c r="I6" s="13">
        <v>4.0</v>
      </c>
      <c r="J6" s="13"/>
      <c r="K6" s="13"/>
      <c r="L6" s="13"/>
      <c r="M6" s="13">
        <v>5.0</v>
      </c>
      <c r="N6" s="13"/>
      <c r="O6" s="13">
        <v>5.0</v>
      </c>
      <c r="P6" s="13">
        <v>4.0</v>
      </c>
      <c r="Q6" s="13"/>
      <c r="R6" s="13"/>
      <c r="S6" s="13">
        <v>4.0</v>
      </c>
      <c r="T6" s="13">
        <v>4.0</v>
      </c>
      <c r="U6" s="13">
        <v>3.0</v>
      </c>
      <c r="V6" s="13">
        <v>5.0</v>
      </c>
      <c r="W6" s="13">
        <v>4.0</v>
      </c>
      <c r="X6" s="13">
        <v>5.0</v>
      </c>
      <c r="Y6" s="13">
        <v>4.0</v>
      </c>
      <c r="Z6" s="12">
        <f t="shared" si="2"/>
        <v>4.4</v>
      </c>
      <c r="AA6" s="12">
        <f t="shared" si="3"/>
        <v>4</v>
      </c>
    </row>
    <row r="7">
      <c r="A7" s="10">
        <f t="shared" si="4"/>
        <v>3</v>
      </c>
      <c r="B7" s="11" t="s">
        <v>20</v>
      </c>
      <c r="C7" s="11" t="s">
        <v>21</v>
      </c>
      <c r="D7" s="13">
        <v>3.0</v>
      </c>
      <c r="E7" s="13">
        <v>4.0</v>
      </c>
      <c r="F7" s="13"/>
      <c r="G7" s="13">
        <v>3.0</v>
      </c>
      <c r="H7" s="13" t="s">
        <v>17</v>
      </c>
      <c r="I7" s="13" t="s">
        <v>17</v>
      </c>
      <c r="J7" s="13" t="s">
        <v>17</v>
      </c>
      <c r="K7" s="13" t="s">
        <v>17</v>
      </c>
      <c r="L7" s="13">
        <v>3.0</v>
      </c>
      <c r="M7" s="13"/>
      <c r="N7" s="13"/>
      <c r="O7" s="13">
        <v>2.0</v>
      </c>
      <c r="P7" s="13"/>
      <c r="Q7" s="13"/>
      <c r="R7" s="13">
        <v>3.0</v>
      </c>
      <c r="S7" s="13">
        <v>2.0</v>
      </c>
      <c r="T7" s="13" t="s">
        <v>17</v>
      </c>
      <c r="U7" s="13">
        <v>2.0</v>
      </c>
      <c r="V7" s="13">
        <v>3.0</v>
      </c>
      <c r="W7" s="13">
        <v>2.0</v>
      </c>
      <c r="X7" s="13">
        <v>3.0</v>
      </c>
      <c r="Y7" s="13">
        <v>4.0</v>
      </c>
      <c r="Z7" s="12">
        <f t="shared" si="2"/>
        <v>2.8</v>
      </c>
      <c r="AA7" s="12">
        <f t="shared" si="3"/>
        <v>3</v>
      </c>
    </row>
    <row r="8">
      <c r="A8" s="10">
        <f t="shared" si="4"/>
        <v>4</v>
      </c>
      <c r="B8" s="11" t="s">
        <v>22</v>
      </c>
      <c r="C8" s="11" t="s">
        <v>23</v>
      </c>
      <c r="D8" s="13"/>
      <c r="E8" s="13">
        <v>3.0</v>
      </c>
      <c r="F8" s="13"/>
      <c r="G8" s="13"/>
      <c r="H8" s="13">
        <v>3.0</v>
      </c>
      <c r="I8" s="13">
        <v>3.0</v>
      </c>
      <c r="J8" s="13"/>
      <c r="K8" s="13"/>
      <c r="L8" s="13"/>
      <c r="M8" s="13"/>
      <c r="N8" s="13">
        <v>2.0</v>
      </c>
      <c r="O8" s="13"/>
      <c r="P8" s="13">
        <v>4.0</v>
      </c>
      <c r="Q8" s="13">
        <v>2.0</v>
      </c>
      <c r="R8" s="13"/>
      <c r="S8" s="13" t="s">
        <v>17</v>
      </c>
      <c r="T8" s="13">
        <v>4.0</v>
      </c>
      <c r="U8" s="13">
        <v>3.0</v>
      </c>
      <c r="V8" s="13">
        <v>2.0</v>
      </c>
      <c r="W8" s="13">
        <v>2.0</v>
      </c>
      <c r="X8" s="13">
        <v>4.0</v>
      </c>
      <c r="Y8" s="13">
        <v>2.0</v>
      </c>
      <c r="Z8" s="12">
        <f t="shared" si="2"/>
        <v>2.8</v>
      </c>
      <c r="AA8" s="12">
        <f t="shared" si="3"/>
        <v>3</v>
      </c>
    </row>
    <row r="9">
      <c r="A9" s="10">
        <f t="shared" si="4"/>
        <v>5</v>
      </c>
      <c r="B9" s="11" t="s">
        <v>24</v>
      </c>
      <c r="C9" s="11" t="s">
        <v>25</v>
      </c>
      <c r="D9" s="13" t="s">
        <v>17</v>
      </c>
      <c r="E9" s="13" t="s">
        <v>17</v>
      </c>
      <c r="F9" s="13">
        <v>4.0</v>
      </c>
      <c r="G9" s="13">
        <v>5.0</v>
      </c>
      <c r="H9" s="13"/>
      <c r="I9" s="13">
        <v>4.0</v>
      </c>
      <c r="J9" s="13"/>
      <c r="K9" s="13"/>
      <c r="L9" s="13">
        <v>4.0</v>
      </c>
      <c r="M9" s="13"/>
      <c r="N9" s="13"/>
      <c r="O9" s="13">
        <v>5.0</v>
      </c>
      <c r="P9" s="13"/>
      <c r="Q9" s="13">
        <v>5.0</v>
      </c>
      <c r="R9" s="13" t="s">
        <v>17</v>
      </c>
      <c r="S9" s="13">
        <v>3.0</v>
      </c>
      <c r="T9" s="13">
        <v>4.0</v>
      </c>
      <c r="U9" s="13">
        <v>4.0</v>
      </c>
      <c r="V9" s="13">
        <v>5.0</v>
      </c>
      <c r="W9" s="13">
        <v>4.0</v>
      </c>
      <c r="X9" s="13">
        <v>5.0</v>
      </c>
      <c r="Y9" s="13">
        <v>5.0</v>
      </c>
      <c r="Z9" s="12">
        <f t="shared" si="2"/>
        <v>4.4</v>
      </c>
      <c r="AA9" s="12">
        <f t="shared" si="3"/>
        <v>4</v>
      </c>
    </row>
    <row r="10">
      <c r="A10" s="10">
        <f t="shared" si="4"/>
        <v>6</v>
      </c>
      <c r="B10" s="11" t="s">
        <v>26</v>
      </c>
      <c r="C10" s="11" t="s">
        <v>27</v>
      </c>
      <c r="D10" s="13">
        <v>5.0</v>
      </c>
      <c r="E10" s="13"/>
      <c r="F10" s="13">
        <v>4.0</v>
      </c>
      <c r="G10" s="13"/>
      <c r="H10" s="13"/>
      <c r="I10" s="13">
        <v>5.0</v>
      </c>
      <c r="J10" s="13">
        <v>5.0</v>
      </c>
      <c r="K10" s="13"/>
      <c r="L10" s="13"/>
      <c r="M10" s="13"/>
      <c r="N10" s="13">
        <v>5.0</v>
      </c>
      <c r="O10" s="13"/>
      <c r="P10" s="13">
        <v>5.0</v>
      </c>
      <c r="Q10" s="13"/>
      <c r="R10" s="13">
        <v>4.0</v>
      </c>
      <c r="S10" s="13">
        <v>5.0</v>
      </c>
      <c r="T10" s="13">
        <v>5.0</v>
      </c>
      <c r="U10" s="13">
        <v>4.0</v>
      </c>
      <c r="V10" s="13">
        <v>5.0</v>
      </c>
      <c r="W10" s="13">
        <v>4.0</v>
      </c>
      <c r="X10" s="13">
        <v>5.0</v>
      </c>
      <c r="Y10" s="13" t="s">
        <v>17</v>
      </c>
      <c r="Z10" s="12">
        <f t="shared" si="2"/>
        <v>4.7</v>
      </c>
      <c r="AA10" s="12">
        <f t="shared" si="3"/>
        <v>5</v>
      </c>
    </row>
    <row r="11">
      <c r="A11" s="10">
        <f t="shared" si="4"/>
        <v>7</v>
      </c>
      <c r="B11" s="11" t="s">
        <v>28</v>
      </c>
      <c r="C11" s="11" t="s">
        <v>29</v>
      </c>
      <c r="D11" s="13">
        <v>2.0</v>
      </c>
      <c r="E11" s="13"/>
      <c r="F11" s="13"/>
      <c r="G11" s="13">
        <v>4.0</v>
      </c>
      <c r="H11" s="13">
        <v>5.0</v>
      </c>
      <c r="I11" s="13"/>
      <c r="J11" s="13"/>
      <c r="K11" s="13">
        <v>4.0</v>
      </c>
      <c r="L11" s="13">
        <v>4.0</v>
      </c>
      <c r="M11" s="13"/>
      <c r="N11" s="13">
        <v>4.0</v>
      </c>
      <c r="O11" s="13">
        <v>5.0</v>
      </c>
      <c r="P11" s="13">
        <v>3.0</v>
      </c>
      <c r="Q11" s="13"/>
      <c r="R11" s="13">
        <v>3.0</v>
      </c>
      <c r="S11" s="13">
        <v>3.0</v>
      </c>
      <c r="T11" s="13">
        <v>3.0</v>
      </c>
      <c r="U11" s="13">
        <v>5.0</v>
      </c>
      <c r="V11" s="13">
        <v>4.0</v>
      </c>
      <c r="W11" s="13">
        <v>5.0</v>
      </c>
      <c r="X11" s="13">
        <v>5.0</v>
      </c>
      <c r="Y11" s="13">
        <v>4.0</v>
      </c>
      <c r="Z11" s="12">
        <f t="shared" si="2"/>
        <v>3.9</v>
      </c>
      <c r="AA11" s="12">
        <f t="shared" si="3"/>
        <v>4</v>
      </c>
    </row>
    <row r="12">
      <c r="A12" s="10">
        <f t="shared" si="4"/>
        <v>8</v>
      </c>
      <c r="B12" s="11" t="s">
        <v>30</v>
      </c>
      <c r="C12" s="11" t="s">
        <v>31</v>
      </c>
      <c r="D12" s="13"/>
      <c r="E12" s="13">
        <v>5.0</v>
      </c>
      <c r="F12" s="13"/>
      <c r="G12" s="13"/>
      <c r="H12" s="13">
        <v>4.0</v>
      </c>
      <c r="I12" s="13"/>
      <c r="J12" s="13">
        <v>5.0</v>
      </c>
      <c r="K12" s="13">
        <v>5.0</v>
      </c>
      <c r="L12" s="13">
        <v>4.0</v>
      </c>
      <c r="M12" s="13"/>
      <c r="N12" s="13"/>
      <c r="O12" s="13"/>
      <c r="P12" s="13"/>
      <c r="Q12" s="13"/>
      <c r="R12" s="13"/>
      <c r="S12" s="13">
        <v>4.0</v>
      </c>
      <c r="T12" s="13">
        <v>4.0</v>
      </c>
      <c r="U12" s="13">
        <v>4.0</v>
      </c>
      <c r="V12" s="13">
        <v>4.0</v>
      </c>
      <c r="W12" s="13">
        <v>4.0</v>
      </c>
      <c r="X12" s="13">
        <v>5.0</v>
      </c>
      <c r="Y12" s="13">
        <v>5.0</v>
      </c>
      <c r="Z12" s="12">
        <f t="shared" si="2"/>
        <v>4.4</v>
      </c>
      <c r="AA12" s="12">
        <f t="shared" si="3"/>
        <v>4</v>
      </c>
    </row>
    <row r="13">
      <c r="A13" s="10">
        <f t="shared" si="4"/>
        <v>9</v>
      </c>
      <c r="B13" s="11" t="s">
        <v>32</v>
      </c>
      <c r="C13" s="11" t="s">
        <v>33</v>
      </c>
      <c r="D13" s="13"/>
      <c r="E13" s="13"/>
      <c r="F13" s="13">
        <v>2.0</v>
      </c>
      <c r="G13" s="13"/>
      <c r="H13" s="13"/>
      <c r="I13" s="13">
        <v>2.0</v>
      </c>
      <c r="J13" s="13"/>
      <c r="K13" s="13"/>
      <c r="L13" s="13"/>
      <c r="M13" s="13">
        <v>3.0</v>
      </c>
      <c r="N13" s="13"/>
      <c r="O13" s="13"/>
      <c r="P13" s="13"/>
      <c r="Q13" s="13"/>
      <c r="R13" s="13">
        <v>2.0</v>
      </c>
      <c r="S13" s="13">
        <v>2.0</v>
      </c>
      <c r="T13" s="13" t="s">
        <v>17</v>
      </c>
      <c r="U13" s="13" t="s">
        <v>17</v>
      </c>
      <c r="V13" s="13">
        <v>3.0</v>
      </c>
      <c r="W13" s="13">
        <v>3.0</v>
      </c>
      <c r="X13" s="13">
        <v>2.0</v>
      </c>
      <c r="Y13" s="13">
        <v>2.0</v>
      </c>
      <c r="Z13" s="12">
        <f t="shared" si="2"/>
        <v>2.3</v>
      </c>
      <c r="AA13" s="12">
        <f t="shared" si="3"/>
        <v>2</v>
      </c>
    </row>
    <row r="14">
      <c r="A14" s="10">
        <f t="shared" si="4"/>
        <v>10</v>
      </c>
      <c r="B14" s="11" t="s">
        <v>34</v>
      </c>
      <c r="C14" s="11" t="s">
        <v>35</v>
      </c>
      <c r="D14" s="13" t="s">
        <v>17</v>
      </c>
      <c r="E14" s="13" t="s">
        <v>17</v>
      </c>
      <c r="F14" s="13" t="s">
        <v>17</v>
      </c>
      <c r="G14" s="13" t="s">
        <v>17</v>
      </c>
      <c r="H14" s="13" t="s">
        <v>17</v>
      </c>
      <c r="I14" s="13">
        <v>2.0</v>
      </c>
      <c r="J14" s="13">
        <v>2.0</v>
      </c>
      <c r="K14" s="13">
        <v>3.0</v>
      </c>
      <c r="L14" s="13">
        <v>4.0</v>
      </c>
      <c r="M14" s="13"/>
      <c r="N14" s="13"/>
      <c r="O14" s="13"/>
      <c r="P14" s="13">
        <v>4.0</v>
      </c>
      <c r="Q14" s="13"/>
      <c r="R14" s="13"/>
      <c r="S14" s="13">
        <v>3.0</v>
      </c>
      <c r="T14" s="13">
        <v>3.0</v>
      </c>
      <c r="U14" s="13">
        <v>4.0</v>
      </c>
      <c r="V14" s="13">
        <v>3.0</v>
      </c>
      <c r="W14" s="13">
        <v>3.0</v>
      </c>
      <c r="X14" s="13">
        <v>3.0</v>
      </c>
      <c r="Y14" s="13">
        <v>4.0</v>
      </c>
      <c r="Z14" s="12">
        <f t="shared" si="2"/>
        <v>3.2</v>
      </c>
      <c r="AA14" s="12">
        <f t="shared" si="3"/>
        <v>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A4"/>
    <mergeCell ref="B3:B4"/>
    <mergeCell ref="C3:C4"/>
    <mergeCell ref="Z3:Z4"/>
    <mergeCell ref="AA3:AA4"/>
    <mergeCell ref="S3:Y3"/>
    <mergeCell ref="D3:R3"/>
  </mergeCells>
  <printOptions/>
  <pageMargins bottom="0.75" footer="0.0" header="0.0" left="0.7" right="0.7" top="0.75"/>
  <pageSetup paperSize="9" scale="33" orientation="portrait"/>
  <headerFooter>
    <oddHeader>&amp;CНюхалов Д.Г., 1 курс ИВТ, ИКНиТО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2.14"/>
    <col customWidth="1" min="3" max="3" width="9.14"/>
    <col customWidth="1" min="4" max="5" width="8.71"/>
    <col customWidth="1" min="6" max="6" width="10.57"/>
    <col customWidth="1" min="7" max="9" width="8.71"/>
    <col customWidth="1" min="10" max="10" width="10.0"/>
    <col customWidth="1" min="11" max="26" width="8.71"/>
  </cols>
  <sheetData>
    <row r="1">
      <c r="A1" s="1" t="s">
        <v>36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4" t="s">
        <v>37</v>
      </c>
      <c r="B3" s="14" t="s">
        <v>38</v>
      </c>
      <c r="C3" s="14" t="s">
        <v>39</v>
      </c>
      <c r="D3" s="14" t="s">
        <v>40</v>
      </c>
      <c r="F3" s="14" t="s">
        <v>41</v>
      </c>
      <c r="H3" s="2"/>
      <c r="I3" s="2"/>
      <c r="J3" s="2"/>
      <c r="K3" s="2"/>
      <c r="L3" s="2"/>
      <c r="M3" s="2"/>
      <c r="N3" s="2"/>
      <c r="O3" s="2"/>
    </row>
    <row r="4">
      <c r="A4" s="15">
        <v>1.0</v>
      </c>
      <c r="B4" s="16" t="str">
        <f>CONCATENATE('Физика'!B5," ",'Физика'!C5)</f>
        <v>Бобров Петр</v>
      </c>
      <c r="C4" s="15">
        <f>'Физика'!AA5</f>
        <v>3</v>
      </c>
      <c r="D4" s="15">
        <f t="shared" ref="D4:D13" si="1">ROUND(RANK.AVG(C4,$C$4:$C$13),0)</f>
        <v>8</v>
      </c>
      <c r="E4" s="17"/>
      <c r="F4" s="15">
        <v>2000.0</v>
      </c>
      <c r="G4" s="2"/>
      <c r="H4" s="2"/>
      <c r="I4" s="2"/>
      <c r="J4" s="2"/>
      <c r="K4" s="2"/>
      <c r="L4" s="2"/>
      <c r="M4" s="2"/>
      <c r="N4" s="2"/>
      <c r="O4" s="2"/>
    </row>
    <row r="5">
      <c r="A5" s="15">
        <f t="shared" ref="A5:A13" si="2">A4+1</f>
        <v>2</v>
      </c>
      <c r="B5" s="16" t="str">
        <f>CONCATENATE('Физика'!B6," ",'Физика'!C6)</f>
        <v>Высокинская Ольга</v>
      </c>
      <c r="C5" s="15">
        <f>'Физика'!AA6</f>
        <v>4</v>
      </c>
      <c r="D5" s="15">
        <f t="shared" si="1"/>
        <v>4</v>
      </c>
      <c r="E5" s="17"/>
      <c r="F5" s="15">
        <v>2000.0</v>
      </c>
      <c r="G5" s="2"/>
      <c r="H5" s="2"/>
      <c r="I5" s="2"/>
      <c r="J5" s="2"/>
      <c r="K5" s="2"/>
      <c r="L5" s="2"/>
      <c r="M5" s="2"/>
      <c r="N5" s="2"/>
      <c r="O5" s="2"/>
    </row>
    <row r="6">
      <c r="A6" s="15">
        <f t="shared" si="2"/>
        <v>3</v>
      </c>
      <c r="B6" s="16" t="str">
        <f>CONCATENATE('Физика'!B7," ",'Физика'!C7)</f>
        <v>Еременко  Дмитрий</v>
      </c>
      <c r="C6" s="15">
        <f>'Физика'!AA7</f>
        <v>3</v>
      </c>
      <c r="D6" s="15">
        <f t="shared" si="1"/>
        <v>8</v>
      </c>
      <c r="E6" s="17"/>
      <c r="F6" s="15">
        <v>2000.0</v>
      </c>
      <c r="G6" s="2"/>
      <c r="H6" s="2"/>
      <c r="I6" s="2"/>
      <c r="J6" s="2"/>
      <c r="K6" s="2"/>
      <c r="L6" s="2"/>
      <c r="M6" s="2"/>
      <c r="N6" s="2"/>
      <c r="O6" s="2"/>
    </row>
    <row r="7">
      <c r="A7" s="15">
        <f t="shared" si="2"/>
        <v>4</v>
      </c>
      <c r="B7" s="16" t="str">
        <f>CONCATENATE('Физика'!B8," ",'Физика'!C8)</f>
        <v>Ильянин  Александр</v>
      </c>
      <c r="C7" s="15">
        <f>'Физика'!AA8</f>
        <v>3</v>
      </c>
      <c r="D7" s="15">
        <f t="shared" si="1"/>
        <v>8</v>
      </c>
      <c r="E7" s="17"/>
      <c r="F7" s="15">
        <v>1999.0</v>
      </c>
      <c r="G7" s="2"/>
      <c r="H7" s="2"/>
      <c r="I7" s="2"/>
      <c r="J7" s="2"/>
      <c r="K7" s="2"/>
      <c r="L7" s="2"/>
      <c r="M7" s="2"/>
      <c r="N7" s="2"/>
      <c r="O7" s="2"/>
    </row>
    <row r="8">
      <c r="A8" s="15">
        <f t="shared" si="2"/>
        <v>5</v>
      </c>
      <c r="B8" s="16" t="str">
        <f>CONCATENATE('Физика'!B9," ",'Физика'!C9)</f>
        <v>Колесникова Анна</v>
      </c>
      <c r="C8" s="15">
        <f>'Физика'!AA9</f>
        <v>4</v>
      </c>
      <c r="D8" s="15">
        <f t="shared" si="1"/>
        <v>4</v>
      </c>
      <c r="E8" s="17"/>
      <c r="F8" s="15">
        <v>2000.0</v>
      </c>
      <c r="G8" s="2"/>
      <c r="H8" s="2"/>
      <c r="I8" s="2"/>
      <c r="J8" s="2"/>
      <c r="K8" s="2"/>
      <c r="L8" s="2"/>
      <c r="M8" s="2"/>
      <c r="N8" s="2"/>
      <c r="O8" s="2"/>
    </row>
    <row r="9">
      <c r="A9" s="15">
        <f t="shared" si="2"/>
        <v>6</v>
      </c>
      <c r="B9" s="16" t="str">
        <f>CONCATENATE('Физика'!B10," ",'Физика'!C10)</f>
        <v>Кукина  Анастасия</v>
      </c>
      <c r="C9" s="15">
        <f>'Физика'!AA10</f>
        <v>5</v>
      </c>
      <c r="D9" s="15">
        <f t="shared" si="1"/>
        <v>1</v>
      </c>
      <c r="E9" s="17"/>
      <c r="F9" s="15">
        <v>1999.0</v>
      </c>
      <c r="G9" s="2"/>
      <c r="H9" s="2"/>
      <c r="I9" s="2"/>
      <c r="J9" s="2"/>
      <c r="K9" s="2"/>
      <c r="L9" s="2"/>
      <c r="M9" s="2"/>
      <c r="N9" s="2"/>
      <c r="O9" s="2"/>
    </row>
    <row r="10">
      <c r="A10" s="15">
        <f t="shared" si="2"/>
        <v>7</v>
      </c>
      <c r="B10" s="16" t="str">
        <f>CONCATENATE('Физика'!B11," ",'Физика'!C11)</f>
        <v>Львова Дарья</v>
      </c>
      <c r="C10" s="15">
        <f>'Физика'!AA11</f>
        <v>4</v>
      </c>
      <c r="D10" s="15">
        <f t="shared" si="1"/>
        <v>4</v>
      </c>
      <c r="E10" s="17"/>
      <c r="F10" s="15">
        <v>2000.0</v>
      </c>
      <c r="G10" s="2"/>
      <c r="H10" s="2"/>
      <c r="I10" s="2"/>
      <c r="J10" s="2"/>
      <c r="K10" s="2"/>
      <c r="L10" s="2"/>
      <c r="M10" s="2"/>
      <c r="N10" s="2"/>
      <c r="O10" s="2"/>
    </row>
    <row r="11">
      <c r="A11" s="15">
        <f t="shared" si="2"/>
        <v>8</v>
      </c>
      <c r="B11" s="16" t="str">
        <f>CONCATENATE('Физика'!B12," ",'Физика'!C12)</f>
        <v>Ляпидевский  Сергей </v>
      </c>
      <c r="C11" s="15">
        <f>'Физика'!AA12</f>
        <v>4</v>
      </c>
      <c r="D11" s="15">
        <f t="shared" si="1"/>
        <v>4</v>
      </c>
      <c r="E11" s="17"/>
      <c r="F11" s="15">
        <v>2001.0</v>
      </c>
      <c r="G11" s="2"/>
      <c r="H11" s="2"/>
      <c r="I11" s="2"/>
      <c r="J11" s="2"/>
      <c r="K11" s="2"/>
      <c r="L11" s="2"/>
      <c r="M11" s="2"/>
      <c r="N11" s="2"/>
      <c r="O11" s="2"/>
    </row>
    <row r="12">
      <c r="A12" s="15">
        <f t="shared" si="2"/>
        <v>9</v>
      </c>
      <c r="B12" s="16" t="str">
        <f>CONCATENATE('Физика'!B13," ",'Физика'!C13)</f>
        <v>Шабанов Леонид</v>
      </c>
      <c r="C12" s="15">
        <f>'Физика'!AA13</f>
        <v>2</v>
      </c>
      <c r="D12" s="15">
        <f t="shared" si="1"/>
        <v>10</v>
      </c>
      <c r="E12" s="17"/>
      <c r="F12" s="15">
        <v>2001.0</v>
      </c>
      <c r="G12" s="2"/>
      <c r="H12" s="2"/>
      <c r="I12" s="2"/>
      <c r="J12" s="2"/>
      <c r="K12" s="2"/>
      <c r="L12" s="2"/>
      <c r="M12" s="2"/>
      <c r="N12" s="2"/>
      <c r="O12" s="2"/>
    </row>
    <row r="13">
      <c r="A13" s="15">
        <f t="shared" si="2"/>
        <v>10</v>
      </c>
      <c r="B13" s="16" t="str">
        <f>CONCATENATE('Физика'!B14," ",'Физика'!C14)</f>
        <v>Шульгин Михаил</v>
      </c>
      <c r="C13" s="15">
        <f>'Физика'!AA14</f>
        <v>3</v>
      </c>
      <c r="D13" s="15">
        <f t="shared" si="1"/>
        <v>8</v>
      </c>
      <c r="E13" s="17"/>
      <c r="F13" s="15">
        <v>1999.0</v>
      </c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1" t="s">
        <v>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14" t="s">
        <v>1</v>
      </c>
      <c r="B18" s="18" t="s">
        <v>43</v>
      </c>
      <c r="C18" s="14" t="s">
        <v>8</v>
      </c>
      <c r="D18" s="14" t="s">
        <v>9</v>
      </c>
      <c r="E18" s="14" t="s">
        <v>10</v>
      </c>
      <c r="F18" s="14" t="s">
        <v>11</v>
      </c>
      <c r="G18" s="14" t="s">
        <v>12</v>
      </c>
      <c r="H18" s="14" t="s">
        <v>13</v>
      </c>
      <c r="I18" s="14" t="s">
        <v>14</v>
      </c>
      <c r="J18" s="14" t="s">
        <v>44</v>
      </c>
      <c r="K18" s="2"/>
      <c r="L18" s="2"/>
      <c r="M18" s="2"/>
      <c r="N18" s="2"/>
      <c r="O18" s="2"/>
    </row>
    <row r="19">
      <c r="A19" s="19">
        <v>1.0</v>
      </c>
      <c r="B19" s="19" t="str">
        <f t="shared" ref="B19:B28" si="3">B4</f>
        <v>Бобров Петр</v>
      </c>
      <c r="C19" s="15">
        <f>'Физика'!S5</f>
        <v>3</v>
      </c>
      <c r="D19" s="15">
        <f>'Физика'!T5</f>
        <v>3</v>
      </c>
      <c r="E19" s="15">
        <f>'Физика'!U5</f>
        <v>4</v>
      </c>
      <c r="F19" s="15">
        <f>'Физика'!V5</f>
        <v>2</v>
      </c>
      <c r="G19" s="15" t="str">
        <f>'Физика'!W5</f>
        <v>н</v>
      </c>
      <c r="H19" s="15" t="str">
        <f>'Физика'!X5</f>
        <v>н</v>
      </c>
      <c r="I19" s="15">
        <f>'Физика'!Y5</f>
        <v>3</v>
      </c>
      <c r="J19" s="15">
        <f t="shared" ref="J19:J28" si="4">COUNTIF(C19:I19,"н")+COUNTIF(C19:I19,"")+COUNTIF(C19:I19,"2")</f>
        <v>3</v>
      </c>
      <c r="K19" s="2"/>
      <c r="L19" s="2"/>
      <c r="M19" s="2"/>
      <c r="N19" s="2"/>
      <c r="O19" s="2"/>
    </row>
    <row r="20">
      <c r="A20" s="19">
        <f t="shared" ref="A20:A28" si="5">A19+1</f>
        <v>2</v>
      </c>
      <c r="B20" s="19" t="str">
        <f t="shared" si="3"/>
        <v>Высокинская Ольга</v>
      </c>
      <c r="C20" s="15">
        <f>'Физика'!S6</f>
        <v>4</v>
      </c>
      <c r="D20" s="15">
        <f>'Физика'!T6</f>
        <v>4</v>
      </c>
      <c r="E20" s="15">
        <f>'Физика'!U6</f>
        <v>3</v>
      </c>
      <c r="F20" s="15">
        <f>'Физика'!V6</f>
        <v>5</v>
      </c>
      <c r="G20" s="15">
        <f>'Физика'!W6</f>
        <v>4</v>
      </c>
      <c r="H20" s="15">
        <f>'Физика'!X6</f>
        <v>5</v>
      </c>
      <c r="I20" s="15">
        <f>'Физика'!Y6</f>
        <v>4</v>
      </c>
      <c r="J20" s="15">
        <f t="shared" si="4"/>
        <v>0</v>
      </c>
      <c r="K20" s="2"/>
      <c r="L20" s="2"/>
      <c r="M20" s="2"/>
      <c r="N20" s="2"/>
      <c r="O20" s="2"/>
    </row>
    <row r="21" ht="15.75" customHeight="1">
      <c r="A21" s="19">
        <f t="shared" si="5"/>
        <v>3</v>
      </c>
      <c r="B21" s="19" t="str">
        <f t="shared" si="3"/>
        <v>Еременко  Дмитрий</v>
      </c>
      <c r="C21" s="15">
        <f>'Физика'!S7</f>
        <v>2</v>
      </c>
      <c r="D21" s="15" t="str">
        <f>'Физика'!T7</f>
        <v>н</v>
      </c>
      <c r="E21" s="15">
        <f>'Физика'!U7</f>
        <v>2</v>
      </c>
      <c r="F21" s="15">
        <f>'Физика'!V7</f>
        <v>3</v>
      </c>
      <c r="G21" s="15">
        <f>'Физика'!W7</f>
        <v>2</v>
      </c>
      <c r="H21" s="15">
        <f>'Физика'!X7</f>
        <v>3</v>
      </c>
      <c r="I21" s="15">
        <f>'Физика'!Y7</f>
        <v>4</v>
      </c>
      <c r="J21" s="15">
        <f t="shared" si="4"/>
        <v>4</v>
      </c>
      <c r="K21" s="2"/>
      <c r="L21" s="2"/>
      <c r="M21" s="2"/>
      <c r="N21" s="2"/>
      <c r="O21" s="2"/>
    </row>
    <row r="22" ht="15.75" customHeight="1">
      <c r="A22" s="19">
        <f t="shared" si="5"/>
        <v>4</v>
      </c>
      <c r="B22" s="19" t="str">
        <f t="shared" si="3"/>
        <v>Ильянин  Александр</v>
      </c>
      <c r="C22" s="15" t="str">
        <f>'Физика'!S8</f>
        <v>н</v>
      </c>
      <c r="D22" s="15">
        <f>'Физика'!T8</f>
        <v>4</v>
      </c>
      <c r="E22" s="15">
        <f>'Физика'!U8</f>
        <v>3</v>
      </c>
      <c r="F22" s="15">
        <f>'Физика'!V8</f>
        <v>2</v>
      </c>
      <c r="G22" s="15">
        <f>'Физика'!W8</f>
        <v>2</v>
      </c>
      <c r="H22" s="15">
        <f>'Физика'!X8</f>
        <v>4</v>
      </c>
      <c r="I22" s="15">
        <f>'Физика'!Y8</f>
        <v>2</v>
      </c>
      <c r="J22" s="15">
        <f t="shared" si="4"/>
        <v>4</v>
      </c>
      <c r="K22" s="2"/>
      <c r="L22" s="2"/>
      <c r="M22" s="2"/>
      <c r="N22" s="2"/>
      <c r="O22" s="2"/>
    </row>
    <row r="23" ht="15.75" customHeight="1">
      <c r="A23" s="19">
        <f t="shared" si="5"/>
        <v>5</v>
      </c>
      <c r="B23" s="19" t="str">
        <f t="shared" si="3"/>
        <v>Колесникова Анна</v>
      </c>
      <c r="C23" s="15">
        <f>'Физика'!S9</f>
        <v>3</v>
      </c>
      <c r="D23" s="15">
        <f>'Физика'!T9</f>
        <v>4</v>
      </c>
      <c r="E23" s="15">
        <f>'Физика'!U9</f>
        <v>4</v>
      </c>
      <c r="F23" s="15">
        <f>'Физика'!V9</f>
        <v>5</v>
      </c>
      <c r="G23" s="15">
        <f>'Физика'!W9</f>
        <v>4</v>
      </c>
      <c r="H23" s="15">
        <f>'Физика'!X9</f>
        <v>5</v>
      </c>
      <c r="I23" s="15">
        <f>'Физика'!Y9</f>
        <v>5</v>
      </c>
      <c r="J23" s="15">
        <f t="shared" si="4"/>
        <v>0</v>
      </c>
      <c r="K23" s="2"/>
      <c r="L23" s="2"/>
      <c r="M23" s="2"/>
      <c r="N23" s="2"/>
      <c r="O23" s="2"/>
    </row>
    <row r="24" ht="15.75" customHeight="1">
      <c r="A24" s="19">
        <f t="shared" si="5"/>
        <v>6</v>
      </c>
      <c r="B24" s="19" t="str">
        <f t="shared" si="3"/>
        <v>Кукина  Анастасия</v>
      </c>
      <c r="C24" s="15">
        <f>'Физика'!S10</f>
        <v>5</v>
      </c>
      <c r="D24" s="15">
        <f>'Физика'!T10</f>
        <v>5</v>
      </c>
      <c r="E24" s="15">
        <f>'Физика'!U10</f>
        <v>4</v>
      </c>
      <c r="F24" s="15">
        <f>'Физика'!V10</f>
        <v>5</v>
      </c>
      <c r="G24" s="15">
        <f>'Физика'!W10</f>
        <v>4</v>
      </c>
      <c r="H24" s="15">
        <f>'Физика'!X10</f>
        <v>5</v>
      </c>
      <c r="I24" s="15" t="str">
        <f>'Физика'!Y10</f>
        <v>н</v>
      </c>
      <c r="J24" s="15">
        <f t="shared" si="4"/>
        <v>1</v>
      </c>
      <c r="K24" s="2"/>
      <c r="L24" s="2"/>
      <c r="M24" s="2"/>
      <c r="N24" s="2"/>
      <c r="O24" s="2"/>
    </row>
    <row r="25" ht="15.75" customHeight="1">
      <c r="A25" s="19">
        <f t="shared" si="5"/>
        <v>7</v>
      </c>
      <c r="B25" s="19" t="str">
        <f t="shared" si="3"/>
        <v>Львова Дарья</v>
      </c>
      <c r="C25" s="15">
        <f>'Физика'!S11</f>
        <v>3</v>
      </c>
      <c r="D25" s="15">
        <f>'Физика'!T11</f>
        <v>3</v>
      </c>
      <c r="E25" s="15">
        <f>'Физика'!U11</f>
        <v>5</v>
      </c>
      <c r="F25" s="15">
        <f>'Физика'!V11</f>
        <v>4</v>
      </c>
      <c r="G25" s="15">
        <f>'Физика'!W11</f>
        <v>5</v>
      </c>
      <c r="H25" s="15">
        <f>'Физика'!X11</f>
        <v>5</v>
      </c>
      <c r="I25" s="15">
        <f>'Физика'!Y11</f>
        <v>4</v>
      </c>
      <c r="J25" s="15">
        <f t="shared" si="4"/>
        <v>0</v>
      </c>
      <c r="K25" s="2"/>
      <c r="L25" s="2"/>
      <c r="M25" s="2"/>
      <c r="N25" s="2"/>
      <c r="O25" s="2"/>
    </row>
    <row r="26" ht="15.75" customHeight="1">
      <c r="A26" s="19">
        <f t="shared" si="5"/>
        <v>8</v>
      </c>
      <c r="B26" s="19" t="str">
        <f t="shared" si="3"/>
        <v>Ляпидевский  Сергей </v>
      </c>
      <c r="C26" s="15">
        <f>'Физика'!S12</f>
        <v>4</v>
      </c>
      <c r="D26" s="15">
        <f>'Физика'!T12</f>
        <v>4</v>
      </c>
      <c r="E26" s="15">
        <f>'Физика'!U12</f>
        <v>4</v>
      </c>
      <c r="F26" s="15">
        <f>'Физика'!V12</f>
        <v>4</v>
      </c>
      <c r="G26" s="15">
        <f>'Физика'!W12</f>
        <v>4</v>
      </c>
      <c r="H26" s="15">
        <f>'Физика'!X12</f>
        <v>5</v>
      </c>
      <c r="I26" s="15">
        <f>'Физика'!Y12</f>
        <v>5</v>
      </c>
      <c r="J26" s="15">
        <f t="shared" si="4"/>
        <v>0</v>
      </c>
      <c r="K26" s="2"/>
      <c r="L26" s="2"/>
      <c r="M26" s="2"/>
      <c r="N26" s="2"/>
      <c r="O26" s="2"/>
    </row>
    <row r="27" ht="15.75" customHeight="1">
      <c r="A27" s="19">
        <f t="shared" si="5"/>
        <v>9</v>
      </c>
      <c r="B27" s="19" t="str">
        <f t="shared" si="3"/>
        <v>Шабанов Леонид</v>
      </c>
      <c r="C27" s="15">
        <f>'Физика'!S13</f>
        <v>2</v>
      </c>
      <c r="D27" s="15" t="str">
        <f>'Физика'!T13</f>
        <v>н</v>
      </c>
      <c r="E27" s="15" t="str">
        <f>'Физика'!U13</f>
        <v>н</v>
      </c>
      <c r="F27" s="15">
        <f>'Физика'!V13</f>
        <v>3</v>
      </c>
      <c r="G27" s="15">
        <f>'Физика'!W13</f>
        <v>3</v>
      </c>
      <c r="H27" s="15">
        <f>'Физика'!X13</f>
        <v>2</v>
      </c>
      <c r="I27" s="15">
        <f>'Физика'!Y13</f>
        <v>2</v>
      </c>
      <c r="J27" s="15">
        <f t="shared" si="4"/>
        <v>5</v>
      </c>
      <c r="K27" s="2"/>
      <c r="L27" s="2"/>
      <c r="M27" s="2"/>
      <c r="N27" s="2"/>
      <c r="O27" s="2"/>
    </row>
    <row r="28" ht="15.75" customHeight="1">
      <c r="A28" s="19">
        <f t="shared" si="5"/>
        <v>10</v>
      </c>
      <c r="B28" s="19" t="str">
        <f t="shared" si="3"/>
        <v>Шульгин Михаил</v>
      </c>
      <c r="C28" s="15">
        <f>'Физика'!S14</f>
        <v>3</v>
      </c>
      <c r="D28" s="15">
        <f>'Физика'!T14</f>
        <v>3</v>
      </c>
      <c r="E28" s="15">
        <f>'Физика'!U14</f>
        <v>4</v>
      </c>
      <c r="F28" s="15">
        <f>'Физика'!V14</f>
        <v>3</v>
      </c>
      <c r="G28" s="15">
        <f>'Физика'!W14</f>
        <v>3</v>
      </c>
      <c r="H28" s="15">
        <f>'Физика'!X14</f>
        <v>3</v>
      </c>
      <c r="I28" s="15">
        <f>'Физика'!Y14</f>
        <v>4</v>
      </c>
      <c r="J28" s="15">
        <f t="shared" si="4"/>
        <v>0</v>
      </c>
      <c r="K28" s="2"/>
      <c r="L28" s="2"/>
      <c r="M28" s="2"/>
      <c r="N28" s="2"/>
      <c r="O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5.75" customHeight="1">
      <c r="A31" s="2"/>
      <c r="B31" s="2"/>
      <c r="C31" s="4" t="s">
        <v>45</v>
      </c>
      <c r="D31" s="5"/>
      <c r="E31" s="5"/>
      <c r="F31" s="5"/>
      <c r="G31" s="5"/>
      <c r="H31" s="5"/>
      <c r="I31" s="6"/>
      <c r="J31" s="2"/>
      <c r="K31" s="2"/>
      <c r="L31" s="2"/>
      <c r="M31" s="2"/>
      <c r="N31" s="2"/>
      <c r="O31" s="2"/>
    </row>
    <row r="32" ht="15.75" customHeight="1">
      <c r="A32" s="2"/>
      <c r="B32" s="9">
        <v>5.0</v>
      </c>
      <c r="C32" s="19">
        <f t="array" ref="C32:C35">FREQUENCY(C19:C28,$B$32:$B$35)</f>
        <v>2</v>
      </c>
      <c r="D32" s="19">
        <f t="array" ref="D32:D35">FREQUENCY(D19:D28,$B$32:$B$35)</f>
        <v>0</v>
      </c>
      <c r="E32" s="19">
        <f t="array" ref="E32:E35">FREQUENCY(E19:E28,$B$32:$B$35)</f>
        <v>1</v>
      </c>
      <c r="F32" s="19">
        <f t="array" ref="F32:F35">FREQUENCY(F19:F28,$B$32:$B$35)</f>
        <v>2</v>
      </c>
      <c r="G32" s="19">
        <f t="array" ref="G32:G35">FREQUENCY(G19:G28,$B$32:$B$35)</f>
        <v>2</v>
      </c>
      <c r="H32" s="19">
        <f t="array" ref="H32:H35">FREQUENCY(H19:H28,$B$32:$B$35)</f>
        <v>1</v>
      </c>
      <c r="I32" s="19">
        <f t="array" ref="I32:I35">FREQUENCY(I19:I28,$B$32:$B$35)</f>
        <v>2</v>
      </c>
      <c r="J32" s="2"/>
      <c r="K32" s="2"/>
      <c r="L32" s="2"/>
      <c r="M32" s="2"/>
      <c r="N32" s="2"/>
      <c r="O32" s="2"/>
    </row>
    <row r="33" ht="15.75" customHeight="1">
      <c r="A33" s="2"/>
      <c r="B33" s="9">
        <v>4.0</v>
      </c>
      <c r="C33" s="19">
        <v>4.0</v>
      </c>
      <c r="D33" s="19">
        <v>3.0</v>
      </c>
      <c r="E33" s="19">
        <v>2.0</v>
      </c>
      <c r="F33" s="19">
        <v>3.0</v>
      </c>
      <c r="G33" s="19">
        <v>2.0</v>
      </c>
      <c r="H33" s="19">
        <v>2.0</v>
      </c>
      <c r="I33" s="19">
        <v>1.0</v>
      </c>
      <c r="J33" s="2"/>
      <c r="K33" s="2"/>
      <c r="L33" s="2"/>
      <c r="M33" s="2"/>
      <c r="N33" s="2"/>
      <c r="O33" s="2"/>
    </row>
    <row r="34" ht="15.75" customHeight="1">
      <c r="A34" s="2"/>
      <c r="B34" s="9">
        <v>3.0</v>
      </c>
      <c r="C34" s="19">
        <v>2.0</v>
      </c>
      <c r="D34" s="19">
        <v>4.0</v>
      </c>
      <c r="E34" s="19">
        <v>5.0</v>
      </c>
      <c r="F34" s="19">
        <v>2.0</v>
      </c>
      <c r="G34" s="19">
        <v>4.0</v>
      </c>
      <c r="H34" s="19">
        <v>1.0</v>
      </c>
      <c r="I34" s="19">
        <v>4.0</v>
      </c>
      <c r="J34" s="2"/>
      <c r="K34" s="2"/>
      <c r="L34" s="2"/>
      <c r="M34" s="2"/>
      <c r="N34" s="2"/>
      <c r="O34" s="2"/>
    </row>
    <row r="35" ht="15.75" customHeight="1">
      <c r="A35" s="2"/>
      <c r="B35" s="9">
        <v>2.0</v>
      </c>
      <c r="C35" s="19">
        <v>1.0</v>
      </c>
      <c r="D35" s="19">
        <v>1.0</v>
      </c>
      <c r="E35" s="19">
        <v>1.0</v>
      </c>
      <c r="F35" s="19">
        <v>3.0</v>
      </c>
      <c r="G35" s="19">
        <v>1.0</v>
      </c>
      <c r="H35" s="19">
        <v>5.0</v>
      </c>
      <c r="I35" s="19">
        <v>2.0</v>
      </c>
      <c r="J35" s="2"/>
      <c r="K35" s="2"/>
      <c r="L35" s="2"/>
      <c r="M35" s="2"/>
      <c r="N35" s="2"/>
      <c r="O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5.75" customHeight="1">
      <c r="A37" s="2"/>
      <c r="B37" s="20" t="s">
        <v>46</v>
      </c>
      <c r="C37" s="19">
        <f t="shared" ref="C37:I37" si="6">SUM(C32:C35)</f>
        <v>9</v>
      </c>
      <c r="D37" s="19">
        <f t="shared" si="6"/>
        <v>8</v>
      </c>
      <c r="E37" s="19">
        <f t="shared" si="6"/>
        <v>9</v>
      </c>
      <c r="F37" s="19">
        <f t="shared" si="6"/>
        <v>10</v>
      </c>
      <c r="G37" s="19">
        <f t="shared" si="6"/>
        <v>9</v>
      </c>
      <c r="H37" s="19">
        <f t="shared" si="6"/>
        <v>9</v>
      </c>
      <c r="I37" s="19">
        <f t="shared" si="6"/>
        <v>9</v>
      </c>
      <c r="J37" s="2"/>
      <c r="K37" s="2"/>
      <c r="L37" s="2"/>
      <c r="M37" s="2"/>
      <c r="N37" s="2"/>
      <c r="O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30.0" customHeight="1">
      <c r="A39" s="21" t="s">
        <v>47</v>
      </c>
      <c r="B39" s="6"/>
      <c r="C39" s="22">
        <f t="shared" ref="C39:I39" si="7">((C32+C33)*100%)/C37</f>
        <v>0.6666666667</v>
      </c>
      <c r="D39" s="22">
        <f t="shared" si="7"/>
        <v>0.375</v>
      </c>
      <c r="E39" s="22">
        <f t="shared" si="7"/>
        <v>0.3333333333</v>
      </c>
      <c r="F39" s="22">
        <f t="shared" si="7"/>
        <v>0.5</v>
      </c>
      <c r="G39" s="22">
        <f t="shared" si="7"/>
        <v>0.4444444444</v>
      </c>
      <c r="H39" s="22">
        <f t="shared" si="7"/>
        <v>0.3333333333</v>
      </c>
      <c r="I39" s="22">
        <f t="shared" si="7"/>
        <v>0.3333333333</v>
      </c>
      <c r="J39" s="2"/>
      <c r="K39" s="2"/>
      <c r="L39" s="2"/>
      <c r="M39" s="2"/>
      <c r="N39" s="2"/>
      <c r="O39" s="2"/>
    </row>
    <row r="40" ht="34.5" customHeight="1">
      <c r="A40" s="21" t="s">
        <v>48</v>
      </c>
      <c r="B40" s="6"/>
      <c r="C40" s="22">
        <f t="shared" ref="C40:I40" si="8">(SUM(C32:C34)*100%)/10</f>
        <v>0.8</v>
      </c>
      <c r="D40" s="22">
        <f t="shared" si="8"/>
        <v>0.7</v>
      </c>
      <c r="E40" s="22">
        <f t="shared" si="8"/>
        <v>0.8</v>
      </c>
      <c r="F40" s="22">
        <f t="shared" si="8"/>
        <v>0.7</v>
      </c>
      <c r="G40" s="22">
        <f t="shared" si="8"/>
        <v>0.8</v>
      </c>
      <c r="H40" s="22">
        <f t="shared" si="8"/>
        <v>0.4</v>
      </c>
      <c r="I40" s="22">
        <f t="shared" si="8"/>
        <v>0.7</v>
      </c>
      <c r="J40" s="2"/>
      <c r="K40" s="2"/>
      <c r="L40" s="2"/>
      <c r="M40" s="2"/>
      <c r="N40" s="2"/>
      <c r="O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1:I31"/>
    <mergeCell ref="A39:B39"/>
    <mergeCell ref="A40:B40"/>
  </mergeCells>
  <conditionalFormatting sqref="C4:C13">
    <cfRule type="cellIs" dxfId="0" priority="1" operator="equal">
      <formula>2</formula>
    </cfRule>
  </conditionalFormatting>
  <conditionalFormatting sqref="C4:C13">
    <cfRule type="cellIs" dxfId="1" priority="2" operator="equal">
      <formula>3</formula>
    </cfRule>
  </conditionalFormatting>
  <conditionalFormatting sqref="C4:C13">
    <cfRule type="cellIs" dxfId="2" priority="3" operator="equal">
      <formula>4</formula>
    </cfRule>
  </conditionalFormatting>
  <conditionalFormatting sqref="C4:C13">
    <cfRule type="cellIs" dxfId="3" priority="4" operator="equal">
      <formula>5</formula>
    </cfRule>
  </conditionalFormatting>
  <dataValidations>
    <dataValidation type="list" allowBlank="1" showInputMessage="1" showErrorMessage="1" prompt="Нюхалов Денис - Выбери год рождения" sqref="F4:F13">
      <formula1>"1999.0,2000.0,2001.0"</formula1>
    </dataValidation>
  </dataValidations>
  <printOptions/>
  <pageMargins bottom="0.75" footer="0.0" header="0.0" left="0.7" right="0.7" top="0.75"/>
  <pageSetup paperSize="9" orientation="portrait"/>
  <headerFooter>
    <oddHeader>&amp;CНюхалов Д.Г., 1 курс ИВТ, ИКНиТО</oddHeader>
  </headerFooter>
  <drawing r:id="rId1"/>
</worksheet>
</file>