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</sheets>
  <definedNames/>
  <calcPr/>
</workbook>
</file>

<file path=xl/sharedStrings.xml><?xml version="1.0" encoding="utf-8"?>
<sst xmlns="http://schemas.openxmlformats.org/spreadsheetml/2006/main" count="34" uniqueCount="13">
  <si>
    <t>Значения</t>
  </si>
  <si>
    <t>n</t>
  </si>
  <si>
    <t>k</t>
  </si>
  <si>
    <t>Δ</t>
  </si>
  <si>
    <t>Интервальный вариационный ряд</t>
  </si>
  <si>
    <t>Начало интервала</t>
  </si>
  <si>
    <t>Конец интервала</t>
  </si>
  <si>
    <t>Частота</t>
  </si>
  <si>
    <t>Вариант</t>
  </si>
  <si>
    <t>mx</t>
  </si>
  <si>
    <t>Дискретный вариационный ряд</t>
  </si>
  <si>
    <t xml:space="preserve">Вариант </t>
  </si>
  <si>
    <t>wxi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</si>
</sst>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2222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2" fillId="0" fontId="1" numFmtId="0" xfId="0" applyAlignment="1" applyBorder="1" applyFont="1">
      <alignment horizontal="center" readingOrder="0"/>
    </xf>
    <xf borderId="3" fillId="0" fontId="4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1" fillId="0" fontId="2" numFmtId="2" xfId="0" applyAlignment="1" applyBorder="1" applyFont="1" applyNumberFormat="1">
      <alignment horizontal="center"/>
    </xf>
    <xf borderId="0" fillId="0" fontId="1" numFmtId="0" xfId="0" applyAlignment="1" applyFont="1">
      <alignment readingOrder="0"/>
    </xf>
    <xf borderId="1" fillId="0" fontId="2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Полигон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'Задание 1'!$C$3:$C$8</c:f>
            </c:strRef>
          </c:cat>
          <c:val>
            <c:numRef>
              <c:f>'Задание 1'!$D$3:$D$8</c:f>
            </c:numRef>
          </c:val>
          <c:smooth val="0"/>
        </c:ser>
        <c:axId val="1751064562"/>
        <c:axId val="1049024158"/>
      </c:lineChart>
      <c:catAx>
        <c:axId val="17510645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Варианты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9024158"/>
      </c:catAx>
      <c:valAx>
        <c:axId val="1049024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Частота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0645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Кумкулянта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'Задание 1'!$C$11:$C$16</c:f>
            </c:strRef>
          </c:cat>
          <c:val>
            <c:numRef>
              <c:f>'Задание 1'!$D$11:$D$16</c:f>
            </c:numRef>
          </c:val>
          <c:smooth val="0"/>
        </c:ser>
        <c:axId val="1295752324"/>
        <c:axId val="1036519621"/>
      </c:lineChart>
      <c:catAx>
        <c:axId val="12957523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Вариант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6519621"/>
      </c:catAx>
      <c:valAx>
        <c:axId val="10365196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57523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Эмпирическая функция распределения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'Задание 1'!$C$19:$C$24</c:f>
            </c:numRef>
          </c:xVal>
          <c:yVal>
            <c:numRef>
              <c:f>'Задание 1'!$D$19:$D$24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8438"/>
        <c:axId val="1626649909"/>
      </c:scatterChart>
      <c:valAx>
        <c:axId val="460984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Варианты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6649909"/>
      </c:valAx>
      <c:valAx>
        <c:axId val="16266499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wxi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0984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Гистограмма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'Задание 3'!$A$4</c:f>
            </c:strRef>
          </c:tx>
          <c:spPr>
            <a:solidFill>
              <a:schemeClr val="accent1"/>
            </a:solidFill>
          </c:spPr>
          <c:cat>
            <c:strRef>
              <c:f>'Задание 3'!$B$5:$F$5</c:f>
            </c:strRef>
          </c:cat>
          <c:val>
            <c:numRef>
              <c:f>'Задание 3'!$B$4:$F$4</c:f>
            </c:numRef>
          </c:val>
        </c:ser>
        <c:axId val="93701105"/>
        <c:axId val="356612356"/>
      </c:barChart>
      <c:catAx>
        <c:axId val="93701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Вариант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6612356"/>
      </c:catAx>
      <c:valAx>
        <c:axId val="3566123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Часота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7011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Полигон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'Задание 3'!$A$4</c:f>
            </c:strRef>
          </c:tx>
          <c:marker>
            <c:symbol val="none"/>
          </c:marker>
          <c:cat>
            <c:strRef>
              <c:f>'Задание 3'!$B$5:$F$5</c:f>
            </c:strRef>
          </c:cat>
          <c:val>
            <c:numRef>
              <c:f>'Задание 3'!$B$4:$F$4</c:f>
            </c:numRef>
          </c:val>
          <c:smooth val="0"/>
        </c:ser>
        <c:axId val="1109219315"/>
        <c:axId val="1645989253"/>
      </c:lineChart>
      <c:catAx>
        <c:axId val="11092193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Вариант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5989253"/>
      </c:catAx>
      <c:valAx>
        <c:axId val="1645989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Частота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92193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Кумулянта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'Задание 3'!$A$6</c:f>
            </c:strRef>
          </c:tx>
          <c:marker>
            <c:symbol val="none"/>
          </c:marker>
          <c:cat>
            <c:strRef>
              <c:f>'Задание 3'!$B$5:$F$5</c:f>
            </c:strRef>
          </c:cat>
          <c:val>
            <c:numRef>
              <c:f>'Задание 3'!$B$6:$F$6</c:f>
            </c:numRef>
          </c:val>
          <c:smooth val="0"/>
        </c:ser>
        <c:axId val="1592164966"/>
        <c:axId val="182557072"/>
      </c:lineChart>
      <c:catAx>
        <c:axId val="15921649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Вариант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557072"/>
      </c:catAx>
      <c:valAx>
        <c:axId val="182557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21649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Полигон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'Задание 4'!$C$8</c:f>
            </c:strRef>
          </c:tx>
          <c:marker>
            <c:symbol val="none"/>
          </c:marker>
          <c:cat>
            <c:strRef>
              <c:f>'Задание 4'!$D$9:$K$9</c:f>
            </c:strRef>
          </c:cat>
          <c:val>
            <c:numRef>
              <c:f>'Задание 4'!$D$8:$K$8</c:f>
            </c:numRef>
          </c:val>
          <c:smooth val="0"/>
        </c:ser>
        <c:axId val="916511308"/>
        <c:axId val="816189348"/>
      </c:lineChart>
      <c:catAx>
        <c:axId val="9165113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Вариант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6189348"/>
      </c:catAx>
      <c:valAx>
        <c:axId val="8161893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Частота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65113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Кумулянта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'Задание 4'!$C$10</c:f>
            </c:strRef>
          </c:tx>
          <c:marker>
            <c:symbol val="none"/>
          </c:marker>
          <c:cat>
            <c:strRef>
              <c:f>'Задание 4'!$D$9:$K$9</c:f>
            </c:strRef>
          </c:cat>
          <c:val>
            <c:numRef>
              <c:f>'Задание 4'!$D$10:$K$10</c:f>
            </c:numRef>
          </c:val>
          <c:smooth val="0"/>
        </c:ser>
        <c:axId val="1436150857"/>
        <c:axId val="1579558806"/>
      </c:lineChart>
      <c:catAx>
        <c:axId val="14361508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Вариант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9558806"/>
      </c:catAx>
      <c:valAx>
        <c:axId val="15795588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61508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Гистограмма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'Задание 4'!$C$8</c:f>
            </c:strRef>
          </c:tx>
          <c:spPr>
            <a:solidFill>
              <a:schemeClr val="accent1"/>
            </a:solidFill>
          </c:spPr>
          <c:cat>
            <c:strRef>
              <c:f>'Задание 4'!$D$9:$K$9</c:f>
            </c:strRef>
          </c:cat>
          <c:val>
            <c:numRef>
              <c:f>'Задание 4'!$D$8:$K$8</c:f>
            </c:numRef>
          </c:val>
        </c:ser>
        <c:axId val="348490737"/>
        <c:axId val="1081817742"/>
      </c:barChart>
      <c:catAx>
        <c:axId val="348490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Вариант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1817742"/>
      </c:catAx>
      <c:valAx>
        <c:axId val="1081817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Частота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84907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0</xdr:row>
      <xdr:rowOff>28575</xdr:rowOff>
    </xdr:from>
    <xdr:ext cx="4848225" cy="27336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28575</xdr:colOff>
      <xdr:row>14</xdr:row>
      <xdr:rowOff>66675</xdr:rowOff>
    </xdr:from>
    <xdr:ext cx="4848225" cy="299085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28575</xdr:colOff>
      <xdr:row>29</xdr:row>
      <xdr:rowOff>161925</xdr:rowOff>
    </xdr:from>
    <xdr:ext cx="4848225" cy="2990850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142875</xdr:colOff>
      <xdr:row>6</xdr:row>
      <xdr:rowOff>171450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25</xdr:row>
      <xdr:rowOff>0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6</xdr:row>
      <xdr:rowOff>171450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10</xdr:row>
      <xdr:rowOff>104775</xdr:rowOff>
    </xdr:from>
    <xdr:ext cx="5715000" cy="3533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457200</xdr:colOff>
      <xdr:row>10</xdr:row>
      <xdr:rowOff>104775</xdr:rowOff>
    </xdr:from>
    <xdr:ext cx="5715000" cy="35337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</xdr:colOff>
      <xdr:row>31</xdr:row>
      <xdr:rowOff>38100</xdr:rowOff>
    </xdr:from>
    <xdr:ext cx="5715000" cy="35337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8.29"/>
    <col customWidth="1" min="4" max="4" width="16.14"/>
    <col customWidth="1" min="11" max="11" width="5.86"/>
    <col customWidth="1" min="12" max="12" width="6.29"/>
  </cols>
  <sheetData>
    <row r="1">
      <c r="A1" s="1" t="s">
        <v>0</v>
      </c>
      <c r="C1" s="9" t="s">
        <v>10</v>
      </c>
      <c r="D1" s="10"/>
      <c r="K1" s="1" t="s">
        <v>1</v>
      </c>
      <c r="L1" s="2">
        <v>25.0</v>
      </c>
    </row>
    <row r="2">
      <c r="A2" s="2">
        <v>4.0</v>
      </c>
      <c r="C2" s="1" t="s">
        <v>8</v>
      </c>
      <c r="D2" s="1" t="s">
        <v>7</v>
      </c>
    </row>
    <row r="3">
      <c r="A3" s="2">
        <v>2.0</v>
      </c>
      <c r="C3" s="2">
        <v>1.0</v>
      </c>
      <c r="D3" s="6">
        <f t="shared" ref="D3:D8" si="1">COUNTIF($A$2:$A$26,C3)</f>
        <v>3</v>
      </c>
    </row>
    <row r="4">
      <c r="A4" s="2">
        <v>4.0</v>
      </c>
      <c r="C4" s="2">
        <v>2.0</v>
      </c>
      <c r="D4" s="6">
        <f t="shared" si="1"/>
        <v>5</v>
      </c>
    </row>
    <row r="5">
      <c r="A5" s="2">
        <v>6.0</v>
      </c>
      <c r="C5" s="2">
        <v>3.0</v>
      </c>
      <c r="D5" s="6">
        <f t="shared" si="1"/>
        <v>4</v>
      </c>
    </row>
    <row r="6">
      <c r="A6" s="2">
        <v>5.0</v>
      </c>
      <c r="C6" s="2">
        <v>4.0</v>
      </c>
      <c r="D6" s="6">
        <f t="shared" si="1"/>
        <v>6</v>
      </c>
    </row>
    <row r="7">
      <c r="A7" s="2">
        <v>6.0</v>
      </c>
      <c r="C7" s="2">
        <v>5.0</v>
      </c>
      <c r="D7" s="6">
        <f t="shared" si="1"/>
        <v>3</v>
      </c>
    </row>
    <row r="8">
      <c r="A8" s="2">
        <v>4.0</v>
      </c>
      <c r="C8" s="2">
        <v>6.0</v>
      </c>
      <c r="D8" s="6">
        <f t="shared" si="1"/>
        <v>4</v>
      </c>
    </row>
    <row r="9">
      <c r="A9" s="2">
        <v>1.0</v>
      </c>
    </row>
    <row r="10">
      <c r="A10" s="2">
        <v>3.0</v>
      </c>
      <c r="C10" s="1" t="s">
        <v>11</v>
      </c>
      <c r="D10" s="1" t="s">
        <v>9</v>
      </c>
    </row>
    <row r="11">
      <c r="A11" s="2">
        <v>1.0</v>
      </c>
      <c r="C11" s="2">
        <v>1.0</v>
      </c>
      <c r="D11" s="6">
        <f>0 + D3</f>
        <v>3</v>
      </c>
    </row>
    <row r="12">
      <c r="A12" s="2">
        <v>2.0</v>
      </c>
      <c r="C12" s="2">
        <v>2.0</v>
      </c>
      <c r="D12" s="6">
        <f t="shared" ref="D12:D16" si="2">D4+D11</f>
        <v>8</v>
      </c>
    </row>
    <row r="13">
      <c r="A13" s="2">
        <v>5.0</v>
      </c>
      <c r="C13" s="2">
        <v>3.0</v>
      </c>
      <c r="D13" s="6">
        <f t="shared" si="2"/>
        <v>12</v>
      </c>
    </row>
    <row r="14">
      <c r="A14" s="2">
        <v>2.0</v>
      </c>
      <c r="C14" s="2">
        <v>4.0</v>
      </c>
      <c r="D14" s="6">
        <f t="shared" si="2"/>
        <v>18</v>
      </c>
    </row>
    <row r="15">
      <c r="A15" s="2">
        <v>6.0</v>
      </c>
      <c r="C15" s="2">
        <v>5.0</v>
      </c>
      <c r="D15" s="6">
        <f t="shared" si="2"/>
        <v>21</v>
      </c>
    </row>
    <row r="16">
      <c r="A16" s="2">
        <v>3.0</v>
      </c>
      <c r="C16" s="2">
        <v>6.0</v>
      </c>
      <c r="D16" s="6">
        <f t="shared" si="2"/>
        <v>25</v>
      </c>
    </row>
    <row r="17">
      <c r="A17" s="2">
        <v>1.0</v>
      </c>
    </row>
    <row r="18">
      <c r="A18" s="2">
        <v>2.0</v>
      </c>
      <c r="C18" s="1" t="s">
        <v>8</v>
      </c>
      <c r="D18" s="1" t="s">
        <v>12</v>
      </c>
    </row>
    <row r="19">
      <c r="A19" s="2">
        <v>3.0</v>
      </c>
      <c r="C19" s="2">
        <v>1.0</v>
      </c>
      <c r="D19" s="11">
        <f t="shared" ref="D19:D24" si="3">D11/$L$1</f>
        <v>0.12</v>
      </c>
    </row>
    <row r="20">
      <c r="A20" s="2">
        <v>4.0</v>
      </c>
      <c r="C20" s="2">
        <v>2.0</v>
      </c>
      <c r="D20" s="11">
        <f t="shared" si="3"/>
        <v>0.32</v>
      </c>
    </row>
    <row r="21">
      <c r="A21" s="2">
        <v>5.0</v>
      </c>
      <c r="C21" s="2">
        <v>3.0</v>
      </c>
      <c r="D21" s="11">
        <f t="shared" si="3"/>
        <v>0.48</v>
      </c>
    </row>
    <row r="22">
      <c r="A22" s="2">
        <v>4.0</v>
      </c>
      <c r="C22" s="2">
        <v>4.0</v>
      </c>
      <c r="D22" s="11">
        <f t="shared" si="3"/>
        <v>0.72</v>
      </c>
    </row>
    <row r="23">
      <c r="A23" s="2">
        <v>6.0</v>
      </c>
      <c r="C23" s="2">
        <v>5.0</v>
      </c>
      <c r="D23" s="11">
        <f t="shared" si="3"/>
        <v>0.84</v>
      </c>
    </row>
    <row r="24">
      <c r="A24" s="2">
        <v>2.0</v>
      </c>
      <c r="C24" s="2">
        <v>6.0</v>
      </c>
      <c r="D24" s="11">
        <f t="shared" si="3"/>
        <v>1</v>
      </c>
    </row>
    <row r="25">
      <c r="A25" s="2">
        <v>3.0</v>
      </c>
    </row>
    <row r="26">
      <c r="A26" s="2">
        <v>4.0</v>
      </c>
    </row>
  </sheetData>
  <mergeCells count="1">
    <mergeCell ref="C1:D1"/>
  </mergeCells>
  <conditionalFormatting sqref="D10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8.29"/>
    <col customWidth="1" min="3" max="3" width="9.29"/>
    <col customWidth="1" min="4" max="4" width="16.14"/>
    <col customWidth="1" min="11" max="11" width="5.86"/>
    <col customWidth="1" min="12" max="12" width="6.29"/>
  </cols>
  <sheetData>
    <row r="1">
      <c r="A1" s="1" t="s">
        <v>0</v>
      </c>
      <c r="C1" s="1" t="s">
        <v>1</v>
      </c>
      <c r="D1" s="2">
        <v>20.0</v>
      </c>
      <c r="K1" s="3"/>
      <c r="L1" s="4"/>
    </row>
    <row r="2">
      <c r="A2" s="2">
        <v>2.0</v>
      </c>
      <c r="C2" s="1" t="s">
        <v>2</v>
      </c>
      <c r="D2" s="2">
        <f>ROUNDUP(1+1.4*ln(D1))</f>
        <v>6</v>
      </c>
    </row>
    <row r="3">
      <c r="A3" s="2">
        <v>3.0</v>
      </c>
      <c r="C3" s="5" t="s">
        <v>3</v>
      </c>
      <c r="D3" s="6">
        <f>(A21-A2)/D2</f>
        <v>25</v>
      </c>
    </row>
    <row r="4">
      <c r="A4" s="2">
        <v>6.0</v>
      </c>
      <c r="C4" s="4"/>
      <c r="D4" s="7"/>
    </row>
    <row r="5">
      <c r="A5" s="2">
        <v>7.0</v>
      </c>
      <c r="C5" s="8" t="s">
        <v>4</v>
      </c>
    </row>
    <row r="6">
      <c r="A6" s="2">
        <v>9.0</v>
      </c>
      <c r="C6" s="9" t="s">
        <v>5</v>
      </c>
      <c r="D6" s="10"/>
      <c r="E6" s="11">
        <f>A2</f>
        <v>2</v>
      </c>
      <c r="F6" s="11">
        <f t="shared" ref="F6:J6" si="1">E6+$D$3</f>
        <v>27</v>
      </c>
      <c r="G6" s="11">
        <f t="shared" si="1"/>
        <v>52</v>
      </c>
      <c r="H6" s="11">
        <f t="shared" si="1"/>
        <v>77</v>
      </c>
      <c r="I6" s="11">
        <f t="shared" si="1"/>
        <v>102</v>
      </c>
      <c r="J6" s="11">
        <f t="shared" si="1"/>
        <v>127</v>
      </c>
    </row>
    <row r="7">
      <c r="A7" s="2">
        <v>10.0</v>
      </c>
      <c r="C7" s="9" t="s">
        <v>6</v>
      </c>
      <c r="D7" s="10"/>
      <c r="E7" s="11">
        <f t="shared" ref="E7:J7" si="2">E6+$D$3</f>
        <v>27</v>
      </c>
      <c r="F7" s="11">
        <f t="shared" si="2"/>
        <v>52</v>
      </c>
      <c r="G7" s="11">
        <f t="shared" si="2"/>
        <v>77</v>
      </c>
      <c r="H7" s="11">
        <f t="shared" si="2"/>
        <v>102</v>
      </c>
      <c r="I7" s="11">
        <f t="shared" si="2"/>
        <v>127</v>
      </c>
      <c r="J7" s="11">
        <f t="shared" si="2"/>
        <v>152</v>
      </c>
    </row>
    <row r="8">
      <c r="A8" s="2">
        <v>12.0</v>
      </c>
      <c r="C8" s="9" t="s">
        <v>7</v>
      </c>
      <c r="D8" s="10"/>
      <c r="E8" s="11">
        <f>COUNTIFS($A$2:$A$21, "&gt;=2",$A$2:$A$21, "&lt;27")</f>
        <v>11</v>
      </c>
      <c r="F8" s="11">
        <f>COUNTIFS($A$2:$A$21, "&gt;=27",$A$2:$A$21, "&lt;52")</f>
        <v>3</v>
      </c>
      <c r="G8" s="11">
        <f>COUNTIFS($A$2:$A$21, "&gt;=52",$A$2:$A$21, "&lt;77")</f>
        <v>2</v>
      </c>
      <c r="H8" s="11">
        <f>COUNTIFS($A$2:$A$21, "&gt;=77",$A$2:$A$21, "&lt;102")</f>
        <v>2</v>
      </c>
      <c r="I8" s="11">
        <f>COUNTIFS($A$2:$A$21, "&gt;=102",$A$2:$A$21, "&lt;127")</f>
        <v>0</v>
      </c>
      <c r="J8" s="11">
        <f>COUNTIFS($A$2:$A$21, "&gt;=127",$A$2:$A$21, "&lt;=152")</f>
        <v>2</v>
      </c>
    </row>
    <row r="9">
      <c r="A9" s="2">
        <v>17.0</v>
      </c>
      <c r="C9" s="9" t="s">
        <v>8</v>
      </c>
      <c r="D9" s="10"/>
      <c r="E9" s="11">
        <f t="shared" ref="E9:J9" si="3">SUM(E6:E7)/2</f>
        <v>14.5</v>
      </c>
      <c r="F9" s="11">
        <f t="shared" si="3"/>
        <v>39.5</v>
      </c>
      <c r="G9" s="11">
        <f t="shared" si="3"/>
        <v>64.5</v>
      </c>
      <c r="H9" s="11">
        <f t="shared" si="3"/>
        <v>89.5</v>
      </c>
      <c r="I9" s="11">
        <f t="shared" si="3"/>
        <v>114.5</v>
      </c>
      <c r="J9" s="11">
        <f t="shared" si="3"/>
        <v>139.5</v>
      </c>
    </row>
    <row r="10">
      <c r="A10" s="2">
        <v>18.0</v>
      </c>
      <c r="C10" s="4"/>
      <c r="D10" s="3"/>
    </row>
    <row r="11">
      <c r="A11" s="2">
        <v>24.0</v>
      </c>
      <c r="C11" s="4"/>
      <c r="D11" s="7"/>
    </row>
    <row r="12">
      <c r="A12" s="2">
        <v>25.0</v>
      </c>
      <c r="C12" s="4"/>
      <c r="D12" s="7"/>
    </row>
    <row r="13">
      <c r="A13" s="2">
        <v>35.0</v>
      </c>
      <c r="C13" s="4"/>
      <c r="D13" s="7"/>
    </row>
    <row r="14">
      <c r="A14" s="2">
        <v>42.0</v>
      </c>
      <c r="C14" s="4"/>
      <c r="D14" s="7"/>
    </row>
    <row r="15">
      <c r="A15" s="2">
        <v>51.0</v>
      </c>
      <c r="C15" s="4"/>
      <c r="D15" s="7"/>
    </row>
    <row r="16">
      <c r="A16" s="2">
        <v>60.0</v>
      </c>
      <c r="C16" s="4"/>
      <c r="D16" s="7"/>
    </row>
    <row r="17">
      <c r="A17" s="2">
        <v>68.0</v>
      </c>
    </row>
    <row r="18">
      <c r="A18" s="2">
        <v>85.0</v>
      </c>
      <c r="C18" s="3"/>
      <c r="D18" s="3"/>
    </row>
    <row r="19">
      <c r="A19" s="2">
        <v>100.0</v>
      </c>
      <c r="C19" s="4"/>
    </row>
    <row r="20">
      <c r="A20" s="2">
        <v>130.0</v>
      </c>
      <c r="C20" s="4"/>
    </row>
    <row r="21">
      <c r="A21" s="2">
        <v>152.0</v>
      </c>
      <c r="C21" s="4"/>
    </row>
    <row r="22">
      <c r="A22" s="4"/>
      <c r="C22" s="4"/>
    </row>
    <row r="23">
      <c r="A23" s="4"/>
      <c r="C23" s="4"/>
    </row>
    <row r="24">
      <c r="A24" s="4"/>
      <c r="C24" s="4"/>
    </row>
    <row r="25">
      <c r="A25" s="4"/>
    </row>
    <row r="26">
      <c r="A26" s="4"/>
    </row>
  </sheetData>
  <mergeCells count="5">
    <mergeCell ref="C5:E5"/>
    <mergeCell ref="C6:D6"/>
    <mergeCell ref="C7:D7"/>
    <mergeCell ref="C8:D8"/>
    <mergeCell ref="C9:D9"/>
  </mergeCells>
  <conditionalFormatting sqref="D10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4</v>
      </c>
    </row>
    <row r="2">
      <c r="A2" s="9" t="s">
        <v>5</v>
      </c>
      <c r="B2" s="10"/>
      <c r="C2" s="11">
        <f>0</f>
        <v>0</v>
      </c>
      <c r="D2" s="11">
        <f>5000</f>
        <v>5000</v>
      </c>
      <c r="E2" s="11">
        <f>7000</f>
        <v>7000</v>
      </c>
      <c r="F2" s="12">
        <v>10000.0</v>
      </c>
    </row>
    <row r="3">
      <c r="A3" s="9" t="s">
        <v>6</v>
      </c>
      <c r="B3" s="10"/>
      <c r="C3" s="11">
        <f>5000</f>
        <v>5000</v>
      </c>
      <c r="D3" s="12">
        <v>7000.0</v>
      </c>
      <c r="E3" s="12">
        <v>10000.0</v>
      </c>
      <c r="F3" s="12">
        <v>15000.0</v>
      </c>
    </row>
    <row r="4">
      <c r="A4" s="9" t="s">
        <v>7</v>
      </c>
      <c r="B4" s="10"/>
      <c r="C4" s="12">
        <v>4.0</v>
      </c>
      <c r="D4" s="12">
        <v>12.0</v>
      </c>
      <c r="E4" s="12">
        <v>8.0</v>
      </c>
      <c r="F4" s="12">
        <v>6.0</v>
      </c>
    </row>
    <row r="5">
      <c r="A5" s="9" t="s">
        <v>8</v>
      </c>
      <c r="B5" s="10"/>
      <c r="C5" s="11">
        <f t="shared" ref="C5:F5" si="1">SUM(C2:C3)/2</f>
        <v>2500</v>
      </c>
      <c r="D5" s="11">
        <f t="shared" si="1"/>
        <v>6000</v>
      </c>
      <c r="E5" s="11">
        <f t="shared" si="1"/>
        <v>8500</v>
      </c>
      <c r="F5" s="11">
        <f t="shared" si="1"/>
        <v>12500</v>
      </c>
    </row>
    <row r="6">
      <c r="A6" s="9" t="s">
        <v>9</v>
      </c>
      <c r="B6" s="10"/>
      <c r="C6" s="12">
        <v>4.0</v>
      </c>
      <c r="D6" s="11">
        <f t="shared" ref="D6:F6" si="2">D4+C6</f>
        <v>16</v>
      </c>
      <c r="E6" s="11">
        <f t="shared" si="2"/>
        <v>24</v>
      </c>
      <c r="F6" s="11">
        <f t="shared" si="2"/>
        <v>30</v>
      </c>
    </row>
  </sheetData>
  <mergeCells count="6">
    <mergeCell ref="A1:C1"/>
    <mergeCell ref="A2:B2"/>
    <mergeCell ref="A3:B3"/>
    <mergeCell ref="A4:B4"/>
    <mergeCell ref="A5:B5"/>
    <mergeCell ref="A6:B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C1" s="1" t="s">
        <v>1</v>
      </c>
      <c r="D1" s="2">
        <v>50.0</v>
      </c>
    </row>
    <row r="2">
      <c r="A2" s="13">
        <v>14.15</v>
      </c>
      <c r="C2" s="1" t="s">
        <v>2</v>
      </c>
      <c r="D2" s="2">
        <f>ROUNDUP(1+1.4*ln(D1))</f>
        <v>7</v>
      </c>
    </row>
    <row r="3">
      <c r="A3" s="14">
        <v>14.15</v>
      </c>
      <c r="C3" s="5" t="s">
        <v>3</v>
      </c>
      <c r="D3" s="15"/>
    </row>
    <row r="4">
      <c r="A4" s="14">
        <v>14.21</v>
      </c>
    </row>
    <row r="5">
      <c r="A5" s="14">
        <v>14.21</v>
      </c>
      <c r="C5" s="16" t="s">
        <v>4</v>
      </c>
    </row>
    <row r="6">
      <c r="A6" s="14">
        <v>14.23</v>
      </c>
      <c r="C6" s="9" t="s">
        <v>5</v>
      </c>
      <c r="D6" s="10"/>
      <c r="E6" s="11">
        <f>A2</f>
        <v>14.15</v>
      </c>
      <c r="F6" s="17">
        <f t="shared" ref="F6:K6" si="1">E6+$D$3</f>
        <v>14.15</v>
      </c>
      <c r="G6" s="17">
        <f t="shared" si="1"/>
        <v>14.15</v>
      </c>
      <c r="H6" s="17">
        <f t="shared" si="1"/>
        <v>14.15</v>
      </c>
      <c r="I6" s="17">
        <f t="shared" si="1"/>
        <v>14.15</v>
      </c>
      <c r="J6" s="17">
        <f t="shared" si="1"/>
        <v>14.15</v>
      </c>
      <c r="K6" s="17">
        <f t="shared" si="1"/>
        <v>14.15</v>
      </c>
    </row>
    <row r="7">
      <c r="A7" s="14">
        <v>14.24</v>
      </c>
      <c r="C7" s="9" t="s">
        <v>6</v>
      </c>
      <c r="D7" s="10"/>
      <c r="E7" s="17">
        <f t="shared" ref="E7:K7" si="2">E6+$D$3</f>
        <v>14.15</v>
      </c>
      <c r="F7" s="17">
        <f t="shared" si="2"/>
        <v>14.15</v>
      </c>
      <c r="G7" s="17">
        <f t="shared" si="2"/>
        <v>14.15</v>
      </c>
      <c r="H7" s="17">
        <f t="shared" si="2"/>
        <v>14.15</v>
      </c>
      <c r="I7" s="17">
        <f t="shared" si="2"/>
        <v>14.15</v>
      </c>
      <c r="J7" s="17">
        <f t="shared" si="2"/>
        <v>14.15</v>
      </c>
      <c r="K7" s="17">
        <f t="shared" si="2"/>
        <v>14.15</v>
      </c>
    </row>
    <row r="8">
      <c r="A8" s="14">
        <v>14.25</v>
      </c>
      <c r="C8" s="9" t="s">
        <v>7</v>
      </c>
      <c r="D8" s="10"/>
      <c r="E8" s="11">
        <f>COUNTIFS($A$2:$A$51, "&gt;=14,15",$A$2:$A$51, "&lt;14,23")</f>
        <v>4</v>
      </c>
      <c r="F8" s="11">
        <f>COUNTIFS($A$2:$A$51, "&gt;=14,23",$A$2:$A$51, "&lt;14,30")</f>
        <v>4</v>
      </c>
      <c r="G8" s="11">
        <f>COUNTIFS($A$2:$A$51, "&gt;=14,30",$A$2:$A$51, "&lt;14,38")</f>
        <v>11</v>
      </c>
      <c r="H8" s="11">
        <f>COUNTIFS($A$2:$A$51, "&gt;=14,38",$A$2:$A$51, "&lt;14,46")</f>
        <v>6</v>
      </c>
      <c r="I8" s="11">
        <f>COUNTIFS($A$2:$A$51, "&gt;=14,46",$A$2:$A$51, "&lt;14,54")</f>
        <v>14</v>
      </c>
      <c r="J8" s="11">
        <f>COUNTIFS($A$2:$A$51, "&gt;=14,54",$A$2:$A$51, "&lt;14,61")</f>
        <v>8</v>
      </c>
      <c r="K8" s="11">
        <f>COUNTIFS($A$2:$A$51, "&gt;=14,61",$A$2:$A$51, "&lt;=14,69")</f>
        <v>3</v>
      </c>
    </row>
    <row r="9">
      <c r="A9" s="14">
        <v>14.28</v>
      </c>
      <c r="C9" s="9" t="s">
        <v>8</v>
      </c>
      <c r="D9" s="10"/>
      <c r="E9" s="17">
        <f t="shared" ref="E9:K9" si="3">(E6+E7)/2</f>
        <v>14.15</v>
      </c>
      <c r="F9" s="17">
        <f t="shared" si="3"/>
        <v>14.15</v>
      </c>
      <c r="G9" s="17">
        <f t="shared" si="3"/>
        <v>14.15</v>
      </c>
      <c r="H9" s="17">
        <f t="shared" si="3"/>
        <v>14.15</v>
      </c>
      <c r="I9" s="17">
        <f t="shared" si="3"/>
        <v>14.15</v>
      </c>
      <c r="J9" s="17">
        <f t="shared" si="3"/>
        <v>14.15</v>
      </c>
      <c r="K9" s="17">
        <f t="shared" si="3"/>
        <v>14.15</v>
      </c>
    </row>
    <row r="10">
      <c r="A10" s="14">
        <v>14.31</v>
      </c>
      <c r="C10" s="9" t="s">
        <v>9</v>
      </c>
      <c r="D10" s="10"/>
      <c r="E10" s="12">
        <v>4.0</v>
      </c>
      <c r="F10" s="11">
        <f t="shared" ref="F10:K10" si="4">E10+F8</f>
        <v>8</v>
      </c>
      <c r="G10" s="11">
        <f t="shared" si="4"/>
        <v>19</v>
      </c>
      <c r="H10" s="11">
        <f t="shared" si="4"/>
        <v>25</v>
      </c>
      <c r="I10" s="11">
        <f t="shared" si="4"/>
        <v>39</v>
      </c>
      <c r="J10" s="11">
        <f t="shared" si="4"/>
        <v>47</v>
      </c>
      <c r="K10" s="11">
        <f t="shared" si="4"/>
        <v>50</v>
      </c>
    </row>
    <row r="11">
      <c r="A11" s="14">
        <v>14.32</v>
      </c>
    </row>
    <row r="12">
      <c r="A12" s="14">
        <v>14.33</v>
      </c>
    </row>
    <row r="13">
      <c r="A13" s="14">
        <v>14.35</v>
      </c>
    </row>
    <row r="14">
      <c r="A14" s="14">
        <v>14.35</v>
      </c>
    </row>
    <row r="15">
      <c r="A15" s="14">
        <v>14.36</v>
      </c>
    </row>
    <row r="16">
      <c r="A16" s="14">
        <v>14.36</v>
      </c>
    </row>
    <row r="17">
      <c r="A17" s="14">
        <v>14.36</v>
      </c>
    </row>
    <row r="18">
      <c r="A18" s="14">
        <v>14.36</v>
      </c>
    </row>
    <row r="19">
      <c r="A19" s="14">
        <v>14.37</v>
      </c>
    </row>
    <row r="20">
      <c r="A20" s="14">
        <v>14.37</v>
      </c>
    </row>
    <row r="21">
      <c r="A21" s="14">
        <v>14.38</v>
      </c>
    </row>
    <row r="22">
      <c r="A22" s="14">
        <v>14.38</v>
      </c>
    </row>
    <row r="23">
      <c r="A23" s="14">
        <v>14.39</v>
      </c>
    </row>
    <row r="24">
      <c r="A24" s="14">
        <v>14.4</v>
      </c>
    </row>
    <row r="25">
      <c r="A25" s="14">
        <v>14.41</v>
      </c>
    </row>
    <row r="26">
      <c r="A26" s="14">
        <v>14.42</v>
      </c>
    </row>
    <row r="27">
      <c r="A27" s="14">
        <v>14.46</v>
      </c>
    </row>
    <row r="28">
      <c r="A28" s="14">
        <v>14.46</v>
      </c>
    </row>
    <row r="29">
      <c r="A29" s="14">
        <v>14.47</v>
      </c>
    </row>
    <row r="30">
      <c r="A30" s="14">
        <v>14.48</v>
      </c>
    </row>
    <row r="31">
      <c r="A31" s="14">
        <v>14.48</v>
      </c>
    </row>
    <row r="32">
      <c r="A32" s="14">
        <v>14.48</v>
      </c>
    </row>
    <row r="33">
      <c r="A33" s="14">
        <v>14.51</v>
      </c>
    </row>
    <row r="34">
      <c r="A34" s="14">
        <v>14.51</v>
      </c>
    </row>
    <row r="35">
      <c r="A35" s="14">
        <v>14.51</v>
      </c>
    </row>
    <row r="36">
      <c r="A36" s="14">
        <v>14.51</v>
      </c>
    </row>
    <row r="37">
      <c r="A37" s="14">
        <v>14.51</v>
      </c>
    </row>
    <row r="38">
      <c r="A38" s="14">
        <v>14.52</v>
      </c>
    </row>
    <row r="39">
      <c r="A39" s="14">
        <v>14.52</v>
      </c>
    </row>
    <row r="40">
      <c r="A40" s="14">
        <v>14.53</v>
      </c>
    </row>
    <row r="41">
      <c r="A41" s="14">
        <v>14.54</v>
      </c>
    </row>
    <row r="42">
      <c r="A42" s="14">
        <v>14.54</v>
      </c>
    </row>
    <row r="43">
      <c r="A43" s="14">
        <v>14.55</v>
      </c>
    </row>
    <row r="44">
      <c r="A44" s="14">
        <v>14.55</v>
      </c>
    </row>
    <row r="45">
      <c r="A45" s="14">
        <v>14.55</v>
      </c>
    </row>
    <row r="46">
      <c r="A46" s="14">
        <v>14.56</v>
      </c>
    </row>
    <row r="47">
      <c r="A47" s="14">
        <v>14.56</v>
      </c>
    </row>
    <row r="48">
      <c r="A48" s="14">
        <v>14.58</v>
      </c>
    </row>
    <row r="49">
      <c r="A49" s="14">
        <v>14.62</v>
      </c>
    </row>
    <row r="50">
      <c r="A50" s="14">
        <v>14.68</v>
      </c>
    </row>
    <row r="51">
      <c r="A51" s="14">
        <v>14.69</v>
      </c>
    </row>
  </sheetData>
  <mergeCells count="5">
    <mergeCell ref="C6:D6"/>
    <mergeCell ref="C7:D7"/>
    <mergeCell ref="C8:D8"/>
    <mergeCell ref="C9:D9"/>
    <mergeCell ref="C10:D10"/>
  </mergeCells>
  <drawing r:id="rId1"/>
</worksheet>
</file>