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9\"/>
    </mc:Choice>
  </mc:AlternateContent>
  <xr:revisionPtr revIDLastSave="0" documentId="13_ncr:1_{A76A91DD-E239-4E48-A74A-5185B4FFD52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Лист1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8" i="4" l="1"/>
  <c r="J57" i="4"/>
  <c r="K53" i="4"/>
  <c r="L53" i="4"/>
  <c r="M53" i="4"/>
  <c r="K52" i="4"/>
  <c r="L52" i="4"/>
  <c r="M52" i="4"/>
  <c r="M42" i="4"/>
  <c r="M43" i="4"/>
  <c r="M44" i="4"/>
  <c r="M45" i="4"/>
  <c r="M46" i="4"/>
  <c r="M47" i="4"/>
  <c r="M48" i="4"/>
  <c r="M49" i="4"/>
  <c r="M50" i="4"/>
  <c r="M51" i="4"/>
  <c r="L42" i="4"/>
  <c r="L43" i="4"/>
  <c r="L44" i="4"/>
  <c r="L45" i="4"/>
  <c r="L46" i="4"/>
  <c r="L47" i="4"/>
  <c r="L48" i="4"/>
  <c r="L49" i="4"/>
  <c r="L50" i="4"/>
  <c r="L51" i="4"/>
  <c r="L41" i="4"/>
  <c r="K42" i="4"/>
  <c r="K43" i="4" s="1"/>
  <c r="K44" i="4" s="1"/>
  <c r="K45" i="4" s="1"/>
  <c r="K46" i="4" s="1"/>
  <c r="K47" i="4" s="1"/>
  <c r="K48" i="4" s="1"/>
  <c r="K49" i="4" s="1"/>
  <c r="K50" i="4" s="1"/>
  <c r="K51" i="4" s="1"/>
  <c r="J53" i="4"/>
  <c r="J52" i="4"/>
  <c r="I43" i="4"/>
  <c r="I44" i="4" s="1"/>
  <c r="I45" i="4" s="1"/>
  <c r="I46" i="4" s="1"/>
  <c r="I47" i="4" s="1"/>
  <c r="I48" i="4" s="1"/>
  <c r="I49" i="4" s="1"/>
  <c r="I50" i="4" s="1"/>
  <c r="I51" i="4" s="1"/>
  <c r="I42" i="4"/>
  <c r="J29" i="4"/>
  <c r="P8" i="4"/>
  <c r="P12" i="4"/>
  <c r="P16" i="4"/>
  <c r="P20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N10" i="4"/>
  <c r="N14" i="4"/>
  <c r="N18" i="4"/>
  <c r="N22" i="4"/>
  <c r="M6" i="4"/>
  <c r="J24" i="4"/>
  <c r="M7" i="4"/>
  <c r="N7" i="4" s="1"/>
  <c r="M8" i="4"/>
  <c r="N8" i="4" s="1"/>
  <c r="M9" i="4"/>
  <c r="P9" i="4" s="1"/>
  <c r="M10" i="4"/>
  <c r="P10" i="4" s="1"/>
  <c r="M11" i="4"/>
  <c r="N11" i="4" s="1"/>
  <c r="M12" i="4"/>
  <c r="N12" i="4" s="1"/>
  <c r="M13" i="4"/>
  <c r="P13" i="4" s="1"/>
  <c r="M14" i="4"/>
  <c r="P14" i="4" s="1"/>
  <c r="M15" i="4"/>
  <c r="N15" i="4" s="1"/>
  <c r="M16" i="4"/>
  <c r="N16" i="4" s="1"/>
  <c r="M17" i="4"/>
  <c r="P17" i="4" s="1"/>
  <c r="M18" i="4"/>
  <c r="P18" i="4" s="1"/>
  <c r="M19" i="4"/>
  <c r="N19" i="4" s="1"/>
  <c r="M20" i="4"/>
  <c r="N20" i="4" s="1"/>
  <c r="M21" i="4"/>
  <c r="P21" i="4" s="1"/>
  <c r="M22" i="4"/>
  <c r="P22" i="4" s="1"/>
  <c r="M23" i="4"/>
  <c r="N23" i="4" s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6" i="4"/>
  <c r="J28" i="4"/>
  <c r="I15" i="4"/>
  <c r="I16" i="4" s="1"/>
  <c r="I17" i="4" s="1"/>
  <c r="I18" i="4" s="1"/>
  <c r="I19" i="4" s="1"/>
  <c r="I20" i="4" s="1"/>
  <c r="I21" i="4" s="1"/>
  <c r="I22" i="4" s="1"/>
  <c r="I23" i="4" s="1"/>
  <c r="I14" i="4"/>
  <c r="Q1" i="4"/>
  <c r="R1" i="4" s="1"/>
  <c r="S1" i="4" s="1"/>
  <c r="T1" i="4" s="1"/>
  <c r="K1" i="4"/>
  <c r="L1" i="4"/>
  <c r="M1" i="4"/>
  <c r="N1" i="4"/>
  <c r="O1" i="4" s="1"/>
  <c r="P1" i="4" s="1"/>
  <c r="M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K24" i="4"/>
  <c r="C1" i="4"/>
  <c r="D1" i="4" s="1"/>
  <c r="E1" i="4" s="1"/>
  <c r="F1" i="4" s="1"/>
  <c r="G1" i="4" s="1"/>
  <c r="H1" i="4" s="1"/>
  <c r="I1" i="4" s="1"/>
  <c r="J1" i="4" s="1"/>
  <c r="J33" i="1"/>
  <c r="J34" i="1"/>
  <c r="K31" i="1"/>
  <c r="L31" i="1"/>
  <c r="M31" i="1"/>
  <c r="J31" i="1"/>
  <c r="K30" i="1"/>
  <c r="L30" i="1"/>
  <c r="M30" i="1"/>
  <c r="J30" i="1"/>
  <c r="M29" i="1"/>
  <c r="M22" i="1"/>
  <c r="M23" i="1"/>
  <c r="M24" i="1"/>
  <c r="M25" i="1"/>
  <c r="M26" i="1"/>
  <c r="M27" i="1"/>
  <c r="M28" i="1"/>
  <c r="M21" i="1"/>
  <c r="L22" i="1"/>
  <c r="L23" i="1"/>
  <c r="L24" i="1"/>
  <c r="L25" i="1"/>
  <c r="L26" i="1"/>
  <c r="L27" i="1"/>
  <c r="L28" i="1"/>
  <c r="L29" i="1"/>
  <c r="L21" i="1"/>
  <c r="J18" i="1"/>
  <c r="O14" i="1"/>
  <c r="P14" i="1"/>
  <c r="P7" i="1"/>
  <c r="P8" i="1"/>
  <c r="P9" i="1"/>
  <c r="P10" i="1"/>
  <c r="P11" i="1"/>
  <c r="P12" i="1"/>
  <c r="P13" i="1"/>
  <c r="P6" i="1"/>
  <c r="O7" i="1"/>
  <c r="O8" i="1"/>
  <c r="O9" i="1"/>
  <c r="O10" i="1"/>
  <c r="O11" i="1"/>
  <c r="O12" i="1"/>
  <c r="O13" i="1"/>
  <c r="O6" i="1"/>
  <c r="N14" i="1"/>
  <c r="N7" i="1"/>
  <c r="N8" i="1"/>
  <c r="N9" i="1"/>
  <c r="N10" i="1"/>
  <c r="N11" i="1"/>
  <c r="N12" i="1"/>
  <c r="N13" i="1"/>
  <c r="N6" i="1"/>
  <c r="M14" i="1"/>
  <c r="M7" i="1"/>
  <c r="M8" i="1"/>
  <c r="M9" i="1"/>
  <c r="M10" i="1"/>
  <c r="M11" i="1"/>
  <c r="M12" i="1"/>
  <c r="M13" i="1"/>
  <c r="M6" i="1"/>
  <c r="L14" i="1"/>
  <c r="L7" i="1"/>
  <c r="L8" i="1"/>
  <c r="L9" i="1"/>
  <c r="L10" i="1"/>
  <c r="L11" i="1"/>
  <c r="L12" i="1"/>
  <c r="L13" i="1"/>
  <c r="L6" i="1"/>
  <c r="N21" i="4" l="1"/>
  <c r="N17" i="4"/>
  <c r="N13" i="4"/>
  <c r="N9" i="4"/>
  <c r="P23" i="4"/>
  <c r="P19" i="4"/>
  <c r="P15" i="4"/>
  <c r="P11" i="4"/>
  <c r="P7" i="4"/>
  <c r="P6" i="4"/>
  <c r="O6" i="4"/>
  <c r="N6" i="4"/>
  <c r="P24" i="4"/>
  <c r="L24" i="4"/>
  <c r="J17" i="1"/>
  <c r="J16" i="1"/>
  <c r="K14" i="1"/>
  <c r="J14" i="1"/>
  <c r="J1" i="1"/>
  <c r="H1" i="1"/>
  <c r="I1" i="1" s="1"/>
  <c r="D1" i="1"/>
  <c r="E1" i="1" s="1"/>
  <c r="F1" i="1" s="1"/>
  <c r="G1" i="1" s="1"/>
  <c r="C1" i="1"/>
  <c r="O24" i="4" l="1"/>
  <c r="M24" i="4"/>
  <c r="N24" i="4" l="1"/>
  <c r="J30" i="4" s="1"/>
</calcChain>
</file>

<file path=xl/sharedStrings.xml><?xml version="1.0" encoding="utf-8"?>
<sst xmlns="http://schemas.openxmlformats.org/spreadsheetml/2006/main" count="66" uniqueCount="29">
  <si>
    <t>Год</t>
  </si>
  <si>
    <t>Валовой сбор</t>
  </si>
  <si>
    <t>t</t>
  </si>
  <si>
    <t>yt</t>
  </si>
  <si>
    <t>y(t-1)</t>
  </si>
  <si>
    <t>-</t>
  </si>
  <si>
    <t>Сумма</t>
  </si>
  <si>
    <t>yt-y1cp</t>
  </si>
  <si>
    <t>y(t-1)-y2cp</t>
  </si>
  <si>
    <t>(yt-y1cp) * (y(t-1)-y2cp)</t>
  </si>
  <si>
    <t>(yt-y1ср)^2</t>
  </si>
  <si>
    <t>(y(t-1)-y2)^2</t>
  </si>
  <si>
    <t>y1 cp</t>
  </si>
  <si>
    <t>y2 cp</t>
  </si>
  <si>
    <t>r1</t>
  </si>
  <si>
    <t>№п/п</t>
  </si>
  <si>
    <t>y</t>
  </si>
  <si>
    <t>y*t</t>
  </si>
  <si>
    <t>t^2</t>
  </si>
  <si>
    <t>Срзнач</t>
  </si>
  <si>
    <t>a</t>
  </si>
  <si>
    <t>b</t>
  </si>
  <si>
    <t>y= 226,917 - 10,85 * t</t>
  </si>
  <si>
    <t xml:space="preserve">Таким образом, в среднем ежегодно валовый сбор винограда во всех
категориях хозяйств за 1992-2000 гг. снижался на 10,85 тыс. тонн.
Чтобы включить программу чтения с экрана, нажмите Ctrl+Alt+Z. Для просмотра списка быстрых клавиш нажмите Ctrl+косая черта.
 Таким образом, в среднем ежегодно валовый сбор винограда во всех
категориях хозяйств за 1992-2000 гг. снижался на 10,85 тыс. тонн.
 Таким образом, в среднем ежегодно валовый сбор винограда во всех
категориях хозяйств за 1992-2000 гг. снижался на 10,85 тыс. тонн.
 </t>
  </si>
  <si>
    <t xml:space="preserve">Полученное значение коэффициента автокорреляции и графическое
изображение временного ряда позволяют сделать вывод о том, что ряд валового
сбора винограда содержит тенденцию, близкую к линейной. </t>
  </si>
  <si>
    <t>y = a + b*t</t>
  </si>
  <si>
    <t>y= 7,857 - 0,994 * t</t>
  </si>
  <si>
    <t>Полученное значение коэффициента автокорреляции и графическое
изображение временного ряда позволяют сделать вывод о том, что ряд урожайности табака содержит тенденцию близкую к линейной.</t>
  </si>
  <si>
    <t>Таким образом, в среднем ежегодно урожайность табака  за 1980-1998 гг. увеличивалась на 0,099 тыс. тонн.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</si>
</sst>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 wrapText="1"/>
    </xf>
    <xf numFmtId="172" fontId="0" fillId="0" borderId="1" xfId="0" applyNumberFormat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73" fontId="0" fillId="0" borderId="1" xfId="0" applyNumberFormat="1" applyBorder="1"/>
    <xf numFmtId="0" fontId="1" fillId="0" borderId="0" xfId="0" applyFont="1" applyAlignment="1">
      <alignment vertical="center" wrapText="1"/>
    </xf>
    <xf numFmtId="172" fontId="0" fillId="0" borderId="0" xfId="0" applyNumberFormat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Валовой сбор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Лист1!$B$2:$J$2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1-49BE-A140-56CEDCD5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0632"/>
        <c:axId val="423858664"/>
      </c:scatterChart>
      <c:valAx>
        <c:axId val="4238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58664"/>
        <c:crosses val="autoZero"/>
        <c:crossBetween val="midCat"/>
      </c:valAx>
      <c:valAx>
        <c:axId val="4238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6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'Лист1 (2)'!$A$2</c:f>
              <c:strCache>
                <c:ptCount val="1"/>
                <c:pt idx="0">
                  <c:v>Валовой сбор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'Лист1 (2)'!$B$1:$J$1</c:f>
              <c:numCache>
                <c:formatCode>General</c:formatCode>
                <c:ptCount val="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</c:numCache>
            </c:numRef>
          </c:xVal>
          <c:yVal>
            <c:numRef>
              <c:f>'Лист1 (2)'!$B$2:$J$2</c:f>
              <c:numCache>
                <c:formatCode>General</c:formatCode>
                <c:ptCount val="9"/>
                <c:pt idx="0">
                  <c:v>6.3</c:v>
                </c:pt>
                <c:pt idx="1">
                  <c:v>6.9</c:v>
                </c:pt>
                <c:pt idx="2">
                  <c:v>6.1</c:v>
                </c:pt>
                <c:pt idx="3">
                  <c:v>10.4</c:v>
                </c:pt>
                <c:pt idx="4">
                  <c:v>10</c:v>
                </c:pt>
                <c:pt idx="5">
                  <c:v>9.6999999999999993</c:v>
                </c:pt>
                <c:pt idx="6">
                  <c:v>10.6</c:v>
                </c:pt>
                <c:pt idx="7">
                  <c:v>8.1999999999999993</c:v>
                </c:pt>
                <c:pt idx="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B-4627-BA89-F74D1387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0632"/>
        <c:axId val="423858664"/>
      </c:scatterChart>
      <c:valAx>
        <c:axId val="4238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58664"/>
        <c:crosses val="autoZero"/>
        <c:crossBetween val="midCat"/>
      </c:valAx>
      <c:valAx>
        <c:axId val="4238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6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100012</xdr:rowOff>
    </xdr:from>
    <xdr:to>
      <xdr:col>7</xdr:col>
      <xdr:colOff>304800</xdr:colOff>
      <xdr:row>16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6EC2C1-62FA-4D22-973A-E44200F2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100012</xdr:rowOff>
    </xdr:from>
    <xdr:to>
      <xdr:col>7</xdr:col>
      <xdr:colOff>304800</xdr:colOff>
      <xdr:row>16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5F20DE-4DF5-42DB-8A8F-B503EFE18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opLeftCell="A22" workbookViewId="0">
      <selection activeCell="L33" sqref="L33:O36"/>
    </sheetView>
  </sheetViews>
  <sheetFormatPr defaultRowHeight="15" x14ac:dyDescent="0.25"/>
  <cols>
    <col min="13" max="13" width="10.28515625" customWidth="1"/>
    <col min="14" max="14" width="13.140625" customWidth="1"/>
    <col min="15" max="15" width="11.42578125" customWidth="1"/>
    <col min="16" max="16" width="12" customWidth="1"/>
  </cols>
  <sheetData>
    <row r="1" spans="1:18" x14ac:dyDescent="0.25">
      <c r="A1" s="2" t="s">
        <v>0</v>
      </c>
      <c r="B1" s="3">
        <v>1992</v>
      </c>
      <c r="C1" s="3">
        <f>B1+1</f>
        <v>1993</v>
      </c>
      <c r="D1" s="3">
        <f t="shared" ref="D1:I1" si="0">C1+1</f>
        <v>1994</v>
      </c>
      <c r="E1" s="3">
        <f t="shared" si="0"/>
        <v>1995</v>
      </c>
      <c r="F1" s="3">
        <f t="shared" si="0"/>
        <v>1996</v>
      </c>
      <c r="G1" s="3">
        <f t="shared" si="0"/>
        <v>1997</v>
      </c>
      <c r="H1" s="3">
        <f>G1+1</f>
        <v>1998</v>
      </c>
      <c r="I1" s="3">
        <f t="shared" si="0"/>
        <v>1999</v>
      </c>
      <c r="J1" s="3">
        <f>I1+1</f>
        <v>2000</v>
      </c>
    </row>
    <row r="2" spans="1:18" ht="30" x14ac:dyDescent="0.25">
      <c r="A2" s="4" t="s">
        <v>1</v>
      </c>
      <c r="B2" s="3">
        <v>246</v>
      </c>
      <c r="C2" s="3">
        <v>229</v>
      </c>
      <c r="D2" s="3">
        <v>152</v>
      </c>
      <c r="E2" s="3">
        <v>155</v>
      </c>
      <c r="F2" s="3">
        <v>190</v>
      </c>
      <c r="G2" s="3">
        <v>160</v>
      </c>
      <c r="H2" s="3">
        <v>107</v>
      </c>
      <c r="I2" s="3">
        <v>155</v>
      </c>
      <c r="J2" s="3">
        <v>160</v>
      </c>
    </row>
    <row r="4" spans="1:18" ht="30" x14ac:dyDescent="0.25">
      <c r="I4" s="4" t="s">
        <v>2</v>
      </c>
      <c r="J4" s="4" t="s">
        <v>3</v>
      </c>
      <c r="K4" s="4" t="s">
        <v>4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1"/>
      <c r="R4" s="1"/>
    </row>
    <row r="5" spans="1:18" x14ac:dyDescent="0.25">
      <c r="I5" s="5">
        <v>1</v>
      </c>
      <c r="J5" s="5">
        <v>246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1"/>
      <c r="R5" s="1"/>
    </row>
    <row r="6" spans="1:18" x14ac:dyDescent="0.25">
      <c r="I6" s="5">
        <v>2</v>
      </c>
      <c r="J6" s="5">
        <v>229</v>
      </c>
      <c r="K6" s="5">
        <v>246</v>
      </c>
      <c r="L6" s="5">
        <f>J6-$J$16</f>
        <v>65.5</v>
      </c>
      <c r="M6" s="5">
        <f>K6-$J$17</f>
        <v>71.75</v>
      </c>
      <c r="N6" s="5">
        <f>L6*M6</f>
        <v>4699.625</v>
      </c>
      <c r="O6" s="5">
        <f>L6^2</f>
        <v>4290.25</v>
      </c>
      <c r="P6" s="5">
        <f>M6^2</f>
        <v>5148.0625</v>
      </c>
      <c r="Q6" s="1"/>
      <c r="R6" s="1"/>
    </row>
    <row r="7" spans="1:18" x14ac:dyDescent="0.25">
      <c r="I7" s="5">
        <v>3</v>
      </c>
      <c r="J7" s="5">
        <v>152</v>
      </c>
      <c r="K7" s="5">
        <v>229</v>
      </c>
      <c r="L7" s="5">
        <f t="shared" ref="L7:L13" si="1">J7-$J$16</f>
        <v>-11.5</v>
      </c>
      <c r="M7" s="5">
        <f t="shared" ref="M7:M13" si="2">K7-$J$17</f>
        <v>54.75</v>
      </c>
      <c r="N7" s="5">
        <f t="shared" ref="N7:N13" si="3">L7*M7</f>
        <v>-629.625</v>
      </c>
      <c r="O7" s="5">
        <f t="shared" ref="O7:O13" si="4">L7^2</f>
        <v>132.25</v>
      </c>
      <c r="P7" s="5">
        <f t="shared" ref="P7:P13" si="5">M7^2</f>
        <v>2997.5625</v>
      </c>
      <c r="Q7" s="1"/>
      <c r="R7" s="1"/>
    </row>
    <row r="8" spans="1:18" x14ac:dyDescent="0.25">
      <c r="I8" s="5">
        <v>4</v>
      </c>
      <c r="J8" s="5">
        <v>155</v>
      </c>
      <c r="K8" s="5">
        <v>152</v>
      </c>
      <c r="L8" s="5">
        <f t="shared" si="1"/>
        <v>-8.5</v>
      </c>
      <c r="M8" s="5">
        <f t="shared" si="2"/>
        <v>-22.25</v>
      </c>
      <c r="N8" s="5">
        <f t="shared" si="3"/>
        <v>189.125</v>
      </c>
      <c r="O8" s="5">
        <f t="shared" si="4"/>
        <v>72.25</v>
      </c>
      <c r="P8" s="5">
        <f t="shared" si="5"/>
        <v>495.0625</v>
      </c>
      <c r="Q8" s="1"/>
      <c r="R8" s="1"/>
    </row>
    <row r="9" spans="1:18" x14ac:dyDescent="0.25">
      <c r="I9" s="5">
        <v>5</v>
      </c>
      <c r="J9" s="5">
        <v>190</v>
      </c>
      <c r="K9" s="5">
        <v>155</v>
      </c>
      <c r="L9" s="5">
        <f t="shared" si="1"/>
        <v>26.5</v>
      </c>
      <c r="M9" s="5">
        <f t="shared" si="2"/>
        <v>-19.25</v>
      </c>
      <c r="N9" s="5">
        <f t="shared" si="3"/>
        <v>-510.125</v>
      </c>
      <c r="O9" s="5">
        <f t="shared" si="4"/>
        <v>702.25</v>
      </c>
      <c r="P9" s="5">
        <f t="shared" si="5"/>
        <v>370.5625</v>
      </c>
      <c r="Q9" s="1"/>
      <c r="R9" s="1"/>
    </row>
    <row r="10" spans="1:18" x14ac:dyDescent="0.25">
      <c r="I10" s="5">
        <v>6</v>
      </c>
      <c r="J10" s="5">
        <v>160</v>
      </c>
      <c r="K10" s="5">
        <v>190</v>
      </c>
      <c r="L10" s="5">
        <f t="shared" si="1"/>
        <v>-3.5</v>
      </c>
      <c r="M10" s="5">
        <f t="shared" si="2"/>
        <v>15.75</v>
      </c>
      <c r="N10" s="5">
        <f t="shared" si="3"/>
        <v>-55.125</v>
      </c>
      <c r="O10" s="5">
        <f t="shared" si="4"/>
        <v>12.25</v>
      </c>
      <c r="P10" s="5">
        <f t="shared" si="5"/>
        <v>248.0625</v>
      </c>
      <c r="Q10" s="1"/>
      <c r="R10" s="1"/>
    </row>
    <row r="11" spans="1:18" x14ac:dyDescent="0.25">
      <c r="I11" s="5">
        <v>7</v>
      </c>
      <c r="J11" s="5">
        <v>107</v>
      </c>
      <c r="K11" s="5">
        <v>160</v>
      </c>
      <c r="L11" s="5">
        <f t="shared" si="1"/>
        <v>-56.5</v>
      </c>
      <c r="M11" s="5">
        <f t="shared" si="2"/>
        <v>-14.25</v>
      </c>
      <c r="N11" s="5">
        <f t="shared" si="3"/>
        <v>805.125</v>
      </c>
      <c r="O11" s="5">
        <f t="shared" si="4"/>
        <v>3192.25</v>
      </c>
      <c r="P11" s="5">
        <f t="shared" si="5"/>
        <v>203.0625</v>
      </c>
      <c r="Q11" s="1"/>
      <c r="R11" s="1"/>
    </row>
    <row r="12" spans="1:18" x14ac:dyDescent="0.25">
      <c r="I12" s="5">
        <v>8</v>
      </c>
      <c r="J12" s="5">
        <v>155</v>
      </c>
      <c r="K12" s="5">
        <v>107</v>
      </c>
      <c r="L12" s="5">
        <f t="shared" si="1"/>
        <v>-8.5</v>
      </c>
      <c r="M12" s="5">
        <f t="shared" si="2"/>
        <v>-67.25</v>
      </c>
      <c r="N12" s="5">
        <f t="shared" si="3"/>
        <v>571.625</v>
      </c>
      <c r="O12" s="5">
        <f t="shared" si="4"/>
        <v>72.25</v>
      </c>
      <c r="P12" s="5">
        <f t="shared" si="5"/>
        <v>4522.5625</v>
      </c>
      <c r="Q12" s="1"/>
      <c r="R12" s="1"/>
    </row>
    <row r="13" spans="1:18" x14ac:dyDescent="0.25">
      <c r="I13" s="5">
        <v>9</v>
      </c>
      <c r="J13" s="5">
        <v>160</v>
      </c>
      <c r="K13" s="5">
        <v>155</v>
      </c>
      <c r="L13" s="5">
        <f t="shared" si="1"/>
        <v>-3.5</v>
      </c>
      <c r="M13" s="5">
        <f t="shared" si="2"/>
        <v>-19.25</v>
      </c>
      <c r="N13" s="5">
        <f t="shared" si="3"/>
        <v>67.375</v>
      </c>
      <c r="O13" s="5">
        <f t="shared" si="4"/>
        <v>12.25</v>
      </c>
      <c r="P13" s="5">
        <f t="shared" si="5"/>
        <v>370.5625</v>
      </c>
      <c r="Q13" s="1"/>
      <c r="R13" s="1"/>
    </row>
    <row r="14" spans="1:18" x14ac:dyDescent="0.25">
      <c r="I14" s="4" t="s">
        <v>6</v>
      </c>
      <c r="J14" s="5">
        <f>SUM(J5:J13)</f>
        <v>1554</v>
      </c>
      <c r="K14" s="5">
        <f>SUM(K5:K13)</f>
        <v>1394</v>
      </c>
      <c r="L14" s="5">
        <f>SUM(L5:L13)</f>
        <v>0</v>
      </c>
      <c r="M14" s="5">
        <f>SUM(M5:M13)</f>
        <v>0</v>
      </c>
      <c r="N14" s="5">
        <f>SUM(N5:N13)</f>
        <v>5138</v>
      </c>
      <c r="O14" s="5">
        <f t="shared" ref="O14:P14" si="6">SUM(O5:O13)</f>
        <v>8486</v>
      </c>
      <c r="P14" s="5">
        <f t="shared" si="6"/>
        <v>14355.5</v>
      </c>
      <c r="Q14" s="1"/>
      <c r="R14" s="1"/>
    </row>
    <row r="16" spans="1:18" x14ac:dyDescent="0.25">
      <c r="I16" s="7" t="s">
        <v>12</v>
      </c>
      <c r="J16" s="6">
        <f>SUM(J6:J13)/(I13-1)</f>
        <v>163.5</v>
      </c>
    </row>
    <row r="17" spans="1:13" x14ac:dyDescent="0.25">
      <c r="I17" s="7" t="s">
        <v>13</v>
      </c>
      <c r="J17" s="6">
        <f>SUM(K6:K13)/(I13-1)</f>
        <v>174.25</v>
      </c>
    </row>
    <row r="18" spans="1:13" x14ac:dyDescent="0.25">
      <c r="I18" s="7" t="s">
        <v>14</v>
      </c>
      <c r="J18" s="6">
        <f>N14/SQRT(O14*P14)</f>
        <v>0.46551472657902798</v>
      </c>
    </row>
    <row r="20" spans="1:13" ht="15" customHeight="1" x14ac:dyDescent="0.25">
      <c r="A20" s="10" t="s">
        <v>24</v>
      </c>
      <c r="B20" s="10"/>
      <c r="C20" s="10"/>
      <c r="D20" s="10"/>
      <c r="E20" s="10"/>
      <c r="I20" s="2" t="s">
        <v>15</v>
      </c>
      <c r="J20" s="2" t="s">
        <v>16</v>
      </c>
      <c r="K20" s="2" t="s">
        <v>2</v>
      </c>
      <c r="L20" s="2" t="s">
        <v>17</v>
      </c>
      <c r="M20" s="2" t="s">
        <v>18</v>
      </c>
    </row>
    <row r="21" spans="1:13" x14ac:dyDescent="0.25">
      <c r="A21" s="10"/>
      <c r="B21" s="10"/>
      <c r="C21" s="10"/>
      <c r="D21" s="10"/>
      <c r="E21" s="10"/>
      <c r="I21" s="3">
        <v>1</v>
      </c>
      <c r="J21" s="3">
        <v>246</v>
      </c>
      <c r="K21" s="3">
        <v>1</v>
      </c>
      <c r="L21" s="3">
        <f>J21*K21</f>
        <v>246</v>
      </c>
      <c r="M21" s="3">
        <f>K21^2</f>
        <v>1</v>
      </c>
    </row>
    <row r="22" spans="1:13" x14ac:dyDescent="0.25">
      <c r="A22" s="10"/>
      <c r="B22" s="10"/>
      <c r="C22" s="10"/>
      <c r="D22" s="10"/>
      <c r="E22" s="10"/>
      <c r="I22" s="3">
        <v>2</v>
      </c>
      <c r="J22" s="3">
        <v>229</v>
      </c>
      <c r="K22" s="3">
        <v>2</v>
      </c>
      <c r="L22" s="3">
        <f t="shared" ref="L22:L29" si="7">J22*K22</f>
        <v>458</v>
      </c>
      <c r="M22" s="3">
        <f t="shared" ref="M22:M28" si="8">K22^2</f>
        <v>4</v>
      </c>
    </row>
    <row r="23" spans="1:13" x14ac:dyDescent="0.25">
      <c r="A23" s="10"/>
      <c r="B23" s="10"/>
      <c r="C23" s="10"/>
      <c r="D23" s="10"/>
      <c r="E23" s="10"/>
      <c r="I23" s="3">
        <v>3</v>
      </c>
      <c r="J23" s="3">
        <v>152</v>
      </c>
      <c r="K23" s="3">
        <v>3</v>
      </c>
      <c r="L23" s="3">
        <f t="shared" si="7"/>
        <v>456</v>
      </c>
      <c r="M23" s="3">
        <f t="shared" si="8"/>
        <v>9</v>
      </c>
    </row>
    <row r="24" spans="1:13" x14ac:dyDescent="0.25">
      <c r="A24" s="10"/>
      <c r="B24" s="10"/>
      <c r="C24" s="10"/>
      <c r="D24" s="10"/>
      <c r="E24" s="10"/>
      <c r="I24" s="3">
        <v>4</v>
      </c>
      <c r="J24" s="3">
        <v>155</v>
      </c>
      <c r="K24" s="3">
        <v>4</v>
      </c>
      <c r="L24" s="3">
        <f t="shared" si="7"/>
        <v>620</v>
      </c>
      <c r="M24" s="3">
        <f t="shared" si="8"/>
        <v>16</v>
      </c>
    </row>
    <row r="25" spans="1:13" x14ac:dyDescent="0.25">
      <c r="A25" s="10"/>
      <c r="B25" s="10"/>
      <c r="C25" s="10"/>
      <c r="D25" s="10"/>
      <c r="E25" s="10"/>
      <c r="I25" s="3">
        <v>5</v>
      </c>
      <c r="J25" s="3">
        <v>190</v>
      </c>
      <c r="K25" s="3">
        <v>5</v>
      </c>
      <c r="L25" s="3">
        <f t="shared" si="7"/>
        <v>950</v>
      </c>
      <c r="M25" s="3">
        <f t="shared" si="8"/>
        <v>25</v>
      </c>
    </row>
    <row r="26" spans="1:13" x14ac:dyDescent="0.25">
      <c r="I26" s="3">
        <v>6</v>
      </c>
      <c r="J26" s="3">
        <v>160</v>
      </c>
      <c r="K26" s="3">
        <v>6</v>
      </c>
      <c r="L26" s="3">
        <f t="shared" si="7"/>
        <v>960</v>
      </c>
      <c r="M26" s="3">
        <f t="shared" si="8"/>
        <v>36</v>
      </c>
    </row>
    <row r="27" spans="1:13" x14ac:dyDescent="0.25">
      <c r="A27" s="8" t="s">
        <v>25</v>
      </c>
      <c r="I27" s="3">
        <v>7</v>
      </c>
      <c r="J27" s="3">
        <v>107</v>
      </c>
      <c r="K27" s="3">
        <v>7</v>
      </c>
      <c r="L27" s="3">
        <f t="shared" si="7"/>
        <v>749</v>
      </c>
      <c r="M27" s="3">
        <f t="shared" si="8"/>
        <v>49</v>
      </c>
    </row>
    <row r="28" spans="1:13" x14ac:dyDescent="0.25">
      <c r="I28" s="3">
        <v>8</v>
      </c>
      <c r="J28" s="3">
        <v>155</v>
      </c>
      <c r="K28" s="3">
        <v>8</v>
      </c>
      <c r="L28" s="3">
        <f t="shared" si="7"/>
        <v>1240</v>
      </c>
      <c r="M28" s="3">
        <f t="shared" si="8"/>
        <v>64</v>
      </c>
    </row>
    <row r="29" spans="1:13" x14ac:dyDescent="0.25">
      <c r="I29" s="3">
        <v>9</v>
      </c>
      <c r="J29" s="3">
        <v>160</v>
      </c>
      <c r="K29" s="3">
        <v>9</v>
      </c>
      <c r="L29" s="3">
        <f t="shared" si="7"/>
        <v>1440</v>
      </c>
      <c r="M29" s="3">
        <f>K29^2</f>
        <v>81</v>
      </c>
    </row>
    <row r="30" spans="1:13" x14ac:dyDescent="0.25">
      <c r="I30" s="2" t="s">
        <v>6</v>
      </c>
      <c r="J30" s="3">
        <f>SUM(J21:J29)</f>
        <v>1554</v>
      </c>
      <c r="K30" s="3">
        <f t="shared" ref="K30:M30" si="9">SUM(K21:K29)</f>
        <v>45</v>
      </c>
      <c r="L30" s="3">
        <f t="shared" si="9"/>
        <v>7119</v>
      </c>
      <c r="M30" s="3">
        <f t="shared" si="9"/>
        <v>285</v>
      </c>
    </row>
    <row r="31" spans="1:13" x14ac:dyDescent="0.25">
      <c r="I31" s="2" t="s">
        <v>19</v>
      </c>
      <c r="J31" s="3">
        <f>AVERAGE(J21:J29)</f>
        <v>172.66666666666666</v>
      </c>
      <c r="K31" s="3">
        <f t="shared" ref="K31:M31" si="10">AVERAGE(K21:K29)</f>
        <v>5</v>
      </c>
      <c r="L31" s="3">
        <f t="shared" si="10"/>
        <v>791</v>
      </c>
      <c r="M31" s="3">
        <f t="shared" si="10"/>
        <v>31.666666666666668</v>
      </c>
    </row>
    <row r="33" spans="9:15" x14ac:dyDescent="0.25">
      <c r="I33" s="7" t="s">
        <v>20</v>
      </c>
      <c r="J33" s="6">
        <f>J31-J34*K31</f>
        <v>226.9166666666666</v>
      </c>
      <c r="L33" s="10" t="s">
        <v>23</v>
      </c>
      <c r="M33" s="10"/>
      <c r="N33" s="10"/>
      <c r="O33" s="10"/>
    </row>
    <row r="34" spans="9:15" x14ac:dyDescent="0.25">
      <c r="I34" s="7" t="s">
        <v>21</v>
      </c>
      <c r="J34" s="6">
        <f>(L31-J31*K31)/(M31-K31^2)</f>
        <v>-10.849999999999987</v>
      </c>
      <c r="L34" s="10"/>
      <c r="M34" s="10"/>
      <c r="N34" s="10"/>
      <c r="O34" s="10"/>
    </row>
    <row r="35" spans="9:15" x14ac:dyDescent="0.25">
      <c r="L35" s="10"/>
      <c r="M35" s="10"/>
      <c r="N35" s="10"/>
      <c r="O35" s="10"/>
    </row>
    <row r="36" spans="9:15" x14ac:dyDescent="0.25">
      <c r="I36" s="8" t="s">
        <v>22</v>
      </c>
      <c r="L36" s="10"/>
      <c r="M36" s="10"/>
      <c r="N36" s="10"/>
      <c r="O36" s="10"/>
    </row>
  </sheetData>
  <mergeCells count="2">
    <mergeCell ref="L33:O36"/>
    <mergeCell ref="A20:E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A581-FD14-425A-9515-DB4E10E6431B}">
  <dimension ref="A1:T61"/>
  <sheetViews>
    <sheetView tabSelected="1" topLeftCell="A13" zoomScaleNormal="100" workbookViewId="0">
      <selection activeCell="P64" sqref="P64"/>
    </sheetView>
  </sheetViews>
  <sheetFormatPr defaultRowHeight="15" x14ac:dyDescent="0.25"/>
  <cols>
    <col min="12" max="12" width="12.28515625" bestFit="1" customWidth="1"/>
    <col min="13" max="13" width="10.28515625" customWidth="1"/>
    <col min="14" max="14" width="13.140625" customWidth="1"/>
    <col min="15" max="15" width="11.42578125" customWidth="1"/>
    <col min="16" max="16" width="12" customWidth="1"/>
  </cols>
  <sheetData>
    <row r="1" spans="1:20" x14ac:dyDescent="0.25">
      <c r="A1" s="2" t="s">
        <v>0</v>
      </c>
      <c r="B1" s="3">
        <v>1980</v>
      </c>
      <c r="C1" s="3">
        <f>B1+1</f>
        <v>1981</v>
      </c>
      <c r="D1" s="3">
        <f t="shared" ref="D1:I1" si="0">C1+1</f>
        <v>1982</v>
      </c>
      <c r="E1" s="3">
        <f t="shared" si="0"/>
        <v>1983</v>
      </c>
      <c r="F1" s="3">
        <f t="shared" si="0"/>
        <v>1984</v>
      </c>
      <c r="G1" s="3">
        <f t="shared" si="0"/>
        <v>1985</v>
      </c>
      <c r="H1" s="3">
        <f>G1+1</f>
        <v>1986</v>
      </c>
      <c r="I1" s="3">
        <f t="shared" si="0"/>
        <v>1987</v>
      </c>
      <c r="J1" s="3">
        <f>I1+1</f>
        <v>1988</v>
      </c>
      <c r="K1" s="3">
        <f t="shared" ref="K1:T1" si="1">J1+1</f>
        <v>1989</v>
      </c>
      <c r="L1" s="3">
        <f t="shared" si="1"/>
        <v>1990</v>
      </c>
      <c r="M1" s="3">
        <f t="shared" si="1"/>
        <v>1991</v>
      </c>
      <c r="N1" s="3">
        <f t="shared" si="1"/>
        <v>1992</v>
      </c>
      <c r="O1" s="3">
        <f t="shared" si="1"/>
        <v>1993</v>
      </c>
      <c r="P1" s="3">
        <f t="shared" si="1"/>
        <v>1994</v>
      </c>
      <c r="Q1" s="3">
        <f>P1+1</f>
        <v>1995</v>
      </c>
      <c r="R1" s="3">
        <f t="shared" si="1"/>
        <v>1996</v>
      </c>
      <c r="S1" s="3">
        <f t="shared" si="1"/>
        <v>1997</v>
      </c>
      <c r="T1" s="3">
        <f t="shared" si="1"/>
        <v>1998</v>
      </c>
    </row>
    <row r="2" spans="1:20" ht="30" x14ac:dyDescent="0.25">
      <c r="A2" s="4" t="s">
        <v>1</v>
      </c>
      <c r="B2" s="3">
        <v>6.3</v>
      </c>
      <c r="C2" s="3">
        <v>6.9</v>
      </c>
      <c r="D2" s="3">
        <v>6.1</v>
      </c>
      <c r="E2" s="3">
        <v>10.4</v>
      </c>
      <c r="F2" s="3">
        <v>10</v>
      </c>
      <c r="G2" s="3">
        <v>9.6999999999999993</v>
      </c>
      <c r="H2" s="3">
        <v>10.6</v>
      </c>
      <c r="I2" s="3">
        <v>8.1999999999999993</v>
      </c>
      <c r="J2" s="3">
        <v>7.3</v>
      </c>
      <c r="K2" s="11">
        <v>10</v>
      </c>
      <c r="L2" s="11">
        <v>12.4</v>
      </c>
      <c r="M2" s="11">
        <v>9</v>
      </c>
      <c r="N2" s="11">
        <v>6.6</v>
      </c>
      <c r="O2" s="11">
        <v>9.6</v>
      </c>
      <c r="P2" s="11">
        <v>8.4</v>
      </c>
      <c r="Q2" s="11">
        <v>5.9</v>
      </c>
      <c r="R2" s="11">
        <v>7.2</v>
      </c>
      <c r="S2" s="11">
        <v>10.8</v>
      </c>
      <c r="T2" s="11">
        <v>12.8</v>
      </c>
    </row>
    <row r="4" spans="1:20" ht="30" x14ac:dyDescent="0.25">
      <c r="I4" s="4" t="s">
        <v>2</v>
      </c>
      <c r="J4" s="4" t="s">
        <v>3</v>
      </c>
      <c r="K4" s="4" t="s">
        <v>4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1"/>
      <c r="R4" s="1"/>
    </row>
    <row r="5" spans="1:20" x14ac:dyDescent="0.25">
      <c r="I5" s="16">
        <v>1</v>
      </c>
      <c r="J5" s="13">
        <v>6.3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"/>
    </row>
    <row r="6" spans="1:20" x14ac:dyDescent="0.25">
      <c r="I6" s="16">
        <v>2</v>
      </c>
      <c r="J6" s="13">
        <v>6.9</v>
      </c>
      <c r="K6" s="13">
        <v>6.3</v>
      </c>
      <c r="L6" s="12">
        <f>J6-$J$28</f>
        <v>-2.4444444444444429</v>
      </c>
      <c r="M6" s="12">
        <f>K6-$J$29</f>
        <v>-2.333333333333333</v>
      </c>
      <c r="N6" s="12">
        <f>L6*M6</f>
        <v>5.7037037037036997</v>
      </c>
      <c r="O6" s="12">
        <f>L6^2</f>
        <v>5.9753086419753005</v>
      </c>
      <c r="P6" s="12">
        <f>M6^2</f>
        <v>5.4444444444444429</v>
      </c>
      <c r="Q6" s="1"/>
    </row>
    <row r="7" spans="1:20" x14ac:dyDescent="0.25">
      <c r="I7" s="16">
        <v>3</v>
      </c>
      <c r="J7" s="13">
        <v>6.1</v>
      </c>
      <c r="K7" s="13">
        <v>6.9</v>
      </c>
      <c r="L7" s="12">
        <f t="shared" ref="L7:L23" si="2">J7-$J$28</f>
        <v>-3.2444444444444436</v>
      </c>
      <c r="M7" s="12">
        <f t="shared" ref="M7:M23" si="3">K7-$J$29</f>
        <v>-1.7333333333333325</v>
      </c>
      <c r="N7" s="12">
        <f t="shared" ref="N7:N23" si="4">L7*M7</f>
        <v>5.6237037037036997</v>
      </c>
      <c r="O7" s="12">
        <f t="shared" ref="O7:O23" si="5">L7^2</f>
        <v>10.526419753086413</v>
      </c>
      <c r="P7" s="12">
        <f t="shared" ref="P7:P23" si="6">M7^2</f>
        <v>3.0044444444444416</v>
      </c>
      <c r="Q7" s="1"/>
    </row>
    <row r="8" spans="1:20" x14ac:dyDescent="0.25">
      <c r="I8" s="16">
        <v>4</v>
      </c>
      <c r="J8" s="13">
        <v>10.4</v>
      </c>
      <c r="K8" s="13">
        <v>6.1</v>
      </c>
      <c r="L8" s="12">
        <f t="shared" si="2"/>
        <v>1.0555555555555571</v>
      </c>
      <c r="M8" s="12">
        <f t="shared" si="3"/>
        <v>-2.5333333333333332</v>
      </c>
      <c r="N8" s="12">
        <f t="shared" si="4"/>
        <v>-2.674074074074078</v>
      </c>
      <c r="O8" s="12">
        <f t="shared" si="5"/>
        <v>1.1141975308642009</v>
      </c>
      <c r="P8" s="12">
        <f t="shared" si="6"/>
        <v>6.4177777777777774</v>
      </c>
      <c r="Q8" s="1"/>
    </row>
    <row r="9" spans="1:20" x14ac:dyDescent="0.25">
      <c r="I9" s="16">
        <v>5</v>
      </c>
      <c r="J9" s="13">
        <v>10</v>
      </c>
      <c r="K9" s="13">
        <v>10.4</v>
      </c>
      <c r="L9" s="12">
        <f t="shared" si="2"/>
        <v>0.65555555555555678</v>
      </c>
      <c r="M9" s="12">
        <f t="shared" si="3"/>
        <v>1.7666666666666675</v>
      </c>
      <c r="N9" s="12">
        <f t="shared" si="4"/>
        <v>1.1581481481481508</v>
      </c>
      <c r="O9" s="12">
        <f t="shared" si="5"/>
        <v>0.42975308641975468</v>
      </c>
      <c r="P9" s="12">
        <f t="shared" si="6"/>
        <v>3.1211111111111141</v>
      </c>
      <c r="Q9" s="1"/>
    </row>
    <row r="10" spans="1:20" x14ac:dyDescent="0.25">
      <c r="I10" s="16">
        <v>6</v>
      </c>
      <c r="J10" s="13">
        <v>9.6999999999999993</v>
      </c>
      <c r="K10" s="13">
        <v>10</v>
      </c>
      <c r="L10" s="12">
        <f t="shared" si="2"/>
        <v>0.35555555555555607</v>
      </c>
      <c r="M10" s="12">
        <f t="shared" si="3"/>
        <v>1.3666666666666671</v>
      </c>
      <c r="N10" s="12">
        <f t="shared" si="4"/>
        <v>0.48592592592592682</v>
      </c>
      <c r="O10" s="12">
        <f t="shared" si="5"/>
        <v>0.12641975308642012</v>
      </c>
      <c r="P10" s="12">
        <f t="shared" si="6"/>
        <v>1.8677777777777791</v>
      </c>
      <c r="Q10" s="1"/>
    </row>
    <row r="11" spans="1:20" x14ac:dyDescent="0.25">
      <c r="I11" s="16">
        <v>7</v>
      </c>
      <c r="J11" s="13">
        <v>10.6</v>
      </c>
      <c r="K11" s="13">
        <v>9.6999999999999993</v>
      </c>
      <c r="L11" s="12">
        <f t="shared" si="2"/>
        <v>1.2555555555555564</v>
      </c>
      <c r="M11" s="12">
        <f t="shared" si="3"/>
        <v>1.0666666666666664</v>
      </c>
      <c r="N11" s="12">
        <f t="shared" si="4"/>
        <v>1.3392592592592598</v>
      </c>
      <c r="O11" s="12">
        <f t="shared" si="5"/>
        <v>1.5764197530864219</v>
      </c>
      <c r="P11" s="12">
        <f t="shared" si="6"/>
        <v>1.1377777777777773</v>
      </c>
      <c r="Q11" s="1"/>
    </row>
    <row r="12" spans="1:20" x14ac:dyDescent="0.25">
      <c r="I12" s="16">
        <v>8</v>
      </c>
      <c r="J12" s="13">
        <v>8.1999999999999993</v>
      </c>
      <c r="K12" s="13">
        <v>10.6</v>
      </c>
      <c r="L12" s="12">
        <f t="shared" si="2"/>
        <v>-1.1444444444444439</v>
      </c>
      <c r="M12" s="12">
        <f t="shared" si="3"/>
        <v>1.9666666666666668</v>
      </c>
      <c r="N12" s="12">
        <f t="shared" si="4"/>
        <v>-2.2507407407407398</v>
      </c>
      <c r="O12" s="12">
        <f t="shared" si="5"/>
        <v>1.309753086419752</v>
      </c>
      <c r="P12" s="12">
        <f t="shared" si="6"/>
        <v>3.8677777777777784</v>
      </c>
      <c r="Q12" s="1"/>
    </row>
    <row r="13" spans="1:20" x14ac:dyDescent="0.25">
      <c r="I13" s="16">
        <v>9</v>
      </c>
      <c r="J13" s="13">
        <v>7.3</v>
      </c>
      <c r="K13" s="13">
        <v>8.1999999999999993</v>
      </c>
      <c r="L13" s="12">
        <f t="shared" si="2"/>
        <v>-2.0444444444444434</v>
      </c>
      <c r="M13" s="12">
        <f t="shared" si="3"/>
        <v>-0.43333333333333357</v>
      </c>
      <c r="N13" s="12">
        <f t="shared" si="4"/>
        <v>0.88592592592592601</v>
      </c>
      <c r="O13" s="12">
        <f t="shared" si="5"/>
        <v>4.1797530864197485</v>
      </c>
      <c r="P13" s="12">
        <f t="shared" si="6"/>
        <v>0.18777777777777799</v>
      </c>
      <c r="Q13" s="1"/>
    </row>
    <row r="14" spans="1:20" x14ac:dyDescent="0.25">
      <c r="I14" s="16">
        <f>I13+1</f>
        <v>10</v>
      </c>
      <c r="J14" s="14">
        <v>10</v>
      </c>
      <c r="K14" s="13">
        <v>7.3</v>
      </c>
      <c r="L14" s="12">
        <f t="shared" si="2"/>
        <v>0.65555555555555678</v>
      </c>
      <c r="M14" s="12">
        <f t="shared" si="3"/>
        <v>-1.333333333333333</v>
      </c>
      <c r="N14" s="12">
        <f t="shared" si="4"/>
        <v>-0.87407407407407556</v>
      </c>
      <c r="O14" s="12">
        <f t="shared" si="5"/>
        <v>0.42975308641975468</v>
      </c>
      <c r="P14" s="12">
        <f t="shared" si="6"/>
        <v>1.777777777777777</v>
      </c>
      <c r="Q14" s="1"/>
    </row>
    <row r="15" spans="1:20" x14ac:dyDescent="0.25">
      <c r="I15" s="16">
        <f t="shared" ref="I15:I23" si="7">I14+1</f>
        <v>11</v>
      </c>
      <c r="J15" s="14">
        <v>12.4</v>
      </c>
      <c r="K15" s="14">
        <v>10</v>
      </c>
      <c r="L15" s="12">
        <f t="shared" si="2"/>
        <v>3.0555555555555571</v>
      </c>
      <c r="M15" s="12">
        <f t="shared" si="3"/>
        <v>1.3666666666666671</v>
      </c>
      <c r="N15" s="12">
        <f t="shared" si="4"/>
        <v>4.1759259259259291</v>
      </c>
      <c r="O15" s="12">
        <f t="shared" si="5"/>
        <v>9.3364197530864299</v>
      </c>
      <c r="P15" s="12">
        <f t="shared" si="6"/>
        <v>1.8677777777777791</v>
      </c>
    </row>
    <row r="16" spans="1:20" x14ac:dyDescent="0.25">
      <c r="I16" s="16">
        <f t="shared" si="7"/>
        <v>12</v>
      </c>
      <c r="J16" s="14">
        <v>9</v>
      </c>
      <c r="K16" s="14">
        <v>12.4</v>
      </c>
      <c r="L16" s="12">
        <f t="shared" si="2"/>
        <v>-0.34444444444444322</v>
      </c>
      <c r="M16" s="12">
        <f t="shared" si="3"/>
        <v>3.7666666666666675</v>
      </c>
      <c r="N16" s="12">
        <f t="shared" si="4"/>
        <v>-1.2974074074074031</v>
      </c>
      <c r="O16" s="12">
        <f t="shared" si="5"/>
        <v>0.11864197530864114</v>
      </c>
      <c r="P16" s="12">
        <f t="shared" si="6"/>
        <v>14.187777777777784</v>
      </c>
    </row>
    <row r="17" spans="1:16" x14ac:dyDescent="0.25">
      <c r="I17" s="16">
        <f t="shared" si="7"/>
        <v>13</v>
      </c>
      <c r="J17" s="14">
        <v>6.6</v>
      </c>
      <c r="K17" s="14">
        <v>9</v>
      </c>
      <c r="L17" s="12">
        <f t="shared" si="2"/>
        <v>-2.7444444444444436</v>
      </c>
      <c r="M17" s="12">
        <f t="shared" si="3"/>
        <v>0.36666666666666714</v>
      </c>
      <c r="N17" s="12">
        <f t="shared" si="4"/>
        <v>-1.0062962962962974</v>
      </c>
      <c r="O17" s="12">
        <f t="shared" si="5"/>
        <v>7.5319753086419707</v>
      </c>
      <c r="P17" s="12">
        <f t="shared" si="6"/>
        <v>0.13444444444444478</v>
      </c>
    </row>
    <row r="18" spans="1:16" x14ac:dyDescent="0.25">
      <c r="I18" s="16">
        <f t="shared" si="7"/>
        <v>14</v>
      </c>
      <c r="J18" s="14">
        <v>9.6</v>
      </c>
      <c r="K18" s="14">
        <v>6.6</v>
      </c>
      <c r="L18" s="12">
        <f t="shared" si="2"/>
        <v>0.25555555555555642</v>
      </c>
      <c r="M18" s="12">
        <f t="shared" si="3"/>
        <v>-2.0333333333333332</v>
      </c>
      <c r="N18" s="12">
        <f t="shared" si="4"/>
        <v>-0.51962962962963133</v>
      </c>
      <c r="O18" s="12">
        <f t="shared" si="5"/>
        <v>6.5308641975309084E-2</v>
      </c>
      <c r="P18" s="12">
        <f t="shared" si="6"/>
        <v>4.1344444444444441</v>
      </c>
    </row>
    <row r="19" spans="1:16" x14ac:dyDescent="0.25">
      <c r="I19" s="16">
        <f t="shared" si="7"/>
        <v>15</v>
      </c>
      <c r="J19" s="14">
        <v>8.4</v>
      </c>
      <c r="K19" s="14">
        <v>9.6</v>
      </c>
      <c r="L19" s="12">
        <f t="shared" si="2"/>
        <v>-0.94444444444444287</v>
      </c>
      <c r="M19" s="12">
        <f t="shared" si="3"/>
        <v>0.96666666666666679</v>
      </c>
      <c r="N19" s="12">
        <f t="shared" si="4"/>
        <v>-0.91296296296296153</v>
      </c>
      <c r="O19" s="12">
        <f t="shared" si="5"/>
        <v>0.89197530864197228</v>
      </c>
      <c r="P19" s="12">
        <f t="shared" si="6"/>
        <v>0.93444444444444463</v>
      </c>
    </row>
    <row r="20" spans="1:16" ht="15" customHeight="1" x14ac:dyDescent="0.25">
      <c r="A20" s="10" t="s">
        <v>27</v>
      </c>
      <c r="B20" s="10"/>
      <c r="C20" s="10"/>
      <c r="D20" s="10"/>
      <c r="E20" s="10"/>
      <c r="I20" s="16">
        <f t="shared" si="7"/>
        <v>16</v>
      </c>
      <c r="J20" s="14">
        <v>5.9</v>
      </c>
      <c r="K20" s="14">
        <v>8.4</v>
      </c>
      <c r="L20" s="12">
        <f t="shared" si="2"/>
        <v>-3.4444444444444429</v>
      </c>
      <c r="M20" s="12">
        <f t="shared" si="3"/>
        <v>-0.2333333333333325</v>
      </c>
      <c r="N20" s="12">
        <f t="shared" si="4"/>
        <v>0.80370370370370048</v>
      </c>
      <c r="O20" s="12">
        <f t="shared" si="5"/>
        <v>11.864197530864187</v>
      </c>
      <c r="P20" s="12">
        <f t="shared" si="6"/>
        <v>5.444444444444406E-2</v>
      </c>
    </row>
    <row r="21" spans="1:16" x14ac:dyDescent="0.25">
      <c r="A21" s="10"/>
      <c r="B21" s="10"/>
      <c r="C21" s="10"/>
      <c r="D21" s="10"/>
      <c r="E21" s="10"/>
      <c r="I21" s="16">
        <f t="shared" si="7"/>
        <v>17</v>
      </c>
      <c r="J21" s="14">
        <v>7.2</v>
      </c>
      <c r="K21" s="14">
        <v>5.9</v>
      </c>
      <c r="L21" s="12">
        <f t="shared" si="2"/>
        <v>-2.144444444444443</v>
      </c>
      <c r="M21" s="12">
        <f t="shared" si="3"/>
        <v>-2.7333333333333325</v>
      </c>
      <c r="N21" s="12">
        <f t="shared" si="4"/>
        <v>5.8614814814814755</v>
      </c>
      <c r="O21" s="12">
        <f t="shared" si="5"/>
        <v>4.5986419753086363</v>
      </c>
      <c r="P21" s="12">
        <f t="shared" si="6"/>
        <v>7.4711111111111066</v>
      </c>
    </row>
    <row r="22" spans="1:16" x14ac:dyDescent="0.25">
      <c r="A22" s="10"/>
      <c r="B22" s="10"/>
      <c r="C22" s="10"/>
      <c r="D22" s="10"/>
      <c r="E22" s="10"/>
      <c r="I22" s="16">
        <f t="shared" si="7"/>
        <v>18</v>
      </c>
      <c r="J22" s="14">
        <v>10.8</v>
      </c>
      <c r="K22" s="14">
        <v>7.2</v>
      </c>
      <c r="L22" s="12">
        <f t="shared" si="2"/>
        <v>1.4555555555555575</v>
      </c>
      <c r="M22" s="12">
        <f t="shared" si="3"/>
        <v>-1.4333333333333327</v>
      </c>
      <c r="N22" s="12">
        <f t="shared" si="4"/>
        <v>-2.0862962962962981</v>
      </c>
      <c r="O22" s="12">
        <f t="shared" si="5"/>
        <v>2.1186419753086474</v>
      </c>
      <c r="P22" s="12">
        <f t="shared" si="6"/>
        <v>2.0544444444444427</v>
      </c>
    </row>
    <row r="23" spans="1:16" x14ac:dyDescent="0.25">
      <c r="A23" s="10"/>
      <c r="B23" s="10"/>
      <c r="C23" s="10"/>
      <c r="D23" s="10"/>
      <c r="E23" s="10"/>
      <c r="I23" s="16">
        <f t="shared" si="7"/>
        <v>19</v>
      </c>
      <c r="J23" s="14">
        <v>12.8</v>
      </c>
      <c r="K23" s="14">
        <v>10.8</v>
      </c>
      <c r="L23" s="12">
        <f t="shared" si="2"/>
        <v>3.4555555555555575</v>
      </c>
      <c r="M23" s="12">
        <f t="shared" si="3"/>
        <v>2.1666666666666679</v>
      </c>
      <c r="N23" s="12">
        <f t="shared" si="4"/>
        <v>7.4870370370370454</v>
      </c>
      <c r="O23" s="12">
        <f t="shared" si="5"/>
        <v>11.940864197530878</v>
      </c>
      <c r="P23" s="12">
        <f t="shared" si="6"/>
        <v>4.69444444444445</v>
      </c>
    </row>
    <row r="24" spans="1:16" x14ac:dyDescent="0.25">
      <c r="A24" s="10"/>
      <c r="B24" s="10"/>
      <c r="C24" s="10"/>
      <c r="D24" s="10"/>
      <c r="E24" s="10"/>
      <c r="I24" s="15" t="s">
        <v>6</v>
      </c>
      <c r="J24" s="12">
        <f>SUM(J5:J23)</f>
        <v>168.2</v>
      </c>
      <c r="K24" s="12">
        <f>SUM(K5:K13)</f>
        <v>68.199999999999989</v>
      </c>
      <c r="L24" s="12">
        <f>SUM(L5:L13)</f>
        <v>-5.5555555555555474</v>
      </c>
      <c r="M24" s="12">
        <f>SUM(M5:M13)</f>
        <v>-0.86666666666666448</v>
      </c>
      <c r="N24" s="12">
        <f>SUM(N5:N13)</f>
        <v>10.271851851851844</v>
      </c>
      <c r="O24" s="12">
        <f>SUM(O5:O13)</f>
        <v>25.23802469135801</v>
      </c>
      <c r="P24" s="12">
        <f>SUM(P5:P13)</f>
        <v>25.048888888888889</v>
      </c>
    </row>
    <row r="25" spans="1:16" x14ac:dyDescent="0.25">
      <c r="A25" s="10"/>
      <c r="B25" s="10"/>
      <c r="C25" s="10"/>
      <c r="D25" s="10"/>
      <c r="E25" s="10"/>
    </row>
    <row r="27" spans="1:16" x14ac:dyDescent="0.25">
      <c r="B27" s="8" t="s">
        <v>25</v>
      </c>
    </row>
    <row r="28" spans="1:16" x14ac:dyDescent="0.25">
      <c r="I28" s="7" t="s">
        <v>12</v>
      </c>
      <c r="J28" s="17">
        <f>SUM(J5:J23)/(I23-1)</f>
        <v>9.3444444444444432</v>
      </c>
    </row>
    <row r="29" spans="1:16" x14ac:dyDescent="0.25">
      <c r="I29" s="7" t="s">
        <v>13</v>
      </c>
      <c r="J29" s="17">
        <f>SUM(K6:K23)/(I23-1)</f>
        <v>8.6333333333333329</v>
      </c>
    </row>
    <row r="30" spans="1:16" x14ac:dyDescent="0.25">
      <c r="I30" s="7" t="s">
        <v>14</v>
      </c>
      <c r="J30" s="17">
        <f>N24/SQRT(O24*P24)</f>
        <v>0.40853270860171803</v>
      </c>
    </row>
    <row r="32" spans="1:16" x14ac:dyDescent="0.25">
      <c r="I32" s="2" t="s">
        <v>15</v>
      </c>
      <c r="J32" s="2" t="s">
        <v>16</v>
      </c>
      <c r="K32" s="2" t="s">
        <v>2</v>
      </c>
      <c r="L32" s="2" t="s">
        <v>17</v>
      </c>
      <c r="M32" s="2" t="s">
        <v>18</v>
      </c>
    </row>
    <row r="33" spans="9:16" ht="15" customHeight="1" x14ac:dyDescent="0.25">
      <c r="I33" s="3">
        <v>1</v>
      </c>
      <c r="J33" s="13">
        <v>6.3</v>
      </c>
      <c r="K33" s="3">
        <v>1</v>
      </c>
      <c r="L33" s="3">
        <f>J33*K33</f>
        <v>6.3</v>
      </c>
      <c r="M33" s="3">
        <f>K33^2</f>
        <v>1</v>
      </c>
      <c r="O33" s="19"/>
    </row>
    <row r="34" spans="9:16" x14ac:dyDescent="0.25">
      <c r="I34" s="3">
        <v>2</v>
      </c>
      <c r="J34" s="13">
        <v>6.9</v>
      </c>
      <c r="K34" s="3">
        <v>2</v>
      </c>
      <c r="L34" s="3">
        <f t="shared" ref="L34:L41" si="8">J34*K34</f>
        <v>13.8</v>
      </c>
      <c r="M34" s="3">
        <f t="shared" ref="M34:M40" si="9">K34^2</f>
        <v>4</v>
      </c>
      <c r="O34" s="19"/>
    </row>
    <row r="35" spans="9:16" x14ac:dyDescent="0.25">
      <c r="I35" s="3">
        <v>3</v>
      </c>
      <c r="J35" s="13">
        <v>6.1</v>
      </c>
      <c r="K35" s="3">
        <v>3</v>
      </c>
      <c r="L35" s="3">
        <f t="shared" si="8"/>
        <v>18.299999999999997</v>
      </c>
      <c r="M35" s="3">
        <f t="shared" si="9"/>
        <v>9</v>
      </c>
      <c r="O35" s="19"/>
    </row>
    <row r="36" spans="9:16" x14ac:dyDescent="0.25">
      <c r="I36" s="3">
        <v>4</v>
      </c>
      <c r="J36" s="13">
        <v>10.4</v>
      </c>
      <c r="K36" s="3">
        <v>4</v>
      </c>
      <c r="L36" s="3">
        <f t="shared" si="8"/>
        <v>41.6</v>
      </c>
      <c r="M36" s="3">
        <f t="shared" si="9"/>
        <v>16</v>
      </c>
      <c r="O36" s="19"/>
    </row>
    <row r="37" spans="9:16" x14ac:dyDescent="0.25">
      <c r="I37" s="3">
        <v>5</v>
      </c>
      <c r="J37" s="13">
        <v>10</v>
      </c>
      <c r="K37" s="3">
        <v>5</v>
      </c>
      <c r="L37" s="3">
        <f t="shared" si="8"/>
        <v>50</v>
      </c>
      <c r="M37" s="3">
        <f t="shared" si="9"/>
        <v>25</v>
      </c>
      <c r="O37" s="19"/>
    </row>
    <row r="38" spans="9:16" x14ac:dyDescent="0.25">
      <c r="I38" s="3">
        <v>6</v>
      </c>
      <c r="J38" s="13">
        <v>9.6999999999999993</v>
      </c>
      <c r="K38" s="3">
        <v>6</v>
      </c>
      <c r="L38" s="3">
        <f t="shared" si="8"/>
        <v>58.199999999999996</v>
      </c>
      <c r="M38" s="3">
        <f t="shared" si="9"/>
        <v>36</v>
      </c>
      <c r="O38" s="19"/>
    </row>
    <row r="39" spans="9:16" x14ac:dyDescent="0.25">
      <c r="I39" s="3">
        <v>7</v>
      </c>
      <c r="J39" s="13">
        <v>10.6</v>
      </c>
      <c r="K39" s="3">
        <v>7</v>
      </c>
      <c r="L39" s="3">
        <f t="shared" si="8"/>
        <v>74.2</v>
      </c>
      <c r="M39" s="3">
        <f t="shared" si="9"/>
        <v>49</v>
      </c>
      <c r="O39" s="19"/>
    </row>
    <row r="40" spans="9:16" x14ac:dyDescent="0.25">
      <c r="I40" s="3">
        <v>8</v>
      </c>
      <c r="J40" s="13">
        <v>8.1999999999999993</v>
      </c>
      <c r="K40" s="3">
        <v>8</v>
      </c>
      <c r="L40" s="3">
        <f t="shared" si="8"/>
        <v>65.599999999999994</v>
      </c>
      <c r="M40" s="3">
        <f t="shared" si="9"/>
        <v>64</v>
      </c>
      <c r="O40" s="19"/>
    </row>
    <row r="41" spans="9:16" x14ac:dyDescent="0.25">
      <c r="I41" s="3">
        <v>9</v>
      </c>
      <c r="J41" s="13">
        <v>7.3</v>
      </c>
      <c r="K41" s="3">
        <v>9</v>
      </c>
      <c r="L41" s="3">
        <f>J41*K41</f>
        <v>65.7</v>
      </c>
      <c r="M41" s="3">
        <f>K41^2</f>
        <v>81</v>
      </c>
      <c r="O41" s="19"/>
    </row>
    <row r="42" spans="9:16" x14ac:dyDescent="0.25">
      <c r="I42" s="3">
        <f>I41+1</f>
        <v>10</v>
      </c>
      <c r="J42" s="14">
        <v>10</v>
      </c>
      <c r="K42" s="3">
        <f>K41+1</f>
        <v>10</v>
      </c>
      <c r="L42" s="3">
        <f t="shared" ref="L42:L51" si="10">J42*K42</f>
        <v>100</v>
      </c>
      <c r="M42" s="3">
        <f t="shared" ref="M42:M51" si="11">K42^2</f>
        <v>100</v>
      </c>
      <c r="O42" s="20"/>
    </row>
    <row r="43" spans="9:16" x14ac:dyDescent="0.25">
      <c r="I43" s="3">
        <f t="shared" ref="I43:K51" si="12">I42+1</f>
        <v>11</v>
      </c>
      <c r="J43" s="14">
        <v>12.4</v>
      </c>
      <c r="K43" s="3">
        <f t="shared" si="12"/>
        <v>11</v>
      </c>
      <c r="L43" s="3">
        <f t="shared" si="10"/>
        <v>136.4</v>
      </c>
      <c r="M43" s="3">
        <f t="shared" si="11"/>
        <v>121</v>
      </c>
      <c r="O43" s="20"/>
    </row>
    <row r="44" spans="9:16" x14ac:dyDescent="0.25">
      <c r="I44" s="3">
        <f t="shared" si="12"/>
        <v>12</v>
      </c>
      <c r="J44" s="14">
        <v>9</v>
      </c>
      <c r="K44" s="3">
        <f t="shared" si="12"/>
        <v>12</v>
      </c>
      <c r="L44" s="3">
        <f t="shared" si="10"/>
        <v>108</v>
      </c>
      <c r="M44" s="3">
        <f t="shared" si="11"/>
        <v>144</v>
      </c>
      <c r="O44" s="20"/>
    </row>
    <row r="45" spans="9:16" ht="24" customHeight="1" x14ac:dyDescent="0.25">
      <c r="I45" s="3">
        <f t="shared" si="12"/>
        <v>13</v>
      </c>
      <c r="J45" s="14">
        <v>6.6</v>
      </c>
      <c r="K45" s="3">
        <f t="shared" si="12"/>
        <v>13</v>
      </c>
      <c r="L45" s="3">
        <f t="shared" si="10"/>
        <v>85.8</v>
      </c>
      <c r="M45" s="3">
        <f t="shared" si="11"/>
        <v>169</v>
      </c>
      <c r="N45" s="18"/>
      <c r="O45" s="20"/>
      <c r="P45" s="18"/>
    </row>
    <row r="46" spans="9:16" x14ac:dyDescent="0.25">
      <c r="I46" s="3">
        <f t="shared" si="12"/>
        <v>14</v>
      </c>
      <c r="J46" s="14">
        <v>9.6</v>
      </c>
      <c r="K46" s="3">
        <f t="shared" si="12"/>
        <v>14</v>
      </c>
      <c r="L46" s="3">
        <f t="shared" si="10"/>
        <v>134.4</v>
      </c>
      <c r="M46" s="3">
        <f t="shared" si="11"/>
        <v>196</v>
      </c>
      <c r="N46" s="18"/>
      <c r="O46" s="20"/>
      <c r="P46" s="18"/>
    </row>
    <row r="47" spans="9:16" x14ac:dyDescent="0.25">
      <c r="I47" s="3">
        <f t="shared" si="12"/>
        <v>15</v>
      </c>
      <c r="J47" s="14">
        <v>8.4</v>
      </c>
      <c r="K47" s="3">
        <f t="shared" si="12"/>
        <v>15</v>
      </c>
      <c r="L47" s="3">
        <f t="shared" si="10"/>
        <v>126</v>
      </c>
      <c r="M47" s="3">
        <f t="shared" si="11"/>
        <v>225</v>
      </c>
      <c r="N47" s="18"/>
      <c r="O47" s="20"/>
      <c r="P47" s="18"/>
    </row>
    <row r="48" spans="9:16" x14ac:dyDescent="0.25">
      <c r="I48" s="3">
        <f t="shared" si="12"/>
        <v>16</v>
      </c>
      <c r="J48" s="14">
        <v>5.9</v>
      </c>
      <c r="K48" s="3">
        <f t="shared" si="12"/>
        <v>16</v>
      </c>
      <c r="L48" s="3">
        <f t="shared" si="10"/>
        <v>94.4</v>
      </c>
      <c r="M48" s="3">
        <f t="shared" si="11"/>
        <v>256</v>
      </c>
      <c r="N48" s="18"/>
      <c r="O48" s="20"/>
      <c r="P48" s="18"/>
    </row>
    <row r="49" spans="9:16" x14ac:dyDescent="0.25">
      <c r="I49" s="3">
        <f t="shared" si="12"/>
        <v>17</v>
      </c>
      <c r="J49" s="14">
        <v>7.2</v>
      </c>
      <c r="K49" s="3">
        <f t="shared" si="12"/>
        <v>17</v>
      </c>
      <c r="L49" s="3">
        <f t="shared" si="10"/>
        <v>122.4</v>
      </c>
      <c r="M49" s="3">
        <f t="shared" si="11"/>
        <v>289</v>
      </c>
      <c r="N49" s="18"/>
      <c r="O49" s="20"/>
      <c r="P49" s="18"/>
    </row>
    <row r="50" spans="9:16" x14ac:dyDescent="0.25">
      <c r="I50" s="3">
        <f t="shared" si="12"/>
        <v>18</v>
      </c>
      <c r="J50" s="14">
        <v>10.8</v>
      </c>
      <c r="K50" s="3">
        <f t="shared" si="12"/>
        <v>18</v>
      </c>
      <c r="L50" s="3">
        <f t="shared" si="10"/>
        <v>194.4</v>
      </c>
      <c r="M50" s="3">
        <f t="shared" si="11"/>
        <v>324</v>
      </c>
      <c r="O50" s="20"/>
    </row>
    <row r="51" spans="9:16" x14ac:dyDescent="0.25">
      <c r="I51" s="3">
        <f t="shared" si="12"/>
        <v>19</v>
      </c>
      <c r="J51" s="14">
        <v>12.8</v>
      </c>
      <c r="K51" s="3">
        <f t="shared" si="12"/>
        <v>19</v>
      </c>
      <c r="L51" s="3">
        <f t="shared" si="10"/>
        <v>243.20000000000002</v>
      </c>
      <c r="M51" s="3">
        <f t="shared" si="11"/>
        <v>361</v>
      </c>
      <c r="O51" s="20"/>
    </row>
    <row r="52" spans="9:16" x14ac:dyDescent="0.25">
      <c r="I52" s="2" t="s">
        <v>6</v>
      </c>
      <c r="J52" s="13">
        <f>SUM(J33:J51)</f>
        <v>168.2</v>
      </c>
      <c r="K52" s="13">
        <f t="shared" ref="K52:M52" si="13">SUM(K33:K51)</f>
        <v>190</v>
      </c>
      <c r="L52" s="13">
        <f t="shared" si="13"/>
        <v>1738.7000000000003</v>
      </c>
      <c r="M52" s="13">
        <f t="shared" si="13"/>
        <v>2470</v>
      </c>
      <c r="O52" s="21"/>
    </row>
    <row r="53" spans="9:16" x14ac:dyDescent="0.25">
      <c r="I53" s="2" t="s">
        <v>19</v>
      </c>
      <c r="J53" s="13">
        <f>AVERAGE(J33:J51)</f>
        <v>8.8526315789473671</v>
      </c>
      <c r="K53" s="13">
        <f t="shared" ref="K53:M53" si="14">AVERAGE(K33:K51)</f>
        <v>10</v>
      </c>
      <c r="L53" s="13">
        <f t="shared" si="14"/>
        <v>91.510526315789491</v>
      </c>
      <c r="M53" s="13">
        <f t="shared" si="14"/>
        <v>130</v>
      </c>
      <c r="O53" s="21"/>
    </row>
    <row r="57" spans="9:16" x14ac:dyDescent="0.25">
      <c r="I57" s="7" t="s">
        <v>20</v>
      </c>
      <c r="J57" s="6">
        <f>J53-J58*K53</f>
        <v>7.8578947368420939</v>
      </c>
    </row>
    <row r="58" spans="9:16" x14ac:dyDescent="0.25">
      <c r="I58" s="7" t="s">
        <v>21</v>
      </c>
      <c r="J58" s="6">
        <f>(L53-J53*K53)/(M53-K53^2)</f>
        <v>9.9473684210527338E-2</v>
      </c>
      <c r="L58" s="9" t="s">
        <v>28</v>
      </c>
      <c r="M58" s="9"/>
      <c r="N58" s="9"/>
      <c r="O58" s="9"/>
    </row>
    <row r="59" spans="9:16" x14ac:dyDescent="0.25">
      <c r="L59" s="9"/>
      <c r="M59" s="9"/>
      <c r="N59" s="9"/>
      <c r="O59" s="9"/>
    </row>
    <row r="60" spans="9:16" x14ac:dyDescent="0.25">
      <c r="I60" s="8" t="s">
        <v>26</v>
      </c>
      <c r="L60" s="9"/>
      <c r="M60" s="9"/>
      <c r="N60" s="9"/>
      <c r="O60" s="9"/>
    </row>
    <row r="61" spans="9:16" x14ac:dyDescent="0.25">
      <c r="L61" s="9"/>
      <c r="M61" s="9"/>
      <c r="N61" s="9"/>
      <c r="O61" s="9"/>
    </row>
  </sheetData>
  <mergeCells count="2">
    <mergeCell ref="A20:E25"/>
    <mergeCell ref="L58:O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2020-06-01T19:01:18Z</dcterms:modified>
</cp:coreProperties>
</file>