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Profesional\cursos\python\curso 2\proyecto final\"/>
    </mc:Choice>
  </mc:AlternateContent>
  <xr:revisionPtr revIDLastSave="0" documentId="13_ncr:1_{EA3BC316-25E9-44A8-A8AF-B466BB53705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Opción 1" sheetId="6" r:id="rId1"/>
    <sheet name="Opción 2" sheetId="4" r:id="rId2"/>
    <sheet name="Opción 3" sheetId="3" r:id="rId3"/>
  </sheets>
  <calcPr calcId="191029"/>
</workbook>
</file>

<file path=xl/calcChain.xml><?xml version="1.0" encoding="utf-8"?>
<calcChain xmlns="http://schemas.openxmlformats.org/spreadsheetml/2006/main">
  <c r="H13" i="4" l="1"/>
  <c r="H15" i="3" l="1"/>
  <c r="J15" i="3" s="1"/>
  <c r="F4" i="3"/>
  <c r="F9" i="3"/>
  <c r="F5" i="3"/>
  <c r="F33" i="3"/>
  <c r="F34" i="3"/>
  <c r="F29" i="3"/>
  <c r="F18" i="3"/>
  <c r="F13" i="3"/>
  <c r="F28" i="3"/>
  <c r="F24" i="3"/>
  <c r="F25" i="3"/>
  <c r="F31" i="3"/>
  <c r="F15" i="3"/>
  <c r="F26" i="3"/>
  <c r="F32" i="3"/>
  <c r="F16" i="3"/>
  <c r="F27" i="3"/>
  <c r="F30" i="3"/>
  <c r="F10" i="3"/>
  <c r="F20" i="3"/>
  <c r="F22" i="3"/>
  <c r="F17" i="3"/>
  <c r="F6" i="3"/>
  <c r="F12" i="3"/>
  <c r="F19" i="3"/>
  <c r="F7" i="3"/>
  <c r="F8" i="3"/>
  <c r="F14" i="3"/>
  <c r="F23" i="3"/>
  <c r="F11" i="3"/>
  <c r="F21" i="3"/>
  <c r="I15" i="3" l="1"/>
  <c r="G13" i="4"/>
  <c r="C14" i="4"/>
  <c r="D14" i="4" s="1"/>
  <c r="H5" i="4" s="1"/>
  <c r="I5" i="4" s="1"/>
  <c r="C15" i="4"/>
  <c r="C13" i="4"/>
  <c r="D13" i="4" s="1"/>
  <c r="H4" i="4" s="1"/>
  <c r="I4" i="4" s="1"/>
  <c r="D15" i="4" l="1"/>
  <c r="H6" i="4" s="1"/>
  <c r="I6" i="4" s="1"/>
  <c r="I8" i="4" s="1"/>
</calcChain>
</file>

<file path=xl/sharedStrings.xml><?xml version="1.0" encoding="utf-8"?>
<sst xmlns="http://schemas.openxmlformats.org/spreadsheetml/2006/main" count="166" uniqueCount="74">
  <si>
    <t>Sea</t>
  </si>
  <si>
    <t>Air</t>
  </si>
  <si>
    <t>Rail</t>
  </si>
  <si>
    <t>Road</t>
  </si>
  <si>
    <t xml:space="preserve">Frecuencia absoluta </t>
  </si>
  <si>
    <t>Frecuencia relativa</t>
  </si>
  <si>
    <t>Frecuencia acumulada</t>
  </si>
  <si>
    <t>Tipo de viaje</t>
  </si>
  <si>
    <t>Valor posible de aumento de frecuencia</t>
  </si>
  <si>
    <t>Promedio por viaje</t>
  </si>
  <si>
    <t>Valor posible de aumento en ganancias</t>
  </si>
  <si>
    <t>Ganancia por viaje</t>
  </si>
  <si>
    <t>Regla de 3 para repartir el porcentaje de Road</t>
  </si>
  <si>
    <t>Porcentage a buscar</t>
  </si>
  <si>
    <t>Repartiendo Road</t>
  </si>
  <si>
    <t>Manteniendo Road</t>
  </si>
  <si>
    <t>Total</t>
  </si>
  <si>
    <t>Eliminando Road, repartiendo porcentage y obteniendo diferencia de gananacias</t>
  </si>
  <si>
    <t>['Italy'</t>
  </si>
  <si>
    <t xml:space="preserve"> 'Exports']</t>
  </si>
  <si>
    <t>['Canada'</t>
  </si>
  <si>
    <t>['Germany'</t>
  </si>
  <si>
    <t xml:space="preserve"> 'Imports']</t>
  </si>
  <si>
    <t>['China'</t>
  </si>
  <si>
    <t>['France'</t>
  </si>
  <si>
    <t>['Spain'</t>
  </si>
  <si>
    <t>['Russia'</t>
  </si>
  <si>
    <t>['Mexico'</t>
  </si>
  <si>
    <t>['USA'</t>
  </si>
  <si>
    <t>['Japan'</t>
  </si>
  <si>
    <t>['Belgium'</t>
  </si>
  <si>
    <t>['United Kingdom'</t>
  </si>
  <si>
    <t>['Netherlands'</t>
  </si>
  <si>
    <t>['South Korea'</t>
  </si>
  <si>
    <t>['Australia'</t>
  </si>
  <si>
    <t>['Brazil'</t>
  </si>
  <si>
    <t>['Switzerland'</t>
  </si>
  <si>
    <t>['India'</t>
  </si>
  <si>
    <t>['Thailand'</t>
  </si>
  <si>
    <t>['Poland'</t>
  </si>
  <si>
    <t>['Singapore'</t>
  </si>
  <si>
    <t>['Austria'</t>
  </si>
  <si>
    <t>['United Arab Emirates'</t>
  </si>
  <si>
    <t>Total de ganancias</t>
  </si>
  <si>
    <t>Se alcanza el 80% de ganancias</t>
  </si>
  <si>
    <t>Pais</t>
  </si>
  <si>
    <t>Total venta</t>
  </si>
  <si>
    <t>Media del pais</t>
  </si>
  <si>
    <t>Promedio de ganancias del pais</t>
  </si>
  <si>
    <t>Direccion</t>
  </si>
  <si>
    <t>Diferencia entre media y promedio</t>
  </si>
  <si>
    <t xml:space="preserve">Ruta </t>
  </si>
  <si>
    <t>No.  Uso</t>
  </si>
  <si>
    <t>Total ganancias</t>
  </si>
  <si>
    <t>Promedio ganancias</t>
  </si>
  <si>
    <t xml:space="preserve"> 'China'</t>
  </si>
  <si>
    <t xml:space="preserve"> 'Mexico'</t>
  </si>
  <si>
    <t xml:space="preserve"> 'Vietnam'</t>
  </si>
  <si>
    <t xml:space="preserve"> 'Germany'</t>
  </si>
  <si>
    <t xml:space="preserve"> 'Belgium'</t>
  </si>
  <si>
    <t xml:space="preserve"> 'Netherlands'</t>
  </si>
  <si>
    <t xml:space="preserve"> 'Canada'</t>
  </si>
  <si>
    <t xml:space="preserve"> 'United Arab Emirates'</t>
  </si>
  <si>
    <t xml:space="preserve"> 'USA'</t>
  </si>
  <si>
    <t>['Vietnam'</t>
  </si>
  <si>
    <t xml:space="preserve"> 'Italy'</t>
  </si>
  <si>
    <t xml:space="preserve"> 'Spain'</t>
  </si>
  <si>
    <t>Por demanda de ruta</t>
  </si>
  <si>
    <t>Por promedio de ganancia</t>
  </si>
  <si>
    <t xml:space="preserve"> 'South Korea'</t>
  </si>
  <si>
    <t>Por ganancia total</t>
  </si>
  <si>
    <t>Para crear esta estrategia desde python creamos 3 listas ordenadas de difernete forma, como se muestra a continuación, podemos observar que según se ordena aparecen algunos paises diferentes y otros mas que se mantienen en 2 o mas lístas, por lo que se busca cuales y que rutas se relacionan en cada lista, obteniendo asi los 3 tipos de rutas (azul, amarilla, naranja)</t>
  </si>
  <si>
    <t>Para crear esta estrategia desde python creamos La lista de los datos a utilizar, posteriormente al notar que Road seria eliminado deicidimos repartir su porcentage como un total entre las restantes para despues obtener la diferencia entre lo que se gana por road y lo que se ganaria al aumentar su porcentage a las diferentes rutas</t>
  </si>
  <si>
    <t>Para crear esta estrategia desde python creamos La lista de los datos a utilizar con los datos mostrados y ordenados según el premedio de ganancia, una vez obtenida  buscamos la diferencia que existia entre el promeido y la media, y los clasificamos por colores, de igual forma se marca el 80% segun lo mencionado en la opción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</si>
</sst>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0" tint="-4.9989318521683403E-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C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C00000"/>
      </bottom>
      <diagonal/>
    </border>
    <border>
      <left/>
      <right/>
      <top/>
      <bottom style="double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double">
        <color rgb="FFC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0">
    <xf numFmtId="0" fontId="0" fillId="0" borderId="0" xfId="0"/>
    <xf numFmtId="0" fontId="0" fillId="0" borderId="10" xfId="0" applyBorder="1"/>
    <xf numFmtId="44" fontId="0" fillId="0" borderId="10" xfId="1" applyFont="1" applyBorder="1"/>
    <xf numFmtId="9" fontId="0" fillId="0" borderId="10" xfId="2" applyFont="1" applyBorder="1"/>
    <xf numFmtId="0" fontId="0" fillId="0" borderId="11" xfId="0" applyBorder="1" applyAlignment="1">
      <alignment horizontal="right"/>
    </xf>
    <xf numFmtId="44" fontId="0" fillId="0" borderId="11" xfId="0" applyNumberFormat="1" applyBorder="1"/>
    <xf numFmtId="0" fontId="0" fillId="0" borderId="12" xfId="0" applyBorder="1"/>
    <xf numFmtId="44" fontId="0" fillId="0" borderId="13" xfId="0" applyNumberFormat="1" applyBorder="1"/>
    <xf numFmtId="0" fontId="0" fillId="0" borderId="14" xfId="0" applyBorder="1"/>
    <xf numFmtId="44" fontId="0" fillId="0" borderId="15" xfId="1" applyFont="1" applyBorder="1"/>
    <xf numFmtId="0" fontId="0" fillId="0" borderId="15" xfId="0" applyBorder="1"/>
    <xf numFmtId="9" fontId="0" fillId="0" borderId="15" xfId="2" applyFont="1" applyBorder="1"/>
    <xf numFmtId="0" fontId="0" fillId="0" borderId="16" xfId="0" applyBorder="1"/>
    <xf numFmtId="0" fontId="0" fillId="0" borderId="21" xfId="0" applyBorder="1" applyAlignment="1">
      <alignment horizontal="center" wrapText="1"/>
    </xf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9" fontId="0" fillId="0" borderId="25" xfId="2" applyFont="1" applyBorder="1"/>
    <xf numFmtId="9" fontId="0" fillId="0" borderId="22" xfId="2" applyFont="1" applyBorder="1"/>
    <xf numFmtId="9" fontId="0" fillId="0" borderId="23" xfId="2" applyFont="1" applyBorder="1"/>
    <xf numFmtId="44" fontId="0" fillId="0" borderId="26" xfId="0" applyNumberFormat="1" applyBorder="1"/>
    <xf numFmtId="44" fontId="19" fillId="33" borderId="27" xfId="0" applyNumberFormat="1" applyFont="1" applyFill="1" applyBorder="1"/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8" xfId="0" applyBorder="1"/>
    <xf numFmtId="44" fontId="0" fillId="0" borderId="17" xfId="1" applyFont="1" applyBorder="1"/>
    <xf numFmtId="0" fontId="0" fillId="0" borderId="17" xfId="0" applyBorder="1"/>
    <xf numFmtId="9" fontId="0" fillId="0" borderId="17" xfId="2" applyFont="1" applyBorder="1"/>
    <xf numFmtId="44" fontId="0" fillId="0" borderId="29" xfId="0" applyNumberFormat="1" applyBorder="1"/>
    <xf numFmtId="0" fontId="18" fillId="0" borderId="18" xfId="0" applyFont="1" applyBorder="1" applyAlignment="1">
      <alignment horizontal="center" vertical="center" wrapText="1" readingOrder="1"/>
    </xf>
    <xf numFmtId="0" fontId="18" fillId="0" borderId="19" xfId="0" applyFont="1" applyBorder="1" applyAlignment="1">
      <alignment horizontal="center" vertical="center" wrapText="1" readingOrder="1"/>
    </xf>
    <xf numFmtId="0" fontId="0" fillId="0" borderId="19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vertical="center" wrapText="1"/>
    </xf>
    <xf numFmtId="44" fontId="0" fillId="0" borderId="17" xfId="0" applyNumberFormat="1" applyBorder="1"/>
    <xf numFmtId="0" fontId="0" fillId="0" borderId="30" xfId="0" applyBorder="1" applyAlignment="1">
      <alignment horizontal="center"/>
    </xf>
    <xf numFmtId="9" fontId="0" fillId="0" borderId="32" xfId="0" applyNumberFormat="1" applyBorder="1" applyAlignment="1">
      <alignment horizontal="center"/>
    </xf>
    <xf numFmtId="9" fontId="0" fillId="0" borderId="30" xfId="0" applyNumberFormat="1" applyBorder="1" applyAlignment="1">
      <alignment horizontal="center"/>
    </xf>
    <xf numFmtId="0" fontId="0" fillId="35" borderId="10" xfId="0" applyFill="1" applyBorder="1"/>
    <xf numFmtId="44" fontId="0" fillId="35" borderId="10" xfId="1" applyFont="1" applyFill="1" applyBorder="1"/>
    <xf numFmtId="0" fontId="0" fillId="34" borderId="10" xfId="0" applyFill="1" applyBorder="1"/>
    <xf numFmtId="44" fontId="0" fillId="34" borderId="10" xfId="1" applyFont="1" applyFill="1" applyBorder="1"/>
    <xf numFmtId="0" fontId="0" fillId="35" borderId="12" xfId="0" applyFill="1" applyBorder="1"/>
    <xf numFmtId="44" fontId="0" fillId="35" borderId="13" xfId="1" applyFont="1" applyFill="1" applyBorder="1"/>
    <xf numFmtId="0" fontId="0" fillId="34" borderId="12" xfId="0" applyFill="1" applyBorder="1"/>
    <xf numFmtId="44" fontId="0" fillId="34" borderId="13" xfId="1" applyFont="1" applyFill="1" applyBorder="1"/>
    <xf numFmtId="44" fontId="0" fillId="0" borderId="13" xfId="1" applyFont="1" applyBorder="1"/>
    <xf numFmtId="44" fontId="0" fillId="0" borderId="16" xfId="1" applyFont="1" applyBorder="1"/>
    <xf numFmtId="0" fontId="0" fillId="35" borderId="28" xfId="0" applyFill="1" applyBorder="1"/>
    <xf numFmtId="44" fontId="0" fillId="35" borderId="17" xfId="1" applyFont="1" applyFill="1" applyBorder="1"/>
    <xf numFmtId="0" fontId="0" fillId="35" borderId="17" xfId="0" applyFill="1" applyBorder="1"/>
    <xf numFmtId="44" fontId="0" fillId="35" borderId="29" xfId="1" applyFont="1" applyFill="1" applyBorder="1"/>
    <xf numFmtId="44" fontId="0" fillId="0" borderId="20" xfId="1" applyFont="1" applyBorder="1" applyAlignment="1">
      <alignment horizontal="center" vertical="center" wrapText="1"/>
    </xf>
    <xf numFmtId="44" fontId="0" fillId="0" borderId="31" xfId="1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44" fontId="0" fillId="0" borderId="30" xfId="1" applyFont="1" applyBorder="1" applyAlignment="1">
      <alignment horizontal="center" vertical="center" wrapText="1"/>
    </xf>
    <xf numFmtId="44" fontId="0" fillId="0" borderId="33" xfId="1" applyFont="1" applyBorder="1" applyAlignment="1">
      <alignment horizontal="center" vertical="center" wrapText="1"/>
    </xf>
    <xf numFmtId="44" fontId="0" fillId="0" borderId="29" xfId="1" applyFont="1" applyBorder="1"/>
    <xf numFmtId="0" fontId="0" fillId="34" borderId="34" xfId="0" applyFill="1" applyBorder="1"/>
    <xf numFmtId="44" fontId="0" fillId="34" borderId="35" xfId="1" applyFont="1" applyFill="1" applyBorder="1"/>
    <xf numFmtId="0" fontId="0" fillId="34" borderId="35" xfId="0" applyFill="1" applyBorder="1"/>
    <xf numFmtId="44" fontId="0" fillId="34" borderId="36" xfId="1" applyFont="1" applyFill="1" applyBorder="1"/>
    <xf numFmtId="0" fontId="0" fillId="0" borderId="37" xfId="0" applyBorder="1"/>
    <xf numFmtId="0" fontId="0" fillId="36" borderId="10" xfId="0" applyFill="1" applyBorder="1"/>
    <xf numFmtId="44" fontId="0" fillId="36" borderId="10" xfId="1" applyFont="1" applyFill="1" applyBorder="1"/>
    <xf numFmtId="0" fontId="0" fillId="36" borderId="12" xfId="0" applyFill="1" applyBorder="1"/>
    <xf numFmtId="44" fontId="0" fillId="36" borderId="13" xfId="1" applyFont="1" applyFill="1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44" fontId="0" fillId="0" borderId="0" xfId="1" applyFont="1" applyBorder="1"/>
    <xf numFmtId="0" fontId="0" fillId="37" borderId="12" xfId="0" applyFill="1" applyBorder="1"/>
    <xf numFmtId="0" fontId="0" fillId="37" borderId="10" xfId="0" applyFill="1" applyBorder="1"/>
    <xf numFmtId="44" fontId="0" fillId="37" borderId="10" xfId="1" applyFont="1" applyFill="1" applyBorder="1"/>
    <xf numFmtId="44" fontId="0" fillId="37" borderId="13" xfId="1" applyFont="1" applyFill="1" applyBorder="1"/>
    <xf numFmtId="0" fontId="0" fillId="0" borderId="43" xfId="0" applyBorder="1"/>
    <xf numFmtId="0" fontId="0" fillId="0" borderId="44" xfId="0" applyBorder="1"/>
    <xf numFmtId="0" fontId="0" fillId="36" borderId="39" xfId="0" applyFill="1" applyBorder="1"/>
    <xf numFmtId="0" fontId="0" fillId="36" borderId="40" xfId="0" applyFill="1" applyBorder="1"/>
    <xf numFmtId="44" fontId="0" fillId="36" borderId="40" xfId="1" applyFont="1" applyFill="1" applyBorder="1"/>
    <xf numFmtId="44" fontId="0" fillId="36" borderId="41" xfId="1" applyFont="1" applyFill="1" applyBorder="1"/>
    <xf numFmtId="0" fontId="0" fillId="37" borderId="14" xfId="0" applyFill="1" applyBorder="1"/>
    <xf numFmtId="0" fontId="0" fillId="37" borderId="15" xfId="0" applyFill="1" applyBorder="1"/>
    <xf numFmtId="44" fontId="0" fillId="37" borderId="15" xfId="1" applyFont="1" applyFill="1" applyBorder="1"/>
    <xf numFmtId="44" fontId="0" fillId="37" borderId="16" xfId="1" applyFont="1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8" xfId="0" applyBorder="1" applyAlignment="1">
      <alignment horizontal="center"/>
    </xf>
    <xf numFmtId="0" fontId="17" fillId="38" borderId="0" xfId="0" applyFont="1" applyFill="1" applyAlignment="1">
      <alignment horizontal="center" wrapText="1"/>
    </xf>
    <xf numFmtId="0" fontId="17" fillId="38" borderId="0" xfId="0" applyFont="1" applyFill="1" applyAlignment="1">
      <alignment wrapText="1"/>
    </xf>
    <xf numFmtId="0" fontId="0" fillId="0" borderId="4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oneda" xfId="1" builtinId="4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C78F-6CE3-4C2A-8004-37557C9F1CEA}">
  <dimension ref="A1:K27"/>
  <sheetViews>
    <sheetView zoomScaleNormal="100" workbookViewId="0">
      <selection sqref="A1:XFD1"/>
    </sheetView>
  </sheetViews>
  <sheetFormatPr baseColWidth="10" defaultRowHeight="15" x14ac:dyDescent="0.25"/>
  <cols>
    <col min="1" max="1" width="13.5703125" bestFit="1" customWidth="1"/>
    <col min="4" max="4" width="20.85546875" bestFit="1" customWidth="1"/>
    <col min="5" max="5" width="19.85546875" bestFit="1" customWidth="1"/>
    <col min="7" max="7" width="20.85546875" bestFit="1" customWidth="1"/>
    <col min="8" max="8" width="21.42578125" bestFit="1" customWidth="1"/>
    <col min="10" max="10" width="20.85546875" bestFit="1" customWidth="1"/>
    <col min="11" max="11" width="18.85546875" bestFit="1" customWidth="1"/>
  </cols>
  <sheetData>
    <row r="1" spans="1:11" s="96" customFormat="1" ht="36.75" customHeight="1" x14ac:dyDescent="0.25">
      <c r="A1" s="95" t="s">
        <v>71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15.75" thickBot="1" x14ac:dyDescent="0.3"/>
    <row r="3" spans="1:11" ht="15.75" thickBot="1" x14ac:dyDescent="0.3">
      <c r="A3" s="97" t="s">
        <v>67</v>
      </c>
      <c r="B3" s="98"/>
      <c r="C3" s="98"/>
      <c r="D3" s="98"/>
      <c r="E3" s="99"/>
      <c r="G3" s="97" t="s">
        <v>68</v>
      </c>
      <c r="H3" s="98"/>
      <c r="I3" s="98"/>
      <c r="J3" s="98"/>
      <c r="K3" s="99"/>
    </row>
    <row r="4" spans="1:11" ht="15.75" thickBot="1" x14ac:dyDescent="0.3">
      <c r="A4" s="89" t="s">
        <v>51</v>
      </c>
      <c r="B4" s="90"/>
      <c r="C4" s="71" t="s">
        <v>52</v>
      </c>
      <c r="D4" s="71" t="s">
        <v>53</v>
      </c>
      <c r="E4" s="72" t="s">
        <v>54</v>
      </c>
      <c r="G4" s="89" t="s">
        <v>51</v>
      </c>
      <c r="H4" s="90"/>
      <c r="I4" s="71" t="s">
        <v>52</v>
      </c>
      <c r="J4" s="71" t="s">
        <v>53</v>
      </c>
      <c r="K4" s="72" t="s">
        <v>54</v>
      </c>
    </row>
    <row r="5" spans="1:11" x14ac:dyDescent="0.25">
      <c r="A5" s="52" t="s">
        <v>29</v>
      </c>
      <c r="B5" s="54" t="s">
        <v>55</v>
      </c>
      <c r="C5" s="54">
        <v>539</v>
      </c>
      <c r="D5" s="53">
        <v>8441000000</v>
      </c>
      <c r="E5" s="55">
        <v>15660482.374768</v>
      </c>
      <c r="G5" s="25" t="s">
        <v>33</v>
      </c>
      <c r="H5" s="27" t="s">
        <v>62</v>
      </c>
      <c r="I5" s="27">
        <v>51</v>
      </c>
      <c r="J5" s="26">
        <v>1713000000</v>
      </c>
      <c r="K5" s="61">
        <v>33588235.2941176</v>
      </c>
    </row>
    <row r="6" spans="1:11" x14ac:dyDescent="0.25">
      <c r="A6" s="46" t="s">
        <v>29</v>
      </c>
      <c r="B6" s="42" t="s">
        <v>56</v>
      </c>
      <c r="C6" s="42">
        <v>520</v>
      </c>
      <c r="D6" s="43">
        <v>7364000000</v>
      </c>
      <c r="E6" s="47">
        <v>14161538.461538401</v>
      </c>
      <c r="G6" s="6" t="s">
        <v>24</v>
      </c>
      <c r="H6" s="1" t="s">
        <v>63</v>
      </c>
      <c r="I6" s="1">
        <v>103</v>
      </c>
      <c r="J6" s="2">
        <v>3402000000</v>
      </c>
      <c r="K6" s="50">
        <v>33029126.213592201</v>
      </c>
    </row>
    <row r="7" spans="1:11" x14ac:dyDescent="0.25">
      <c r="A7" s="46" t="s">
        <v>33</v>
      </c>
      <c r="B7" s="42" t="s">
        <v>57</v>
      </c>
      <c r="C7" s="42">
        <v>497</v>
      </c>
      <c r="D7" s="43">
        <v>6877007000</v>
      </c>
      <c r="E7" s="47">
        <v>13837036.217303799</v>
      </c>
      <c r="G7" s="6" t="s">
        <v>64</v>
      </c>
      <c r="H7" s="1" t="s">
        <v>62</v>
      </c>
      <c r="I7" s="1">
        <v>18</v>
      </c>
      <c r="J7" s="2">
        <v>540000000</v>
      </c>
      <c r="K7" s="50">
        <v>30000000</v>
      </c>
    </row>
    <row r="8" spans="1:11" x14ac:dyDescent="0.25">
      <c r="A8" s="6" t="s">
        <v>24</v>
      </c>
      <c r="B8" s="1" t="s">
        <v>58</v>
      </c>
      <c r="C8" s="1">
        <v>494</v>
      </c>
      <c r="D8" s="2">
        <v>5128249000</v>
      </c>
      <c r="E8" s="50">
        <v>10381070.8502024</v>
      </c>
      <c r="G8" s="6" t="s">
        <v>23</v>
      </c>
      <c r="H8" s="1" t="s">
        <v>62</v>
      </c>
      <c r="I8" s="1">
        <v>114</v>
      </c>
      <c r="J8" s="2">
        <v>3357000000</v>
      </c>
      <c r="K8" s="50">
        <v>29447368.421052601</v>
      </c>
    </row>
    <row r="9" spans="1:11" x14ac:dyDescent="0.25">
      <c r="A9" s="6" t="s">
        <v>32</v>
      </c>
      <c r="B9" s="1" t="s">
        <v>59</v>
      </c>
      <c r="C9" s="1">
        <v>473</v>
      </c>
      <c r="D9" s="2">
        <v>3549142000</v>
      </c>
      <c r="E9" s="50">
        <v>7503471.4587737797</v>
      </c>
      <c r="G9" s="6" t="s">
        <v>29</v>
      </c>
      <c r="H9" s="1" t="s">
        <v>62</v>
      </c>
      <c r="I9" s="1">
        <v>76</v>
      </c>
      <c r="J9" s="2">
        <v>2238000000</v>
      </c>
      <c r="K9" s="50">
        <v>29447368.421052601</v>
      </c>
    </row>
    <row r="10" spans="1:11" x14ac:dyDescent="0.25">
      <c r="A10" s="6" t="s">
        <v>21</v>
      </c>
      <c r="B10" s="1" t="s">
        <v>55</v>
      </c>
      <c r="C10" s="1">
        <v>470</v>
      </c>
      <c r="D10" s="2">
        <v>7585875000</v>
      </c>
      <c r="E10" s="50">
        <v>16140159.574468</v>
      </c>
      <c r="G10" s="69" t="s">
        <v>23</v>
      </c>
      <c r="H10" s="67" t="s">
        <v>56</v>
      </c>
      <c r="I10" s="67">
        <v>451</v>
      </c>
      <c r="J10" s="68">
        <v>13084000000</v>
      </c>
      <c r="K10" s="70">
        <v>29011086.474501099</v>
      </c>
    </row>
    <row r="11" spans="1:11" x14ac:dyDescent="0.25">
      <c r="A11" s="69" t="s">
        <v>23</v>
      </c>
      <c r="B11" s="67" t="s">
        <v>56</v>
      </c>
      <c r="C11" s="67">
        <v>451</v>
      </c>
      <c r="D11" s="68">
        <v>13084000000</v>
      </c>
      <c r="E11" s="70">
        <v>29011086.474501099</v>
      </c>
      <c r="G11" s="75" t="s">
        <v>21</v>
      </c>
      <c r="H11" s="76" t="s">
        <v>65</v>
      </c>
      <c r="I11" s="76">
        <v>239</v>
      </c>
      <c r="J11" s="77">
        <v>5956088000</v>
      </c>
      <c r="K11" s="78">
        <v>24920870.292886999</v>
      </c>
    </row>
    <row r="12" spans="1:11" x14ac:dyDescent="0.25">
      <c r="A12" s="6" t="s">
        <v>28</v>
      </c>
      <c r="B12" s="1" t="s">
        <v>60</v>
      </c>
      <c r="C12" s="1">
        <v>436</v>
      </c>
      <c r="D12" s="2">
        <v>1032187000</v>
      </c>
      <c r="E12" s="50">
        <v>2367401.3761467799</v>
      </c>
      <c r="G12" s="6" t="s">
        <v>29</v>
      </c>
      <c r="H12" s="1" t="s">
        <v>66</v>
      </c>
      <c r="I12" s="1">
        <v>15</v>
      </c>
      <c r="J12" s="2">
        <v>368000000</v>
      </c>
      <c r="K12" s="50">
        <v>24533333.333333299</v>
      </c>
    </row>
    <row r="13" spans="1:11" x14ac:dyDescent="0.25">
      <c r="A13" s="46" t="s">
        <v>28</v>
      </c>
      <c r="B13" s="42" t="s">
        <v>56</v>
      </c>
      <c r="C13" s="42">
        <v>422</v>
      </c>
      <c r="D13" s="43">
        <v>7660342000</v>
      </c>
      <c r="E13" s="47">
        <v>18152469.194312699</v>
      </c>
      <c r="G13" s="75" t="s">
        <v>20</v>
      </c>
      <c r="H13" s="76" t="s">
        <v>56</v>
      </c>
      <c r="I13" s="76">
        <v>363</v>
      </c>
      <c r="J13" s="77">
        <v>8904949000</v>
      </c>
      <c r="K13" s="78">
        <v>24531539.9449035</v>
      </c>
    </row>
    <row r="14" spans="1:11" ht="15.75" thickBot="1" x14ac:dyDescent="0.3">
      <c r="A14" s="8" t="s">
        <v>28</v>
      </c>
      <c r="B14" s="10" t="s">
        <v>61</v>
      </c>
      <c r="C14" s="10">
        <v>378</v>
      </c>
      <c r="D14" s="9">
        <v>3969000000</v>
      </c>
      <c r="E14" s="51">
        <v>10500000</v>
      </c>
      <c r="G14" s="8" t="s">
        <v>23</v>
      </c>
      <c r="H14" s="10" t="s">
        <v>63</v>
      </c>
      <c r="I14" s="10">
        <v>205</v>
      </c>
      <c r="J14" s="9">
        <v>5023000000</v>
      </c>
      <c r="K14" s="51">
        <v>24502439.024390198</v>
      </c>
    </row>
    <row r="15" spans="1:11" ht="15.75" thickBot="1" x14ac:dyDescent="0.3">
      <c r="A15" s="73"/>
      <c r="B15" s="73"/>
      <c r="C15" s="73"/>
      <c r="D15" s="74"/>
      <c r="E15" s="74"/>
      <c r="G15" s="73"/>
      <c r="H15" s="73"/>
      <c r="I15" s="73"/>
      <c r="J15" s="74"/>
      <c r="K15" s="74"/>
    </row>
    <row r="16" spans="1:11" ht="15.75" thickBot="1" x14ac:dyDescent="0.3">
      <c r="A16" s="73"/>
      <c r="B16" s="73"/>
      <c r="C16" s="73"/>
      <c r="D16" s="97" t="s">
        <v>70</v>
      </c>
      <c r="E16" s="98"/>
      <c r="F16" s="98"/>
      <c r="G16" s="98"/>
      <c r="H16" s="99"/>
      <c r="I16" s="73"/>
      <c r="J16" s="74"/>
      <c r="K16" s="74"/>
    </row>
    <row r="17" spans="4:8" ht="15.75" thickBot="1" x14ac:dyDescent="0.3">
      <c r="D17" s="91" t="s">
        <v>51</v>
      </c>
      <c r="E17" s="92"/>
      <c r="F17" s="79" t="s">
        <v>52</v>
      </c>
      <c r="G17" s="79" t="s">
        <v>53</v>
      </c>
      <c r="H17" s="80" t="s">
        <v>54</v>
      </c>
    </row>
    <row r="18" spans="4:8" x14ac:dyDescent="0.25">
      <c r="D18" s="81" t="s">
        <v>23</v>
      </c>
      <c r="E18" s="82" t="s">
        <v>56</v>
      </c>
      <c r="F18" s="82">
        <v>451</v>
      </c>
      <c r="G18" s="83">
        <v>13084000000</v>
      </c>
      <c r="H18" s="84">
        <v>29011086.474501099</v>
      </c>
    </row>
    <row r="19" spans="4:8" x14ac:dyDescent="0.25">
      <c r="D19" s="75" t="s">
        <v>20</v>
      </c>
      <c r="E19" s="76" t="s">
        <v>56</v>
      </c>
      <c r="F19" s="76">
        <v>363</v>
      </c>
      <c r="G19" s="77">
        <v>8904949000</v>
      </c>
      <c r="H19" s="78">
        <v>24531539.9449035</v>
      </c>
    </row>
    <row r="20" spans="4:8" x14ac:dyDescent="0.25">
      <c r="D20" s="46" t="s">
        <v>29</v>
      </c>
      <c r="E20" s="42" t="s">
        <v>55</v>
      </c>
      <c r="F20" s="42">
        <v>539</v>
      </c>
      <c r="G20" s="43">
        <v>8441000000</v>
      </c>
      <c r="H20" s="47">
        <v>15660482.374768</v>
      </c>
    </row>
    <row r="21" spans="4:8" x14ac:dyDescent="0.25">
      <c r="D21" s="46" t="s">
        <v>28</v>
      </c>
      <c r="E21" s="42" t="s">
        <v>56</v>
      </c>
      <c r="F21" s="42">
        <v>422</v>
      </c>
      <c r="G21" s="43">
        <v>7660342000</v>
      </c>
      <c r="H21" s="47">
        <v>18152469.194312699</v>
      </c>
    </row>
    <row r="22" spans="4:8" x14ac:dyDescent="0.25">
      <c r="D22" s="6" t="s">
        <v>21</v>
      </c>
      <c r="E22" s="1" t="s">
        <v>55</v>
      </c>
      <c r="F22" s="1">
        <v>470</v>
      </c>
      <c r="G22" s="2">
        <v>7585875000</v>
      </c>
      <c r="H22" s="50">
        <v>16140159.574468</v>
      </c>
    </row>
    <row r="23" spans="4:8" x14ac:dyDescent="0.25">
      <c r="D23" s="46" t="s">
        <v>29</v>
      </c>
      <c r="E23" s="42" t="s">
        <v>56</v>
      </c>
      <c r="F23" s="42">
        <v>520</v>
      </c>
      <c r="G23" s="43">
        <v>7364000000</v>
      </c>
      <c r="H23" s="47">
        <v>14161538.461538401</v>
      </c>
    </row>
    <row r="24" spans="4:8" x14ac:dyDescent="0.25">
      <c r="D24" s="46" t="s">
        <v>33</v>
      </c>
      <c r="E24" s="42" t="s">
        <v>57</v>
      </c>
      <c r="F24" s="42">
        <v>497</v>
      </c>
      <c r="G24" s="43">
        <v>6877007000</v>
      </c>
      <c r="H24" s="47">
        <v>13837036.217303799</v>
      </c>
    </row>
    <row r="25" spans="4:8" x14ac:dyDescent="0.25">
      <c r="D25" s="6" t="s">
        <v>23</v>
      </c>
      <c r="E25" s="1" t="s">
        <v>69</v>
      </c>
      <c r="F25" s="1">
        <v>283</v>
      </c>
      <c r="G25" s="2">
        <v>6494000000</v>
      </c>
      <c r="H25" s="50">
        <v>22946996.466430999</v>
      </c>
    </row>
    <row r="26" spans="4:8" x14ac:dyDescent="0.25">
      <c r="D26" s="6" t="s">
        <v>29</v>
      </c>
      <c r="E26" s="1" t="s">
        <v>69</v>
      </c>
      <c r="F26" s="1">
        <v>356</v>
      </c>
      <c r="G26" s="2">
        <v>5967000000</v>
      </c>
      <c r="H26" s="50">
        <v>16761235.955056099</v>
      </c>
    </row>
    <row r="27" spans="4:8" ht="15.75" thickBot="1" x14ac:dyDescent="0.3">
      <c r="D27" s="85" t="s">
        <v>21</v>
      </c>
      <c r="E27" s="86" t="s">
        <v>65</v>
      </c>
      <c r="F27" s="86">
        <v>239</v>
      </c>
      <c r="G27" s="87">
        <v>5956088000</v>
      </c>
      <c r="H27" s="88">
        <v>24920870.292886999</v>
      </c>
    </row>
  </sheetData>
  <mergeCells count="7">
    <mergeCell ref="D17:E17"/>
    <mergeCell ref="A1:K1"/>
    <mergeCell ref="A4:B4"/>
    <mergeCell ref="G4:H4"/>
    <mergeCell ref="A3:E3"/>
    <mergeCell ref="G3:K3"/>
    <mergeCell ref="D16:H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XFD1"/>
    </sheetView>
  </sheetViews>
  <sheetFormatPr baseColWidth="10" defaultRowHeight="15" x14ac:dyDescent="0.25"/>
  <cols>
    <col min="3" max="3" width="26.85546875" customWidth="1"/>
    <col min="4" max="4" width="15.140625" bestFit="1" customWidth="1"/>
    <col min="7" max="7" width="18.85546875" bestFit="1" customWidth="1"/>
    <col min="8" max="8" width="26.42578125" customWidth="1"/>
    <col min="9" max="9" width="18.85546875" bestFit="1" customWidth="1"/>
  </cols>
  <sheetData>
    <row r="1" spans="1:11" s="96" customFormat="1" ht="36.75" customHeight="1" x14ac:dyDescent="0.25">
      <c r="A1" s="95" t="s">
        <v>72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15.75" thickBot="1" x14ac:dyDescent="0.3"/>
    <row r="3" spans="1:11" ht="45.75" thickBot="1" x14ac:dyDescent="0.3">
      <c r="B3" s="30" t="s">
        <v>7</v>
      </c>
      <c r="C3" s="31" t="s">
        <v>11</v>
      </c>
      <c r="D3" s="32" t="s">
        <v>9</v>
      </c>
      <c r="E3" s="31" t="s">
        <v>4</v>
      </c>
      <c r="F3" s="33" t="s">
        <v>5</v>
      </c>
      <c r="G3" s="33" t="s">
        <v>6</v>
      </c>
      <c r="H3" s="33" t="s">
        <v>8</v>
      </c>
      <c r="I3" s="34" t="s">
        <v>10</v>
      </c>
    </row>
    <row r="4" spans="1:11" x14ac:dyDescent="0.25">
      <c r="B4" s="25" t="s">
        <v>0</v>
      </c>
      <c r="C4" s="26">
        <v>100530622000</v>
      </c>
      <c r="D4" s="26">
        <v>9405933.9446107708</v>
      </c>
      <c r="E4" s="27">
        <v>10688</v>
      </c>
      <c r="F4" s="28">
        <v>0.56087321578505456</v>
      </c>
      <c r="G4" s="28">
        <v>0.56087321578505456</v>
      </c>
      <c r="H4" s="27">
        <f>D13*E4</f>
        <v>894.35218390804607</v>
      </c>
      <c r="I4" s="29">
        <f>H4*D4</f>
        <v>8412217565.0574656</v>
      </c>
    </row>
    <row r="5" spans="1:11" x14ac:dyDescent="0.25">
      <c r="B5" s="6" t="s">
        <v>2</v>
      </c>
      <c r="C5" s="2">
        <v>43628043000</v>
      </c>
      <c r="D5" s="2">
        <v>12903887.3114463</v>
      </c>
      <c r="E5" s="1">
        <v>3381</v>
      </c>
      <c r="F5" s="3">
        <v>0.17742443324937027</v>
      </c>
      <c r="G5" s="3">
        <v>0.73829764903442485</v>
      </c>
      <c r="H5" s="1">
        <f>D14*E5</f>
        <v>90.93724137931035</v>
      </c>
      <c r="I5" s="7">
        <f>H5*D5</f>
        <v>1173443915.1724122</v>
      </c>
    </row>
    <row r="6" spans="1:11" x14ac:dyDescent="0.25">
      <c r="B6" s="6" t="s">
        <v>1</v>
      </c>
      <c r="C6" s="2">
        <v>38262147000</v>
      </c>
      <c r="D6" s="2">
        <v>16015967.7689409</v>
      </c>
      <c r="E6" s="1">
        <v>2389</v>
      </c>
      <c r="F6" s="3">
        <v>0.13633501259445843</v>
      </c>
      <c r="G6" s="3">
        <v>0.87463266162888331</v>
      </c>
      <c r="H6" s="1">
        <f>D15*E6</f>
        <v>32.1689628748844</v>
      </c>
      <c r="I6" s="7">
        <f>H6*D6</f>
        <v>515217072.5644049</v>
      </c>
    </row>
    <row r="7" spans="1:11" ht="15.75" thickBot="1" x14ac:dyDescent="0.3">
      <c r="B7" s="8" t="s">
        <v>3</v>
      </c>
      <c r="C7" s="9">
        <v>33270486000</v>
      </c>
      <c r="D7" s="9">
        <v>12806191.685912199</v>
      </c>
      <c r="E7" s="10">
        <v>2598</v>
      </c>
      <c r="F7" s="11">
        <v>0.12536733837111672</v>
      </c>
      <c r="G7" s="11">
        <v>1</v>
      </c>
      <c r="H7" s="10"/>
      <c r="I7" s="12"/>
    </row>
    <row r="8" spans="1:11" ht="15.75" thickBot="1" x14ac:dyDescent="0.3">
      <c r="H8" s="4" t="s">
        <v>16</v>
      </c>
      <c r="I8" s="5">
        <f>SUM(I4:I7)</f>
        <v>10100878552.794283</v>
      </c>
    </row>
    <row r="9" spans="1:11" ht="15.75" thickBot="1" x14ac:dyDescent="0.3"/>
    <row r="10" spans="1:11" ht="15.75" thickBot="1" x14ac:dyDescent="0.3">
      <c r="B10" s="89" t="s">
        <v>12</v>
      </c>
      <c r="C10" s="90"/>
      <c r="D10" s="93"/>
    </row>
    <row r="11" spans="1:11" ht="29.25" customHeight="1" thickBot="1" x14ac:dyDescent="0.3">
      <c r="B11" s="13" t="s">
        <v>13</v>
      </c>
      <c r="C11" s="16"/>
      <c r="D11" s="13" t="s">
        <v>14</v>
      </c>
    </row>
    <row r="12" spans="1:11" ht="61.5" customHeight="1" thickBot="1" x14ac:dyDescent="0.3">
      <c r="B12" s="14">
        <v>87</v>
      </c>
      <c r="C12" s="17">
        <v>1</v>
      </c>
      <c r="D12" s="14">
        <v>0.13</v>
      </c>
      <c r="G12" s="23" t="s">
        <v>15</v>
      </c>
      <c r="H12" s="24" t="s">
        <v>17</v>
      </c>
    </row>
    <row r="13" spans="1:11" ht="15.75" thickBot="1" x14ac:dyDescent="0.3">
      <c r="B13" s="14">
        <v>56</v>
      </c>
      <c r="C13" s="18">
        <f>(B13*$C$12)/$B$12</f>
        <v>0.64367816091954022</v>
      </c>
      <c r="D13" s="19">
        <f>C13*D12</f>
        <v>8.3678160919540237E-2</v>
      </c>
      <c r="G13" s="21">
        <f>C7</f>
        <v>33270486000</v>
      </c>
      <c r="H13" s="22">
        <f>I8-G13</f>
        <v>-23169607447.205719</v>
      </c>
    </row>
    <row r="14" spans="1:11" x14ac:dyDescent="0.25">
      <c r="B14" s="14">
        <v>18</v>
      </c>
      <c r="C14" s="18">
        <f>(B14*$C$12)/$B$12</f>
        <v>0.20689655172413793</v>
      </c>
      <c r="D14" s="19">
        <f>C14*D12</f>
        <v>2.6896551724137931E-2</v>
      </c>
    </row>
    <row r="15" spans="1:11" ht="15.75" thickBot="1" x14ac:dyDescent="0.3">
      <c r="B15" s="15">
        <v>14</v>
      </c>
      <c r="C15" s="18">
        <f>(B15*$C$12)/$B$12</f>
        <v>0.16091954022988506</v>
      </c>
      <c r="D15" s="20">
        <f>C15*D13</f>
        <v>1.3465451182454751E-2</v>
      </c>
      <c r="I15">
        <v>-23169607447.205719</v>
      </c>
    </row>
  </sheetData>
  <mergeCells count="2">
    <mergeCell ref="B10:D10"/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4"/>
  <sheetViews>
    <sheetView tabSelected="1" workbookViewId="0">
      <selection activeCell="K13" sqref="K13"/>
    </sheetView>
  </sheetViews>
  <sheetFormatPr baseColWidth="10" defaultRowHeight="15" x14ac:dyDescent="0.25"/>
  <cols>
    <col min="1" max="1" width="21.5703125" bestFit="1" customWidth="1"/>
    <col min="2" max="2" width="24.7109375" style="35" customWidth="1"/>
    <col min="3" max="4" width="15.140625" style="35" bestFit="1" customWidth="1"/>
    <col min="6" max="6" width="14.140625" style="35" bestFit="1" customWidth="1"/>
    <col min="7" max="7" width="7.85546875" customWidth="1"/>
    <col min="8" max="9" width="19.85546875" bestFit="1" customWidth="1"/>
    <col min="10" max="10" width="18.85546875" bestFit="1" customWidth="1"/>
  </cols>
  <sheetData>
    <row r="1" spans="1:11" s="96" customFormat="1" ht="36.75" customHeight="1" x14ac:dyDescent="0.25">
      <c r="A1" s="95" t="s">
        <v>73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15.75" thickBot="1" x14ac:dyDescent="0.3">
      <c r="B2"/>
      <c r="C2"/>
      <c r="D2"/>
      <c r="F2"/>
    </row>
    <row r="3" spans="1:11" s="37" customFormat="1" ht="45.75" thickBot="1" x14ac:dyDescent="0.3">
      <c r="A3" s="58" t="s">
        <v>45</v>
      </c>
      <c r="B3" s="59" t="s">
        <v>46</v>
      </c>
      <c r="C3" s="60" t="s">
        <v>48</v>
      </c>
      <c r="D3" s="59" t="s">
        <v>47</v>
      </c>
      <c r="E3" s="57" t="s">
        <v>49</v>
      </c>
      <c r="F3" s="56" t="s">
        <v>50</v>
      </c>
    </row>
    <row r="4" spans="1:11" x14ac:dyDescent="0.25">
      <c r="A4" s="52" t="s">
        <v>42</v>
      </c>
      <c r="B4" s="53">
        <v>7848000000</v>
      </c>
      <c r="C4" s="53">
        <v>30395348.837209299</v>
      </c>
      <c r="D4" s="53">
        <v>35000000</v>
      </c>
      <c r="E4" s="54" t="s">
        <v>22</v>
      </c>
      <c r="F4" s="55">
        <f t="shared" ref="F4:F34" si="0">C4-D4</f>
        <v>-4604651.1627907008</v>
      </c>
      <c r="H4" s="36"/>
    </row>
    <row r="5" spans="1:11" x14ac:dyDescent="0.25">
      <c r="A5" s="46" t="s">
        <v>40</v>
      </c>
      <c r="B5" s="43">
        <v>1516000000</v>
      </c>
      <c r="C5" s="43">
        <v>20887323.943661898</v>
      </c>
      <c r="D5" s="43">
        <v>21000000</v>
      </c>
      <c r="E5" s="42" t="s">
        <v>22</v>
      </c>
      <c r="F5" s="47">
        <f t="shared" si="0"/>
        <v>-112676.05633810163</v>
      </c>
    </row>
    <row r="6" spans="1:11" x14ac:dyDescent="0.25">
      <c r="A6" s="48" t="s">
        <v>27</v>
      </c>
      <c r="B6" s="45">
        <v>8894000000</v>
      </c>
      <c r="C6" s="45">
        <v>20628770.301624101</v>
      </c>
      <c r="D6" s="45">
        <v>16000000</v>
      </c>
      <c r="E6" s="44" t="s">
        <v>22</v>
      </c>
      <c r="F6" s="49">
        <f t="shared" si="0"/>
        <v>4628770.3016241007</v>
      </c>
    </row>
    <row r="7" spans="1:11" x14ac:dyDescent="0.25">
      <c r="A7" s="48" t="s">
        <v>24</v>
      </c>
      <c r="B7" s="45">
        <v>18614332000</v>
      </c>
      <c r="C7" s="45">
        <v>20222583.877995599</v>
      </c>
      <c r="D7" s="45">
        <v>12500000</v>
      </c>
      <c r="E7" s="44" t="s">
        <v>19</v>
      </c>
      <c r="F7" s="49">
        <f t="shared" si="0"/>
        <v>7722583.8779955991</v>
      </c>
    </row>
    <row r="8" spans="1:11" x14ac:dyDescent="0.25">
      <c r="A8" s="48" t="s">
        <v>23</v>
      </c>
      <c r="B8" s="45">
        <v>32977046000</v>
      </c>
      <c r="C8" s="45">
        <v>19888916.666666601</v>
      </c>
      <c r="D8" s="45">
        <v>12000000</v>
      </c>
      <c r="E8" s="44" t="s">
        <v>19</v>
      </c>
      <c r="F8" s="49">
        <f t="shared" si="0"/>
        <v>7888916.6666666009</v>
      </c>
      <c r="H8" s="36"/>
    </row>
    <row r="9" spans="1:11" x14ac:dyDescent="0.25">
      <c r="A9" s="46" t="s">
        <v>37</v>
      </c>
      <c r="B9" s="43">
        <v>3018000000</v>
      </c>
      <c r="C9" s="43">
        <v>19134615.384615298</v>
      </c>
      <c r="D9" s="43">
        <v>22000000</v>
      </c>
      <c r="E9" s="42" t="s">
        <v>22</v>
      </c>
      <c r="F9" s="47">
        <f t="shared" si="0"/>
        <v>-2865384.6153847016</v>
      </c>
    </row>
    <row r="10" spans="1:11" x14ac:dyDescent="0.25">
      <c r="A10" s="48" t="s">
        <v>28</v>
      </c>
      <c r="B10" s="45">
        <v>3758000000</v>
      </c>
      <c r="C10" s="45">
        <v>18775000</v>
      </c>
      <c r="D10" s="45">
        <v>15500000</v>
      </c>
      <c r="E10" s="44" t="s">
        <v>22</v>
      </c>
      <c r="F10" s="49">
        <f t="shared" si="0"/>
        <v>3275000</v>
      </c>
    </row>
    <row r="11" spans="1:11" x14ac:dyDescent="0.25">
      <c r="A11" s="48" t="s">
        <v>20</v>
      </c>
      <c r="B11" s="45">
        <v>10684000000</v>
      </c>
      <c r="C11" s="45">
        <v>17684385.382059801</v>
      </c>
      <c r="D11" s="45">
        <v>9000000</v>
      </c>
      <c r="E11" s="44" t="s">
        <v>19</v>
      </c>
      <c r="F11" s="49">
        <f t="shared" si="0"/>
        <v>8684385.3820598014</v>
      </c>
    </row>
    <row r="12" spans="1:11" x14ac:dyDescent="0.25">
      <c r="A12" s="48" t="s">
        <v>26</v>
      </c>
      <c r="B12" s="45">
        <v>13223000000</v>
      </c>
      <c r="C12" s="45">
        <v>17279738.5620915</v>
      </c>
      <c r="D12" s="45">
        <v>12000000</v>
      </c>
      <c r="E12" s="44" t="s">
        <v>19</v>
      </c>
      <c r="F12" s="49">
        <f t="shared" si="0"/>
        <v>5279738.5620914996</v>
      </c>
    </row>
    <row r="13" spans="1:11" ht="15.75" thickBot="1" x14ac:dyDescent="0.3">
      <c r="A13" s="48" t="s">
        <v>38</v>
      </c>
      <c r="B13" s="45">
        <v>13745000000</v>
      </c>
      <c r="C13" s="45">
        <v>16482551.1432009</v>
      </c>
      <c r="D13" s="45">
        <v>16000000</v>
      </c>
      <c r="E13" s="44" t="s">
        <v>22</v>
      </c>
      <c r="F13" s="49">
        <f t="shared" si="0"/>
        <v>482551.14320090041</v>
      </c>
    </row>
    <row r="14" spans="1:11" ht="15.75" thickBot="1" x14ac:dyDescent="0.3">
      <c r="A14" s="48" t="s">
        <v>21</v>
      </c>
      <c r="B14" s="45">
        <v>5109000000</v>
      </c>
      <c r="C14" s="45">
        <v>14423728.813559299</v>
      </c>
      <c r="D14" s="45">
        <v>6000000</v>
      </c>
      <c r="E14" s="44" t="s">
        <v>22</v>
      </c>
      <c r="F14" s="49">
        <f t="shared" si="0"/>
        <v>8423728.8135592993</v>
      </c>
      <c r="H14" s="39" t="s">
        <v>43</v>
      </c>
      <c r="I14" s="41">
        <v>0.8</v>
      </c>
      <c r="J14" s="40">
        <v>0.2</v>
      </c>
    </row>
    <row r="15" spans="1:11" x14ac:dyDescent="0.25">
      <c r="A15" s="48" t="s">
        <v>29</v>
      </c>
      <c r="B15" s="45">
        <v>5828000000</v>
      </c>
      <c r="C15" s="45">
        <v>14055690.072639201</v>
      </c>
      <c r="D15" s="45">
        <v>13000000</v>
      </c>
      <c r="E15" s="44" t="s">
        <v>22</v>
      </c>
      <c r="F15" s="49">
        <f t="shared" si="0"/>
        <v>1055690.0726392008</v>
      </c>
      <c r="H15" s="26">
        <f>SUM(B4:B34)</f>
        <v>215691298000</v>
      </c>
      <c r="I15" s="38">
        <f>H15*I14</f>
        <v>172553038400</v>
      </c>
      <c r="J15" s="38">
        <f>H15*J14</f>
        <v>43138259600</v>
      </c>
    </row>
    <row r="16" spans="1:11" x14ac:dyDescent="0.25">
      <c r="A16" s="48" t="s">
        <v>33</v>
      </c>
      <c r="B16" s="45">
        <v>14621146000</v>
      </c>
      <c r="C16" s="45">
        <v>12882741.3945278</v>
      </c>
      <c r="D16" s="45">
        <v>11000000</v>
      </c>
      <c r="E16" s="44" t="s">
        <v>19</v>
      </c>
      <c r="F16" s="49">
        <f t="shared" si="0"/>
        <v>1882741.3945278004</v>
      </c>
    </row>
    <row r="17" spans="1:9" x14ac:dyDescent="0.25">
      <c r="A17" s="48" t="s">
        <v>28</v>
      </c>
      <c r="B17" s="45">
        <v>18355306000</v>
      </c>
      <c r="C17" s="45">
        <v>12534727.272727201</v>
      </c>
      <c r="D17" s="45">
        <v>8000000</v>
      </c>
      <c r="E17" s="44" t="s">
        <v>19</v>
      </c>
      <c r="F17" s="49">
        <f t="shared" si="0"/>
        <v>4534727.2727272008</v>
      </c>
    </row>
    <row r="18" spans="1:9" x14ac:dyDescent="0.25">
      <c r="A18" s="48" t="s">
        <v>39</v>
      </c>
      <c r="B18" s="45">
        <v>2188000000</v>
      </c>
      <c r="C18" s="45">
        <v>12420454.5454545</v>
      </c>
      <c r="D18" s="45">
        <v>12000000</v>
      </c>
      <c r="E18" s="44" t="s">
        <v>22</v>
      </c>
      <c r="F18" s="49">
        <f t="shared" si="0"/>
        <v>420454.54545450024</v>
      </c>
    </row>
    <row r="19" spans="1:9" x14ac:dyDescent="0.25">
      <c r="A19" s="48" t="s">
        <v>25</v>
      </c>
      <c r="B19" s="45">
        <v>3418000000</v>
      </c>
      <c r="C19" s="45">
        <v>11608843.537414899</v>
      </c>
      <c r="D19" s="45">
        <v>6000000</v>
      </c>
      <c r="E19" s="44" t="s">
        <v>19</v>
      </c>
      <c r="F19" s="49">
        <f t="shared" si="0"/>
        <v>5608843.5374148991</v>
      </c>
    </row>
    <row r="20" spans="1:9" x14ac:dyDescent="0.25">
      <c r="A20" s="48" t="s">
        <v>30</v>
      </c>
      <c r="B20" s="45">
        <v>2588000000</v>
      </c>
      <c r="C20" s="45">
        <v>10533057.851239599</v>
      </c>
      <c r="D20" s="45">
        <v>7000000</v>
      </c>
      <c r="E20" s="44" t="s">
        <v>19</v>
      </c>
      <c r="F20" s="49">
        <f t="shared" si="0"/>
        <v>3533057.8512395993</v>
      </c>
    </row>
    <row r="21" spans="1:9" x14ac:dyDescent="0.25">
      <c r="A21" s="48" t="s">
        <v>18</v>
      </c>
      <c r="B21" s="45">
        <v>5366684000</v>
      </c>
      <c r="C21" s="45">
        <v>9543108.7344028503</v>
      </c>
      <c r="D21" s="45">
        <v>4000</v>
      </c>
      <c r="E21" s="44" t="s">
        <v>19</v>
      </c>
      <c r="F21" s="49">
        <f t="shared" si="0"/>
        <v>9539108.7344028503</v>
      </c>
    </row>
    <row r="22" spans="1:9" ht="15.75" thickBot="1" x14ac:dyDescent="0.3">
      <c r="A22" s="62" t="s">
        <v>29</v>
      </c>
      <c r="B22" s="63">
        <v>11948976000</v>
      </c>
      <c r="C22" s="63">
        <v>9487242.0382165592</v>
      </c>
      <c r="D22" s="63">
        <v>5000000</v>
      </c>
      <c r="E22" s="64" t="s">
        <v>19</v>
      </c>
      <c r="F22" s="65">
        <f t="shared" si="0"/>
        <v>4487242.0382165592</v>
      </c>
      <c r="G22" s="66"/>
      <c r="H22" s="94" t="s">
        <v>44</v>
      </c>
      <c r="I22" s="94"/>
    </row>
    <row r="23" spans="1:9" ht="15.75" thickTop="1" x14ac:dyDescent="0.25">
      <c r="A23" s="25" t="s">
        <v>21</v>
      </c>
      <c r="B23" s="26">
        <v>11343233000</v>
      </c>
      <c r="C23" s="26">
        <v>8735883.3075734098</v>
      </c>
      <c r="D23" s="26">
        <v>160500</v>
      </c>
      <c r="E23" s="27" t="s">
        <v>19</v>
      </c>
      <c r="F23" s="61">
        <f t="shared" si="0"/>
        <v>8575383.3075734098</v>
      </c>
    </row>
    <row r="24" spans="1:9" x14ac:dyDescent="0.25">
      <c r="A24" s="6" t="s">
        <v>36</v>
      </c>
      <c r="B24" s="2">
        <v>2154000000</v>
      </c>
      <c r="C24" s="2">
        <v>8677419.3548387103</v>
      </c>
      <c r="D24" s="2">
        <v>8000000</v>
      </c>
      <c r="E24" s="1" t="s">
        <v>19</v>
      </c>
      <c r="F24" s="50">
        <f t="shared" si="0"/>
        <v>677419.35483871028</v>
      </c>
    </row>
    <row r="25" spans="1:9" x14ac:dyDescent="0.25">
      <c r="A25" s="6" t="s">
        <v>35</v>
      </c>
      <c r="B25" s="2">
        <v>2274000000</v>
      </c>
      <c r="C25" s="2">
        <v>5741772.1518987296</v>
      </c>
      <c r="D25" s="2">
        <v>5000000</v>
      </c>
      <c r="E25" s="1" t="s">
        <v>19</v>
      </c>
      <c r="F25" s="50">
        <f t="shared" si="0"/>
        <v>741772.15189872961</v>
      </c>
    </row>
    <row r="26" spans="1:9" x14ac:dyDescent="0.25">
      <c r="A26" s="6" t="s">
        <v>23</v>
      </c>
      <c r="B26" s="2">
        <v>2572000000</v>
      </c>
      <c r="C26" s="2">
        <v>5198380.5668016197</v>
      </c>
      <c r="D26" s="2">
        <v>4000000</v>
      </c>
      <c r="E26" s="1" t="s">
        <v>22</v>
      </c>
      <c r="F26" s="50">
        <f t="shared" si="0"/>
        <v>1198380.5668016197</v>
      </c>
    </row>
    <row r="27" spans="1:9" x14ac:dyDescent="0.25">
      <c r="A27" s="6" t="s">
        <v>32</v>
      </c>
      <c r="B27" s="2">
        <v>4120369000</v>
      </c>
      <c r="C27" s="2">
        <v>5179080.5031446498</v>
      </c>
      <c r="D27" s="2">
        <v>2000000</v>
      </c>
      <c r="E27" s="1" t="s">
        <v>19</v>
      </c>
      <c r="F27" s="50">
        <f t="shared" si="0"/>
        <v>3179080.5031446498</v>
      </c>
    </row>
    <row r="28" spans="1:9" x14ac:dyDescent="0.25">
      <c r="A28" s="6" t="s">
        <v>37</v>
      </c>
      <c r="B28" s="2">
        <v>2626000000</v>
      </c>
      <c r="C28" s="2">
        <v>4647163.1205673702</v>
      </c>
      <c r="D28" s="2">
        <v>4000000</v>
      </c>
      <c r="E28" s="1" t="s">
        <v>19</v>
      </c>
      <c r="F28" s="50">
        <f t="shared" si="0"/>
        <v>647163.12056737021</v>
      </c>
    </row>
    <row r="29" spans="1:9" x14ac:dyDescent="0.25">
      <c r="A29" s="6" t="s">
        <v>20</v>
      </c>
      <c r="B29" s="2">
        <v>1052000000</v>
      </c>
      <c r="C29" s="2">
        <v>4138339.9209486102</v>
      </c>
      <c r="D29" s="2">
        <v>4000000</v>
      </c>
      <c r="E29" s="1" t="s">
        <v>22</v>
      </c>
      <c r="F29" s="50">
        <f t="shared" si="0"/>
        <v>138339.92094861018</v>
      </c>
    </row>
    <row r="30" spans="1:9" x14ac:dyDescent="0.25">
      <c r="A30" s="6" t="s">
        <v>31</v>
      </c>
      <c r="B30" s="2">
        <v>2777612000</v>
      </c>
      <c r="C30" s="2">
        <v>3185760.9195402199</v>
      </c>
      <c r="D30" s="2">
        <v>1000</v>
      </c>
      <c r="E30" s="1" t="s">
        <v>19</v>
      </c>
      <c r="F30" s="50">
        <f t="shared" si="0"/>
        <v>3184760.9195402199</v>
      </c>
    </row>
    <row r="31" spans="1:9" x14ac:dyDescent="0.25">
      <c r="A31" s="6" t="s">
        <v>34</v>
      </c>
      <c r="B31" s="2">
        <v>1650000000</v>
      </c>
      <c r="C31" s="2">
        <v>1911832.9466357301</v>
      </c>
      <c r="D31" s="2">
        <v>1000000</v>
      </c>
      <c r="E31" s="1" t="s">
        <v>19</v>
      </c>
      <c r="F31" s="50">
        <f t="shared" si="0"/>
        <v>911832.9466357301</v>
      </c>
    </row>
    <row r="32" spans="1:9" x14ac:dyDescent="0.25">
      <c r="A32" s="6" t="s">
        <v>27</v>
      </c>
      <c r="B32" s="2">
        <v>1419755000</v>
      </c>
      <c r="C32" s="2">
        <v>1819396.8871595301</v>
      </c>
      <c r="D32" s="2">
        <v>45000</v>
      </c>
      <c r="E32" s="1" t="s">
        <v>19</v>
      </c>
      <c r="F32" s="50">
        <f t="shared" si="0"/>
        <v>1774396.8871595301</v>
      </c>
    </row>
    <row r="33" spans="1:6" x14ac:dyDescent="0.25">
      <c r="A33" s="6" t="s">
        <v>41</v>
      </c>
      <c r="B33" s="2">
        <v>1155000</v>
      </c>
      <c r="C33" s="2">
        <v>2649.0825688073301</v>
      </c>
      <c r="D33" s="2">
        <v>2000</v>
      </c>
      <c r="E33" s="1" t="s">
        <v>19</v>
      </c>
      <c r="F33" s="50">
        <f t="shared" si="0"/>
        <v>649.08256880733006</v>
      </c>
    </row>
    <row r="34" spans="1:6" ht="15.75" thickBot="1" x14ac:dyDescent="0.3">
      <c r="A34" s="8" t="s">
        <v>40</v>
      </c>
      <c r="B34" s="9">
        <v>684000</v>
      </c>
      <c r="C34" s="9">
        <v>2589.3536121673001</v>
      </c>
      <c r="D34" s="9">
        <v>1000</v>
      </c>
      <c r="E34" s="10" t="s">
        <v>19</v>
      </c>
      <c r="F34" s="51">
        <f t="shared" si="0"/>
        <v>1589.3536121673001</v>
      </c>
    </row>
  </sheetData>
  <sortState xmlns:xlrd2="http://schemas.microsoft.com/office/spreadsheetml/2017/richdata2" ref="A4:F34">
    <sortCondition descending="1" ref="C4:C34"/>
  </sortState>
  <mergeCells count="2">
    <mergeCell ref="H22:I22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Opción 1</vt:lpstr>
      <vt:lpstr>Opción 2</vt:lpstr>
      <vt:lpstr>Opción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E. Arias G.</dc:creator>
  <cp:lastModifiedBy>Denise E. Arias G.</cp:lastModifiedBy>
  <dcterms:created xsi:type="dcterms:W3CDTF">2020-09-27T04:06:51Z</dcterms:created>
  <dcterms:modified xsi:type="dcterms:W3CDTF">2020-09-27T23:28:55Z</dcterms:modified>
</cp:coreProperties>
</file>