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orkstation 1\Desktop\Aulas\EE568\HW_2\"/>
    </mc:Choice>
  </mc:AlternateContent>
  <xr:revisionPtr revIDLastSave="0" documentId="13_ncr:1_{F6C7BBF1-36FE-47C3-9727-DF28C0E6DC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15" i="1" s="1"/>
  <c r="I8" i="1"/>
  <c r="D20" i="1"/>
  <c r="D21" i="1"/>
  <c r="D19" i="1"/>
  <c r="D18" i="1"/>
  <c r="D17" i="1"/>
  <c r="D16" i="1"/>
  <c r="D15" i="1"/>
  <c r="D14" i="1"/>
  <c r="D13" i="1"/>
  <c r="D11" i="1"/>
  <c r="D12" i="1"/>
  <c r="D10" i="1"/>
  <c r="D9" i="1"/>
  <c r="D8" i="1"/>
  <c r="I18" i="1" l="1"/>
  <c r="I21" i="1" s="1"/>
  <c r="I16" i="1"/>
  <c r="I17" i="1"/>
  <c r="I14" i="1"/>
  <c r="I13" i="1"/>
  <c r="I19" i="1" l="1"/>
  <c r="I20" i="1"/>
</calcChain>
</file>

<file path=xl/sharedStrings.xml><?xml version="1.0" encoding="utf-8"?>
<sst xmlns="http://schemas.openxmlformats.org/spreadsheetml/2006/main" count="178" uniqueCount="88">
  <si>
    <t># pole</t>
  </si>
  <si>
    <t>Symbol</t>
  </si>
  <si>
    <t># slots</t>
  </si>
  <si>
    <t>Q</t>
  </si>
  <si>
    <t># layer</t>
  </si>
  <si>
    <t>Parameters</t>
  </si>
  <si>
    <t>Value</t>
  </si>
  <si>
    <t>Pole Pair</t>
  </si>
  <si>
    <t>p</t>
  </si>
  <si>
    <t>Slot/Phase/Pole</t>
  </si>
  <si>
    <t>q</t>
  </si>
  <si>
    <t># phase</t>
  </si>
  <si>
    <t>m</t>
  </si>
  <si>
    <t>Coil Pitch</t>
  </si>
  <si>
    <r>
      <rPr>
        <sz val="11"/>
        <color theme="1"/>
        <rFont val="Calibri"/>
        <family val="2"/>
      </rPr>
      <t>α</t>
    </r>
    <r>
      <rPr>
        <vertAlign val="subscript"/>
        <sz val="11"/>
        <color theme="1"/>
        <rFont val="Calibri"/>
        <family val="2"/>
      </rPr>
      <t>u</t>
    </r>
  </si>
  <si>
    <t>Slot Angle</t>
  </si>
  <si>
    <t>[electrical degree]</t>
  </si>
  <si>
    <t>λ</t>
  </si>
  <si>
    <t>Full-pitched winding</t>
  </si>
  <si>
    <t>Description (if applied)</t>
  </si>
  <si>
    <t>Distribution Factor for Fundamental</t>
  </si>
  <si>
    <r>
      <t>Distribution Factor for the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harmonic</t>
    </r>
  </si>
  <si>
    <r>
      <t>Distribution Factor for the 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harmonic</t>
    </r>
  </si>
  <si>
    <r>
      <t>k</t>
    </r>
    <r>
      <rPr>
        <vertAlign val="subscript"/>
        <sz val="11"/>
        <color theme="1"/>
        <rFont val="Calibri"/>
        <family val="2"/>
        <scheme val="minor"/>
      </rPr>
      <t>d1</t>
    </r>
  </si>
  <si>
    <r>
      <t>k</t>
    </r>
    <r>
      <rPr>
        <vertAlign val="subscript"/>
        <sz val="11"/>
        <color theme="1"/>
        <rFont val="Calibri"/>
        <family val="2"/>
        <scheme val="minor"/>
      </rPr>
      <t>d3</t>
    </r>
  </si>
  <si>
    <r>
      <t>k</t>
    </r>
    <r>
      <rPr>
        <vertAlign val="subscript"/>
        <sz val="11"/>
        <color theme="1"/>
        <rFont val="Calibri"/>
        <family val="2"/>
        <scheme val="minor"/>
      </rPr>
      <t>d5</t>
    </r>
  </si>
  <si>
    <t>Pitch Factor for Fundamental</t>
  </si>
  <si>
    <r>
      <t>k</t>
    </r>
    <r>
      <rPr>
        <vertAlign val="subscript"/>
        <sz val="11"/>
        <color theme="1"/>
        <rFont val="Calibri"/>
        <family val="2"/>
        <scheme val="minor"/>
      </rPr>
      <t>p1</t>
    </r>
  </si>
  <si>
    <r>
      <t>k</t>
    </r>
    <r>
      <rPr>
        <vertAlign val="subscript"/>
        <sz val="11"/>
        <color theme="1"/>
        <rFont val="Calibri"/>
        <family val="2"/>
        <scheme val="minor"/>
      </rPr>
      <t>p3</t>
    </r>
  </si>
  <si>
    <r>
      <t>k</t>
    </r>
    <r>
      <rPr>
        <vertAlign val="subscript"/>
        <sz val="11"/>
        <color theme="1"/>
        <rFont val="Calibri"/>
        <family val="2"/>
        <scheme val="minor"/>
      </rPr>
      <t>p5</t>
    </r>
  </si>
  <si>
    <r>
      <t>Pitch Factor for the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harmonic</t>
    </r>
  </si>
  <si>
    <r>
      <t>Pitch Factor for the 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harmonic</t>
    </r>
  </si>
  <si>
    <t>Winding Factor for Fundamental</t>
  </si>
  <si>
    <r>
      <t>Winding Factor for the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harmonic</t>
    </r>
  </si>
  <si>
    <r>
      <t>Winding Factor for the 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harmonic</t>
    </r>
  </si>
  <si>
    <r>
      <t>k</t>
    </r>
    <r>
      <rPr>
        <vertAlign val="subscript"/>
        <sz val="11"/>
        <color theme="1"/>
        <rFont val="Calibri"/>
        <family val="2"/>
        <scheme val="minor"/>
      </rPr>
      <t>w1</t>
    </r>
  </si>
  <si>
    <r>
      <t>k</t>
    </r>
    <r>
      <rPr>
        <vertAlign val="subscript"/>
        <sz val="11"/>
        <color theme="1"/>
        <rFont val="Calibri"/>
        <family val="2"/>
        <scheme val="minor"/>
      </rPr>
      <t>w3</t>
    </r>
  </si>
  <si>
    <r>
      <t>k</t>
    </r>
    <r>
      <rPr>
        <vertAlign val="subscript"/>
        <sz val="11"/>
        <color theme="1"/>
        <rFont val="Calibri"/>
        <family val="2"/>
        <scheme val="minor"/>
      </rPr>
      <t>w5</t>
    </r>
  </si>
  <si>
    <t>11/12 short-pitched winding</t>
  </si>
  <si>
    <t>A1</t>
  </si>
  <si>
    <t>A2</t>
  </si>
  <si>
    <t>A3</t>
  </si>
  <si>
    <t>A4</t>
  </si>
  <si>
    <t>C1-</t>
  </si>
  <si>
    <t>C2-</t>
  </si>
  <si>
    <t>C3-</t>
  </si>
  <si>
    <t>C4-</t>
  </si>
  <si>
    <t>B1</t>
  </si>
  <si>
    <t>B2</t>
  </si>
  <si>
    <t>B3</t>
  </si>
  <si>
    <t>B4</t>
  </si>
  <si>
    <t>A5-</t>
  </si>
  <si>
    <t>A6-</t>
  </si>
  <si>
    <t>A7-</t>
  </si>
  <si>
    <t>A8-</t>
  </si>
  <si>
    <t>C5</t>
  </si>
  <si>
    <t>C6</t>
  </si>
  <si>
    <t>C7</t>
  </si>
  <si>
    <t>C8</t>
  </si>
  <si>
    <t>B5-</t>
  </si>
  <si>
    <t>B6-</t>
  </si>
  <si>
    <t>B7-</t>
  </si>
  <si>
    <t>B8-</t>
  </si>
  <si>
    <t>A21</t>
  </si>
  <si>
    <t>A22</t>
  </si>
  <si>
    <t>A23</t>
  </si>
  <si>
    <t>A24</t>
  </si>
  <si>
    <t>C21-</t>
  </si>
  <si>
    <t>C22-</t>
  </si>
  <si>
    <t>C23-</t>
  </si>
  <si>
    <t>C24-</t>
  </si>
  <si>
    <t>B21</t>
  </si>
  <si>
    <t>B22</t>
  </si>
  <si>
    <t>B23</t>
  </si>
  <si>
    <t>B24</t>
  </si>
  <si>
    <t>A1-</t>
  </si>
  <si>
    <t>A2-</t>
  </si>
  <si>
    <t>A3-</t>
  </si>
  <si>
    <t>A4-</t>
  </si>
  <si>
    <t>C1</t>
  </si>
  <si>
    <t>C2</t>
  </si>
  <si>
    <t>C3</t>
  </si>
  <si>
    <t>C4</t>
  </si>
  <si>
    <t>B1-</t>
  </si>
  <si>
    <t>B2-</t>
  </si>
  <si>
    <t>B3-</t>
  </si>
  <si>
    <t>B4-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</si>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</sst>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75B2-5535-4B31-AFB5-BD8CA29C32E2}">
  <dimension ref="A1:Y9"/>
  <sheetViews>
    <sheetView tabSelected="1" workbookViewId="0">
      <selection activeCell="U14" sqref="U14"/>
    </sheetView>
  </sheetViews>
  <sheetFormatPr defaultColWidth="5.85546875" defaultRowHeight="33.75" customHeight="1" x14ac:dyDescent="0.25"/>
  <sheetData>
    <row r="1" spans="1:25" ht="33.75" customHeight="1" x14ac:dyDescent="0.25">
      <c r="B1" s="13" t="s">
        <v>18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5"/>
    </row>
    <row r="2" spans="1:25" ht="33.75" customHeight="1" x14ac:dyDescent="0.25">
      <c r="B2" s="9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0">
        <v>22</v>
      </c>
      <c r="X2" s="10">
        <v>23</v>
      </c>
      <c r="Y2" s="11">
        <v>24</v>
      </c>
    </row>
    <row r="3" spans="1:25" ht="33.75" customHeight="1" x14ac:dyDescent="0.25">
      <c r="B3" s="4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2" t="s">
        <v>47</v>
      </c>
      <c r="K3" s="2" t="s">
        <v>48</v>
      </c>
      <c r="L3" s="2" t="s">
        <v>49</v>
      </c>
      <c r="M3" s="2" t="s">
        <v>50</v>
      </c>
      <c r="N3" s="2" t="s">
        <v>51</v>
      </c>
      <c r="O3" s="2" t="s">
        <v>52</v>
      </c>
      <c r="P3" s="2" t="s">
        <v>53</v>
      </c>
      <c r="Q3" s="2" t="s">
        <v>54</v>
      </c>
      <c r="R3" s="2" t="s">
        <v>55</v>
      </c>
      <c r="S3" s="2" t="s">
        <v>56</v>
      </c>
      <c r="T3" s="2" t="s">
        <v>57</v>
      </c>
      <c r="U3" s="2" t="s">
        <v>58</v>
      </c>
      <c r="V3" s="2" t="s">
        <v>59</v>
      </c>
      <c r="W3" s="2" t="s">
        <v>60</v>
      </c>
      <c r="X3" s="2" t="s">
        <v>61</v>
      </c>
      <c r="Y3" s="5" t="s">
        <v>62</v>
      </c>
    </row>
    <row r="4" spans="1:25" ht="33.75" customHeight="1" thickBot="1" x14ac:dyDescent="0.3">
      <c r="B4" s="6" t="s">
        <v>63</v>
      </c>
      <c r="C4" s="7" t="s">
        <v>64</v>
      </c>
      <c r="D4" s="7" t="s">
        <v>65</v>
      </c>
      <c r="E4" s="7" t="s">
        <v>66</v>
      </c>
      <c r="F4" s="7" t="s">
        <v>67</v>
      </c>
      <c r="G4" s="7" t="s">
        <v>68</v>
      </c>
      <c r="H4" s="7" t="s">
        <v>69</v>
      </c>
      <c r="I4" s="7" t="s">
        <v>70</v>
      </c>
      <c r="J4" s="7" t="s">
        <v>71</v>
      </c>
      <c r="K4" s="7" t="s">
        <v>72</v>
      </c>
      <c r="L4" s="7" t="s">
        <v>73</v>
      </c>
      <c r="M4" s="7" t="s">
        <v>74</v>
      </c>
      <c r="N4" s="7" t="s">
        <v>75</v>
      </c>
      <c r="O4" s="7" t="s">
        <v>76</v>
      </c>
      <c r="P4" s="7" t="s">
        <v>77</v>
      </c>
      <c r="Q4" s="7" t="s">
        <v>78</v>
      </c>
      <c r="R4" s="7" t="s">
        <v>79</v>
      </c>
      <c r="S4" s="7" t="s">
        <v>80</v>
      </c>
      <c r="T4" s="7" t="s">
        <v>81</v>
      </c>
      <c r="U4" s="7" t="s">
        <v>82</v>
      </c>
      <c r="V4" s="7" t="s">
        <v>83</v>
      </c>
      <c r="W4" s="7" t="s">
        <v>84</v>
      </c>
      <c r="X4" s="7" t="s">
        <v>85</v>
      </c>
      <c r="Y4" s="8" t="s">
        <v>86</v>
      </c>
    </row>
    <row r="5" spans="1:25" ht="33.75" customHeight="1" thickBot="1" x14ac:dyDescent="0.3"/>
    <row r="6" spans="1:25" ht="33.75" customHeight="1" x14ac:dyDescent="0.25">
      <c r="B6" s="13" t="s">
        <v>38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"/>
    </row>
    <row r="7" spans="1:25" ht="33.75" customHeight="1" x14ac:dyDescent="0.25">
      <c r="B7" s="9">
        <v>1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0">
        <v>8</v>
      </c>
      <c r="J7" s="10">
        <v>9</v>
      </c>
      <c r="K7" s="10">
        <v>10</v>
      </c>
      <c r="L7" s="10">
        <v>11</v>
      </c>
      <c r="M7" s="10">
        <v>12</v>
      </c>
      <c r="N7" s="10">
        <v>13</v>
      </c>
      <c r="O7" s="10">
        <v>14</v>
      </c>
      <c r="P7" s="10">
        <v>15</v>
      </c>
      <c r="Q7" s="10">
        <v>16</v>
      </c>
      <c r="R7" s="10">
        <v>17</v>
      </c>
      <c r="S7" s="10">
        <v>18</v>
      </c>
      <c r="T7" s="10">
        <v>19</v>
      </c>
      <c r="U7" s="10">
        <v>20</v>
      </c>
      <c r="V7" s="10">
        <v>21</v>
      </c>
      <c r="W7" s="10">
        <v>22</v>
      </c>
      <c r="X7" s="10">
        <v>23</v>
      </c>
      <c r="Y7" s="11">
        <v>24</v>
      </c>
    </row>
    <row r="8" spans="1:25" ht="33.75" customHeight="1" x14ac:dyDescent="0.25">
      <c r="B8" s="4" t="s">
        <v>39</v>
      </c>
      <c r="C8" s="2" t="s">
        <v>40</v>
      </c>
      <c r="D8" s="2" t="s">
        <v>41</v>
      </c>
      <c r="E8" s="2" t="s">
        <v>42</v>
      </c>
      <c r="F8" s="2" t="s">
        <v>43</v>
      </c>
      <c r="G8" s="2" t="s">
        <v>44</v>
      </c>
      <c r="H8" s="2" t="s">
        <v>45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  <c r="R8" s="2" t="s">
        <v>55</v>
      </c>
      <c r="S8" s="2" t="s">
        <v>56</v>
      </c>
      <c r="T8" s="2" t="s">
        <v>57</v>
      </c>
      <c r="U8" s="2" t="s">
        <v>58</v>
      </c>
      <c r="V8" s="2" t="s">
        <v>59</v>
      </c>
      <c r="W8" s="2" t="s">
        <v>60</v>
      </c>
      <c r="X8" s="2" t="s">
        <v>61</v>
      </c>
      <c r="Y8" s="5" t="s">
        <v>62</v>
      </c>
    </row>
    <row r="9" spans="1:25" ht="33.75" customHeight="1" thickBot="1" x14ac:dyDescent="0.3">
      <c r="A9" s="12"/>
      <c r="B9" s="6" t="s">
        <v>64</v>
      </c>
      <c r="C9" s="7" t="s">
        <v>65</v>
      </c>
      <c r="D9" s="7" t="s">
        <v>66</v>
      </c>
      <c r="E9" s="7" t="s">
        <v>67</v>
      </c>
      <c r="F9" s="7" t="s">
        <v>68</v>
      </c>
      <c r="G9" s="7" t="s">
        <v>69</v>
      </c>
      <c r="H9" s="7" t="s">
        <v>70</v>
      </c>
      <c r="I9" s="7" t="s">
        <v>71</v>
      </c>
      <c r="J9" s="7" t="s">
        <v>72</v>
      </c>
      <c r="K9" s="7" t="s">
        <v>73</v>
      </c>
      <c r="L9" s="7" t="s">
        <v>74</v>
      </c>
      <c r="M9" s="7" t="s">
        <v>75</v>
      </c>
      <c r="N9" s="7" t="s">
        <v>76</v>
      </c>
      <c r="O9" s="7" t="s">
        <v>77</v>
      </c>
      <c r="P9" s="7" t="s">
        <v>78</v>
      </c>
      <c r="Q9" s="7" t="s">
        <v>79</v>
      </c>
      <c r="R9" s="7" t="s">
        <v>80</v>
      </c>
      <c r="S9" s="7" t="s">
        <v>81</v>
      </c>
      <c r="T9" s="7" t="s">
        <v>82</v>
      </c>
      <c r="U9" s="7" t="s">
        <v>83</v>
      </c>
      <c r="V9" s="7" t="s">
        <v>84</v>
      </c>
      <c r="W9" s="7" t="s">
        <v>85</v>
      </c>
      <c r="X9" s="7" t="s">
        <v>86</v>
      </c>
      <c r="Y9" s="8" t="s">
        <v>87</v>
      </c>
    </row>
  </sheetData>
  <mergeCells count="2">
    <mergeCell ref="B1:Y1"/>
    <mergeCell ref="B6:Y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zoomScale="130" zoomScaleNormal="130" workbookViewId="0">
      <selection activeCell="B26" sqref="B26"/>
    </sheetView>
  </sheetViews>
  <sheetFormatPr defaultRowHeight="15" x14ac:dyDescent="0.25"/>
  <cols>
    <col min="1" max="1" width="11.140625" style="1" bestFit="1" customWidth="1"/>
    <col min="2" max="2" width="36" style="1" bestFit="1" customWidth="1"/>
    <col min="3" max="3" width="7.5703125" style="1" bestFit="1" customWidth="1"/>
    <col min="4" max="4" width="7.5703125" style="1" customWidth="1"/>
    <col min="5" max="5" width="21.85546875" style="1" bestFit="1" customWidth="1"/>
    <col min="6" max="6" width="9.140625" style="1"/>
    <col min="7" max="7" width="36" style="1" bestFit="1" customWidth="1"/>
    <col min="8" max="8" width="7.5703125" style="1" bestFit="1" customWidth="1"/>
    <col min="9" max="9" width="7.5703125" style="1" customWidth="1"/>
    <col min="10" max="10" width="21.85546875" style="1" bestFit="1" customWidth="1"/>
    <col min="11" max="16384" width="9.140625" style="1"/>
  </cols>
  <sheetData>
    <row r="1" spans="2:10" ht="15.75" thickBot="1" x14ac:dyDescent="0.3"/>
    <row r="2" spans="2:10" x14ac:dyDescent="0.25">
      <c r="B2" s="13" t="s">
        <v>18</v>
      </c>
      <c r="C2" s="14"/>
      <c r="D2" s="14"/>
      <c r="E2" s="15"/>
      <c r="G2" s="13" t="s">
        <v>38</v>
      </c>
      <c r="H2" s="14"/>
      <c r="I2" s="14"/>
      <c r="J2" s="15"/>
    </row>
    <row r="3" spans="2:10" x14ac:dyDescent="0.25">
      <c r="B3" s="9" t="s">
        <v>5</v>
      </c>
      <c r="C3" s="10" t="s">
        <v>1</v>
      </c>
      <c r="D3" s="10" t="s">
        <v>6</v>
      </c>
      <c r="E3" s="11" t="s">
        <v>19</v>
      </c>
      <c r="G3" s="9" t="s">
        <v>5</v>
      </c>
      <c r="H3" s="10" t="s">
        <v>1</v>
      </c>
      <c r="I3" s="10" t="s">
        <v>6</v>
      </c>
      <c r="J3" s="11" t="s">
        <v>19</v>
      </c>
    </row>
    <row r="4" spans="2:10" x14ac:dyDescent="0.25">
      <c r="B4" s="4" t="s">
        <v>0</v>
      </c>
      <c r="C4" s="2"/>
      <c r="D4" s="2">
        <v>6</v>
      </c>
      <c r="E4" s="5"/>
      <c r="G4" s="4" t="s">
        <v>0</v>
      </c>
      <c r="H4" s="2"/>
      <c r="I4" s="2">
        <v>6</v>
      </c>
      <c r="J4" s="5"/>
    </row>
    <row r="5" spans="2:10" x14ac:dyDescent="0.25">
      <c r="B5" s="4" t="s">
        <v>2</v>
      </c>
      <c r="C5" s="2" t="s">
        <v>3</v>
      </c>
      <c r="D5" s="2">
        <v>72</v>
      </c>
      <c r="E5" s="5"/>
      <c r="G5" s="4" t="s">
        <v>2</v>
      </c>
      <c r="H5" s="2" t="s">
        <v>3</v>
      </c>
      <c r="I5" s="2">
        <v>72</v>
      </c>
      <c r="J5" s="5"/>
    </row>
    <row r="6" spans="2:10" x14ac:dyDescent="0.25">
      <c r="B6" s="4" t="s">
        <v>11</v>
      </c>
      <c r="C6" s="2" t="s">
        <v>12</v>
      </c>
      <c r="D6" s="2">
        <v>3</v>
      </c>
      <c r="E6" s="5"/>
      <c r="G6" s="4" t="s">
        <v>11</v>
      </c>
      <c r="H6" s="2" t="s">
        <v>12</v>
      </c>
      <c r="I6" s="2">
        <v>3</v>
      </c>
      <c r="J6" s="5"/>
    </row>
    <row r="7" spans="2:10" x14ac:dyDescent="0.25">
      <c r="B7" s="4" t="s">
        <v>4</v>
      </c>
      <c r="C7" s="2"/>
      <c r="D7" s="2">
        <v>2</v>
      </c>
      <c r="E7" s="5"/>
      <c r="G7" s="4" t="s">
        <v>4</v>
      </c>
      <c r="H7" s="2"/>
      <c r="I7" s="2">
        <v>2</v>
      </c>
      <c r="J7" s="5"/>
    </row>
    <row r="8" spans="2:10" x14ac:dyDescent="0.25">
      <c r="B8" s="4" t="s">
        <v>7</v>
      </c>
      <c r="C8" s="2" t="s">
        <v>8</v>
      </c>
      <c r="D8" s="2">
        <f>D4/2</f>
        <v>3</v>
      </c>
      <c r="E8" s="5"/>
      <c r="G8" s="4" t="s">
        <v>7</v>
      </c>
      <c r="H8" s="2" t="s">
        <v>8</v>
      </c>
      <c r="I8" s="2">
        <f>I4/2</f>
        <v>3</v>
      </c>
      <c r="J8" s="5"/>
    </row>
    <row r="9" spans="2:10" x14ac:dyDescent="0.25">
      <c r="B9" s="4" t="s">
        <v>9</v>
      </c>
      <c r="C9" s="2" t="s">
        <v>10</v>
      </c>
      <c r="D9" s="2">
        <f>D5/D6/D4</f>
        <v>4</v>
      </c>
      <c r="E9" s="5"/>
      <c r="G9" s="4" t="s">
        <v>9</v>
      </c>
      <c r="H9" s="2" t="s">
        <v>10</v>
      </c>
      <c r="I9" s="2">
        <f>I5/I6/I4</f>
        <v>4</v>
      </c>
      <c r="J9" s="5"/>
    </row>
    <row r="10" spans="2:10" x14ac:dyDescent="0.25">
      <c r="B10" s="4" t="s">
        <v>13</v>
      </c>
      <c r="C10" s="2"/>
      <c r="D10" s="2">
        <f>D5/D4</f>
        <v>12</v>
      </c>
      <c r="E10" s="5"/>
      <c r="G10" s="4" t="s">
        <v>13</v>
      </c>
      <c r="H10" s="2"/>
      <c r="I10" s="2">
        <f>I5/I4</f>
        <v>12</v>
      </c>
      <c r="J10" s="5"/>
    </row>
    <row r="11" spans="2:10" ht="18" x14ac:dyDescent="0.25">
      <c r="B11" s="4" t="s">
        <v>15</v>
      </c>
      <c r="C11" s="3" t="s">
        <v>14</v>
      </c>
      <c r="D11" s="2">
        <f>360*D6/D5</f>
        <v>15</v>
      </c>
      <c r="E11" s="5" t="s">
        <v>16</v>
      </c>
      <c r="G11" s="4" t="s">
        <v>15</v>
      </c>
      <c r="H11" s="3" t="s">
        <v>14</v>
      </c>
      <c r="I11" s="2">
        <f>360*I6/I5</f>
        <v>15</v>
      </c>
      <c r="J11" s="5" t="s">
        <v>16</v>
      </c>
    </row>
    <row r="12" spans="2:10" x14ac:dyDescent="0.25">
      <c r="B12" s="4" t="s">
        <v>13</v>
      </c>
      <c r="C12" s="3" t="s">
        <v>17</v>
      </c>
      <c r="D12" s="2">
        <f>360*D10*D8/D5</f>
        <v>180</v>
      </c>
      <c r="E12" s="5" t="s">
        <v>16</v>
      </c>
      <c r="G12" s="4" t="s">
        <v>13</v>
      </c>
      <c r="H12" s="3" t="s">
        <v>17</v>
      </c>
      <c r="I12" s="2">
        <f>360*I10*I8/I5*11/12</f>
        <v>165</v>
      </c>
      <c r="J12" s="5" t="s">
        <v>16</v>
      </c>
    </row>
    <row r="13" spans="2:10" ht="18" x14ac:dyDescent="0.25">
      <c r="B13" s="4" t="s">
        <v>20</v>
      </c>
      <c r="C13" s="2" t="s">
        <v>23</v>
      </c>
      <c r="D13" s="2">
        <f>(SIN(D9*1*D11*PI()/180/2))/(D9*SIN(1*D11*PI()/180/2))</f>
        <v>0.95766219694254862</v>
      </c>
      <c r="E13" s="5"/>
      <c r="G13" s="4" t="s">
        <v>20</v>
      </c>
      <c r="H13" s="2" t="s">
        <v>23</v>
      </c>
      <c r="I13" s="2">
        <f>(SIN(I9*1*I11*PI()/180/2))/(I9*SIN(1*I11*PI()/180/2))</f>
        <v>0.95766219694254862</v>
      </c>
      <c r="J13" s="5"/>
    </row>
    <row r="14" spans="2:10" ht="18" x14ac:dyDescent="0.25">
      <c r="B14" s="4" t="s">
        <v>21</v>
      </c>
      <c r="C14" s="2" t="s">
        <v>24</v>
      </c>
      <c r="D14" s="2">
        <f>(SIN(D9*3*D11*PI()/180/2))/(D9*SIN(3*D11*PI()/180/2))</f>
        <v>0.65328148243818829</v>
      </c>
      <c r="E14" s="5"/>
      <c r="G14" s="4" t="s">
        <v>21</v>
      </c>
      <c r="H14" s="2" t="s">
        <v>24</v>
      </c>
      <c r="I14" s="2">
        <f>(SIN(I9*3*I11*PI()/180/2))/(I9*SIN(3*I11*PI()/180/2))</f>
        <v>0.65328148243818829</v>
      </c>
      <c r="J14" s="5"/>
    </row>
    <row r="15" spans="2:10" ht="18" x14ac:dyDescent="0.25">
      <c r="B15" s="4" t="s">
        <v>22</v>
      </c>
      <c r="C15" s="2" t="s">
        <v>25</v>
      </c>
      <c r="D15" s="2">
        <f>(SIN(D9*5*D11*PI()/180/2))/(D9*SIN(5*D11*PI()/180/2))</f>
        <v>0.20533495396307266</v>
      </c>
      <c r="E15" s="5"/>
      <c r="G15" s="4" t="s">
        <v>22</v>
      </c>
      <c r="H15" s="2" t="s">
        <v>25</v>
      </c>
      <c r="I15" s="2">
        <f>(SIN(I9*5*I11*PI()/180/2))/(I9*SIN(5*I11*PI()/180/2))</f>
        <v>0.20533495396307266</v>
      </c>
      <c r="J15" s="5"/>
    </row>
    <row r="16" spans="2:10" ht="18" x14ac:dyDescent="0.25">
      <c r="B16" s="4" t="s">
        <v>26</v>
      </c>
      <c r="C16" s="2" t="s">
        <v>27</v>
      </c>
      <c r="D16" s="2">
        <f>SIN(1*D12*PI()/180/2)</f>
        <v>1</v>
      </c>
      <c r="E16" s="5"/>
      <c r="G16" s="4" t="s">
        <v>26</v>
      </c>
      <c r="H16" s="2" t="s">
        <v>27</v>
      </c>
      <c r="I16" s="2">
        <f>SIN(1*I12*PI()/180/2)</f>
        <v>0.99144486137381038</v>
      </c>
      <c r="J16" s="5"/>
    </row>
    <row r="17" spans="1:10" ht="18" x14ac:dyDescent="0.25">
      <c r="B17" s="4" t="s">
        <v>30</v>
      </c>
      <c r="C17" s="2" t="s">
        <v>28</v>
      </c>
      <c r="D17" s="2">
        <f>SIN(3*D12*PI()/180/2)</f>
        <v>-1</v>
      </c>
      <c r="E17" s="5"/>
      <c r="G17" s="4" t="s">
        <v>30</v>
      </c>
      <c r="H17" s="2" t="s">
        <v>28</v>
      </c>
      <c r="I17" s="2">
        <f>SIN(3*I12*PI()/180/2)</f>
        <v>-0.92387953251128685</v>
      </c>
      <c r="J17" s="5"/>
    </row>
    <row r="18" spans="1:10" ht="18" x14ac:dyDescent="0.25">
      <c r="B18" s="4" t="s">
        <v>31</v>
      </c>
      <c r="C18" s="2" t="s">
        <v>29</v>
      </c>
      <c r="D18" s="2">
        <f>SIN(5*D12*PI()/180/2)</f>
        <v>1</v>
      </c>
      <c r="E18" s="5"/>
      <c r="G18" s="4" t="s">
        <v>31</v>
      </c>
      <c r="H18" s="2" t="s">
        <v>29</v>
      </c>
      <c r="I18" s="2">
        <f>SIN(5*I12*PI()/180/2)</f>
        <v>0.7933533402912355</v>
      </c>
      <c r="J18" s="5"/>
    </row>
    <row r="19" spans="1:10" ht="18" x14ac:dyDescent="0.25">
      <c r="B19" s="4" t="s">
        <v>32</v>
      </c>
      <c r="C19" s="2" t="s">
        <v>35</v>
      </c>
      <c r="D19" s="2">
        <f>D13*D16</f>
        <v>0.95766219694254862</v>
      </c>
      <c r="E19" s="5"/>
      <c r="G19" s="4" t="s">
        <v>32</v>
      </c>
      <c r="H19" s="2" t="s">
        <v>35</v>
      </c>
      <c r="I19" s="2">
        <f>I13*I16</f>
        <v>0.94946926409064381</v>
      </c>
      <c r="J19" s="5"/>
    </row>
    <row r="20" spans="1:10" ht="18" x14ac:dyDescent="0.25">
      <c r="B20" s="4" t="s">
        <v>33</v>
      </c>
      <c r="C20" s="2" t="s">
        <v>36</v>
      </c>
      <c r="D20" s="2">
        <f t="shared" ref="D20:D21" si="0">D14*D17</f>
        <v>-0.65328148243818829</v>
      </c>
      <c r="E20" s="5"/>
      <c r="G20" s="4" t="s">
        <v>33</v>
      </c>
      <c r="H20" s="2" t="s">
        <v>36</v>
      </c>
      <c r="I20" s="2">
        <f t="shared" ref="I20:I21" si="1">I14*I17</f>
        <v>-0.60355339059327384</v>
      </c>
      <c r="J20" s="5"/>
    </row>
    <row r="21" spans="1:10" ht="18.75" thickBot="1" x14ac:dyDescent="0.3">
      <c r="B21" s="6" t="s">
        <v>34</v>
      </c>
      <c r="C21" s="7" t="s">
        <v>37</v>
      </c>
      <c r="D21" s="7">
        <f t="shared" si="0"/>
        <v>0.20533495396307266</v>
      </c>
      <c r="E21" s="8"/>
      <c r="G21" s="6" t="s">
        <v>34</v>
      </c>
      <c r="H21" s="7" t="s">
        <v>37</v>
      </c>
      <c r="I21" s="7">
        <f t="shared" si="1"/>
        <v>0.16290317160515075</v>
      </c>
      <c r="J21" s="8"/>
    </row>
    <row r="22" spans="1:10" x14ac:dyDescent="0.25">
      <c r="A22" s="12"/>
      <c r="B22" s="12"/>
      <c r="C22" s="12"/>
      <c r="D22" s="12"/>
      <c r="E22" s="12"/>
      <c r="F22" s="12"/>
    </row>
    <row r="23" spans="1:10" x14ac:dyDescent="0.25">
      <c r="A23" s="12"/>
      <c r="B23" s="12"/>
      <c r="C23" s="12"/>
      <c r="D23" s="12"/>
      <c r="E23" s="12"/>
      <c r="F23" s="12"/>
    </row>
    <row r="24" spans="1:10" x14ac:dyDescent="0.25">
      <c r="A24" s="12"/>
      <c r="B24" s="12"/>
      <c r="C24" s="12"/>
      <c r="D24" s="12"/>
      <c r="E24" s="12"/>
      <c r="F24" s="12"/>
    </row>
    <row r="25" spans="1:10" x14ac:dyDescent="0.25">
      <c r="A25" s="12"/>
      <c r="B25" s="12"/>
      <c r="C25" s="12"/>
      <c r="D25" s="12"/>
      <c r="E25" s="12"/>
      <c r="F25" s="12"/>
    </row>
    <row r="26" spans="1:10" x14ac:dyDescent="0.25">
      <c r="A26" s="12"/>
      <c r="B26" s="12"/>
      <c r="C26" s="12"/>
      <c r="D26" s="12"/>
      <c r="E26" s="12"/>
      <c r="F26" s="12"/>
    </row>
  </sheetData>
  <mergeCells count="2">
    <mergeCell ref="B2:E2"/>
    <mergeCell ref="G2:J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1</dc:creator>
  <cp:lastModifiedBy>Workstation 1</cp:lastModifiedBy>
  <dcterms:created xsi:type="dcterms:W3CDTF">2015-06-05T18:17:20Z</dcterms:created>
  <dcterms:modified xsi:type="dcterms:W3CDTF">2022-05-28T19:11:48Z</dcterms:modified>
</cp:coreProperties>
</file>