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orkstation 1\Desktop\Aulas\EE568\HW_2\"/>
    </mc:Choice>
  </mc:AlternateContent>
  <xr:revisionPtr revIDLastSave="0" documentId="13_ncr:1_{820E6B34-6CB7-49A0-9476-F895397EA6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28" i="1"/>
  <c r="E27" i="1"/>
  <c r="E26" i="1"/>
  <c r="AL9" i="1"/>
  <c r="AJ16" i="1"/>
  <c r="AJ10" i="1"/>
  <c r="D11" i="1"/>
  <c r="B24" i="2"/>
  <c r="B20" i="2"/>
  <c r="F19" i="2"/>
  <c r="F22" i="2" s="1"/>
  <c r="B19" i="2"/>
  <c r="B21" i="2" s="1"/>
  <c r="B22" i="2" s="1"/>
  <c r="D11" i="2"/>
  <c r="D13" i="2" s="1"/>
  <c r="D10" i="2"/>
  <c r="D9" i="2"/>
  <c r="D8" i="2"/>
  <c r="F22" i="1"/>
  <c r="F19" i="1"/>
  <c r="E22" i="1"/>
  <c r="B21" i="1"/>
  <c r="B22" i="1" s="1"/>
  <c r="E19" i="1"/>
  <c r="B24" i="1"/>
  <c r="B19" i="1"/>
  <c r="B20" i="1"/>
  <c r="D10" i="1"/>
  <c r="D9" i="1"/>
  <c r="D8" i="1"/>
  <c r="D12" i="2" l="1"/>
  <c r="E19" i="2"/>
  <c r="E22" i="2" s="1"/>
</calcChain>
</file>

<file path=xl/sharedStrings.xml><?xml version="1.0" encoding="utf-8"?>
<sst xmlns="http://schemas.openxmlformats.org/spreadsheetml/2006/main" count="166" uniqueCount="39">
  <si>
    <t>Parameters</t>
  </si>
  <si>
    <t>Symbol</t>
  </si>
  <si>
    <t>Value</t>
  </si>
  <si>
    <t>Description (if applied)</t>
  </si>
  <si>
    <t># pole</t>
  </si>
  <si>
    <t># slots</t>
  </si>
  <si>
    <t>Q</t>
  </si>
  <si>
    <t># phase</t>
  </si>
  <si>
    <t>m</t>
  </si>
  <si>
    <t># layer</t>
  </si>
  <si>
    <t>Pole Pair</t>
  </si>
  <si>
    <t>p</t>
  </si>
  <si>
    <t>Slot/Phase/Pole</t>
  </si>
  <si>
    <t>q</t>
  </si>
  <si>
    <t>Coil Pitch</t>
  </si>
  <si>
    <t>Slot Angle</t>
  </si>
  <si>
    <r>
      <rPr>
        <sz val="11"/>
        <color theme="1"/>
        <rFont val="Calibri"/>
        <family val="2"/>
      </rPr>
      <t>α</t>
    </r>
    <r>
      <rPr>
        <vertAlign val="subscript"/>
        <sz val="11"/>
        <color theme="1"/>
        <rFont val="Calibri"/>
        <family val="2"/>
      </rPr>
      <t>u</t>
    </r>
  </si>
  <si>
    <t>[electrical degree]</t>
  </si>
  <si>
    <t>A</t>
  </si>
  <si>
    <t>A-</t>
  </si>
  <si>
    <t>B-</t>
  </si>
  <si>
    <t>B</t>
  </si>
  <si>
    <t>C</t>
  </si>
  <si>
    <t>C-</t>
  </si>
  <si>
    <t># slot</t>
  </si>
  <si>
    <t>induced voltage angle</t>
  </si>
  <si>
    <r>
      <t>α</t>
    </r>
    <r>
      <rPr>
        <vertAlign val="subscript"/>
        <sz val="11"/>
        <color theme="1"/>
        <rFont val="Calibri"/>
        <family val="2"/>
      </rPr>
      <t>u3</t>
    </r>
  </si>
  <si>
    <r>
      <t>α</t>
    </r>
    <r>
      <rPr>
        <vertAlign val="subscript"/>
        <sz val="11"/>
        <color theme="1"/>
        <rFont val="Calibri"/>
        <family val="2"/>
      </rPr>
      <t>u5</t>
    </r>
  </si>
  <si>
    <t>405=45</t>
  </si>
  <si>
    <t>450=90</t>
  </si>
  <si>
    <t>360=0</t>
  </si>
  <si>
    <t>495=135</t>
  </si>
  <si>
    <t>465=105</t>
  </si>
  <si>
    <t>435=75</t>
  </si>
  <si>
    <t>375=15</t>
  </si>
  <si>
    <t>510=150</t>
  </si>
  <si>
    <t>825=105</t>
  </si>
  <si>
    <t>420=60</t>
  </si>
  <si>
    <t>390=30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</si>
</sst>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47"/>
  <sheetViews>
    <sheetView tabSelected="1" topLeftCell="B1" workbookViewId="0">
      <selection activeCell="AC15" sqref="AC15"/>
    </sheetView>
  </sheetViews>
  <sheetFormatPr defaultRowHeight="15" x14ac:dyDescent="0.25"/>
  <cols>
    <col min="2" max="2" width="22.42578125" customWidth="1"/>
    <col min="3" max="3" width="7.5703125" bestFit="1" customWidth="1"/>
    <col min="4" max="4" width="7.5703125" customWidth="1"/>
    <col min="5" max="5" width="21.85546875" bestFit="1" customWidth="1"/>
    <col min="6" max="6" width="15.7109375" customWidth="1"/>
    <col min="7" max="34" width="4.5703125" customWidth="1"/>
    <col min="36" max="36" width="14.140625" customWidth="1"/>
    <col min="38" max="38" width="12.85546875" customWidth="1"/>
  </cols>
  <sheetData>
    <row r="2" spans="2:38" ht="15.75" thickBot="1" x14ac:dyDescent="0.3"/>
    <row r="3" spans="2:38" x14ac:dyDescent="0.25">
      <c r="B3" s="4" t="s">
        <v>0</v>
      </c>
      <c r="C3" s="5" t="s">
        <v>1</v>
      </c>
      <c r="D3" s="5" t="s">
        <v>2</v>
      </c>
      <c r="E3" s="6" t="s">
        <v>3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  <c r="S3" s="2">
        <v>13</v>
      </c>
      <c r="T3" s="2">
        <v>14</v>
      </c>
      <c r="U3" s="2">
        <v>15</v>
      </c>
      <c r="V3" s="2">
        <v>16</v>
      </c>
      <c r="W3" s="2">
        <v>17</v>
      </c>
      <c r="X3" s="2">
        <v>18</v>
      </c>
      <c r="Y3" s="2">
        <v>19</v>
      </c>
      <c r="Z3" s="2">
        <v>20</v>
      </c>
      <c r="AA3" s="2">
        <v>21</v>
      </c>
      <c r="AB3" s="2">
        <v>22</v>
      </c>
      <c r="AC3" s="2">
        <v>23</v>
      </c>
      <c r="AD3" s="2">
        <v>24</v>
      </c>
    </row>
    <row r="4" spans="2:38" x14ac:dyDescent="0.25">
      <c r="B4" s="1" t="s">
        <v>4</v>
      </c>
      <c r="C4" s="2"/>
      <c r="D4" s="2">
        <v>22</v>
      </c>
      <c r="E4" s="3"/>
      <c r="G4" s="2" t="s">
        <v>18</v>
      </c>
      <c r="H4" s="2" t="s">
        <v>19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22</v>
      </c>
      <c r="R4" s="2" t="s">
        <v>23</v>
      </c>
      <c r="S4" s="2" t="s">
        <v>19</v>
      </c>
      <c r="T4" s="2" t="s">
        <v>18</v>
      </c>
      <c r="U4" s="2" t="s">
        <v>19</v>
      </c>
      <c r="V4" s="2" t="s">
        <v>18</v>
      </c>
      <c r="W4" s="2" t="s">
        <v>21</v>
      </c>
      <c r="X4" s="2" t="s">
        <v>20</v>
      </c>
      <c r="Y4" s="2" t="s">
        <v>21</v>
      </c>
      <c r="Z4" s="2" t="s">
        <v>20</v>
      </c>
      <c r="AA4" s="2" t="s">
        <v>23</v>
      </c>
      <c r="AB4" s="2" t="s">
        <v>22</v>
      </c>
      <c r="AC4" s="2" t="s">
        <v>23</v>
      </c>
      <c r="AD4" s="2" t="s">
        <v>22</v>
      </c>
    </row>
    <row r="5" spans="2:38" x14ac:dyDescent="0.25">
      <c r="B5" s="1" t="s">
        <v>5</v>
      </c>
      <c r="C5" s="2" t="s">
        <v>6</v>
      </c>
      <c r="D5" s="2">
        <v>24</v>
      </c>
      <c r="E5" s="3"/>
    </row>
    <row r="6" spans="2:38" ht="15.75" thickBot="1" x14ac:dyDescent="0.3">
      <c r="B6" s="1" t="s">
        <v>7</v>
      </c>
      <c r="C6" s="2" t="s">
        <v>8</v>
      </c>
      <c r="D6" s="2">
        <v>3</v>
      </c>
      <c r="E6" s="3"/>
    </row>
    <row r="7" spans="2:38" ht="30" x14ac:dyDescent="0.25">
      <c r="B7" s="1" t="s">
        <v>9</v>
      </c>
      <c r="C7" s="2"/>
      <c r="D7" s="2">
        <v>1</v>
      </c>
      <c r="E7" s="3"/>
      <c r="AI7" s="17" t="s">
        <v>24</v>
      </c>
      <c r="AJ7" s="18" t="s">
        <v>25</v>
      </c>
      <c r="AK7" s="19" t="s">
        <v>24</v>
      </c>
      <c r="AL7" s="20" t="s">
        <v>25</v>
      </c>
    </row>
    <row r="8" spans="2:38" x14ac:dyDescent="0.25">
      <c r="B8" s="1" t="s">
        <v>10</v>
      </c>
      <c r="C8" s="2" t="s">
        <v>11</v>
      </c>
      <c r="D8" s="2">
        <f>D4/2</f>
        <v>11</v>
      </c>
      <c r="E8" s="3"/>
      <c r="AI8" s="21">
        <v>1</v>
      </c>
      <c r="AJ8" s="12">
        <v>0</v>
      </c>
      <c r="AK8" s="22">
        <v>13</v>
      </c>
      <c r="AL8" s="13">
        <v>180</v>
      </c>
    </row>
    <row r="9" spans="2:38" x14ac:dyDescent="0.25">
      <c r="B9" s="1" t="s">
        <v>12</v>
      </c>
      <c r="C9" s="2" t="s">
        <v>13</v>
      </c>
      <c r="D9" s="2">
        <f>D5/D6/D4</f>
        <v>0.36363636363636365</v>
      </c>
      <c r="E9" s="3"/>
      <c r="AI9" s="21">
        <v>2</v>
      </c>
      <c r="AJ9" s="12">
        <v>165</v>
      </c>
      <c r="AK9" s="22">
        <v>14</v>
      </c>
      <c r="AL9" s="13">
        <f>180+165</f>
        <v>345</v>
      </c>
    </row>
    <row r="10" spans="2:38" x14ac:dyDescent="0.25">
      <c r="B10" s="1" t="s">
        <v>14</v>
      </c>
      <c r="C10" s="2"/>
      <c r="D10" s="2">
        <f>D5/D4</f>
        <v>1.0909090909090908</v>
      </c>
      <c r="E10" s="3"/>
      <c r="AI10" s="21">
        <v>3</v>
      </c>
      <c r="AJ10" s="12">
        <f>AJ9+165</f>
        <v>330</v>
      </c>
      <c r="AK10" s="22">
        <v>15</v>
      </c>
      <c r="AL10" s="13" t="s">
        <v>35</v>
      </c>
    </row>
    <row r="11" spans="2:38" ht="18.75" thickBot="1" x14ac:dyDescent="0.3">
      <c r="B11" s="7" t="s">
        <v>15</v>
      </c>
      <c r="C11" s="8" t="s">
        <v>16</v>
      </c>
      <c r="D11" s="9">
        <f>360*D8/D5</f>
        <v>165</v>
      </c>
      <c r="E11" s="10" t="s">
        <v>17</v>
      </c>
      <c r="AI11" s="21">
        <v>4</v>
      </c>
      <c r="AJ11" s="12" t="s">
        <v>31</v>
      </c>
      <c r="AK11" s="22">
        <v>16</v>
      </c>
      <c r="AL11" s="13">
        <v>315</v>
      </c>
    </row>
    <row r="12" spans="2:38" ht="18.75" thickBot="1" x14ac:dyDescent="0.3">
      <c r="B12" s="7" t="s">
        <v>15</v>
      </c>
      <c r="C12" s="8" t="s">
        <v>26</v>
      </c>
      <c r="D12" s="9" t="s">
        <v>31</v>
      </c>
      <c r="E12" s="10" t="s">
        <v>17</v>
      </c>
      <c r="AI12" s="11">
        <v>5</v>
      </c>
      <c r="AJ12" s="12">
        <v>300</v>
      </c>
      <c r="AK12" s="12">
        <v>17</v>
      </c>
      <c r="AL12" s="13"/>
    </row>
    <row r="13" spans="2:38" ht="18.75" thickBot="1" x14ac:dyDescent="0.3">
      <c r="B13" s="7" t="s">
        <v>15</v>
      </c>
      <c r="C13" s="8" t="s">
        <v>27</v>
      </c>
      <c r="D13" s="9" t="s">
        <v>36</v>
      </c>
      <c r="E13" s="10" t="s">
        <v>17</v>
      </c>
      <c r="AI13" s="11">
        <v>6</v>
      </c>
      <c r="AJ13" s="12" t="s">
        <v>32</v>
      </c>
      <c r="AK13" s="12">
        <v>18</v>
      </c>
      <c r="AL13" s="13"/>
    </row>
    <row r="14" spans="2:38" x14ac:dyDescent="0.25">
      <c r="AI14" s="11">
        <v>7</v>
      </c>
      <c r="AJ14" s="12">
        <v>270</v>
      </c>
      <c r="AK14" s="12">
        <v>19</v>
      </c>
      <c r="AL14" s="13"/>
    </row>
    <row r="15" spans="2:38" x14ac:dyDescent="0.25">
      <c r="AI15" s="11">
        <v>8</v>
      </c>
      <c r="AJ15" s="12" t="s">
        <v>33</v>
      </c>
      <c r="AK15" s="12">
        <v>20</v>
      </c>
      <c r="AL15" s="13"/>
    </row>
    <row r="16" spans="2:38" x14ac:dyDescent="0.25">
      <c r="AI16" s="11">
        <v>9</v>
      </c>
      <c r="AJ16" s="12">
        <f>75+165</f>
        <v>240</v>
      </c>
      <c r="AK16" s="12">
        <v>21</v>
      </c>
      <c r="AL16" s="13"/>
    </row>
    <row r="17" spans="2:38" x14ac:dyDescent="0.25">
      <c r="AI17" s="11">
        <v>10</v>
      </c>
      <c r="AJ17" s="12" t="s">
        <v>28</v>
      </c>
      <c r="AK17" s="12">
        <v>22</v>
      </c>
      <c r="AL17" s="13"/>
    </row>
    <row r="18" spans="2:38" x14ac:dyDescent="0.25">
      <c r="AI18" s="11">
        <v>11</v>
      </c>
      <c r="AJ18" s="12">
        <v>210</v>
      </c>
      <c r="AK18" s="12">
        <v>23</v>
      </c>
      <c r="AL18" s="13"/>
    </row>
    <row r="19" spans="2:38" ht="15.75" thickBot="1" x14ac:dyDescent="0.3">
      <c r="B19">
        <f>2^0.5*2</f>
        <v>2.8284271247461903</v>
      </c>
      <c r="E19">
        <f>B19*COS(B20*PI()/180)*2</f>
        <v>5.2262518595055063</v>
      </c>
      <c r="F19">
        <f>2*2*COS(B20*PI()/180/2)</f>
        <v>3.9231411216129217</v>
      </c>
      <c r="AI19" s="14">
        <v>12</v>
      </c>
      <c r="AJ19" s="15" t="s">
        <v>34</v>
      </c>
      <c r="AK19" s="15">
        <v>24</v>
      </c>
      <c r="AL19" s="16"/>
    </row>
    <row r="20" spans="2:38" ht="15.75" thickBot="1" x14ac:dyDescent="0.3">
      <c r="B20">
        <f>180-90-135/2</f>
        <v>22.5</v>
      </c>
    </row>
    <row r="21" spans="2:38" ht="30" x14ac:dyDescent="0.25">
      <c r="B21">
        <f>SIN(B20*PI()/180)*B19*2</f>
        <v>2.164784400584788</v>
      </c>
      <c r="AI21" s="17" t="s">
        <v>24</v>
      </c>
      <c r="AJ21" s="18" t="s">
        <v>25</v>
      </c>
      <c r="AK21" s="19" t="s">
        <v>24</v>
      </c>
      <c r="AL21" s="20" t="s">
        <v>25</v>
      </c>
    </row>
    <row r="22" spans="2:38" x14ac:dyDescent="0.25">
      <c r="B22">
        <f>B21/8</f>
        <v>0.27059805007309851</v>
      </c>
      <c r="E22">
        <f>E19/8</f>
        <v>0.65328148243818829</v>
      </c>
      <c r="F22">
        <f>F19/8</f>
        <v>0.49039264020161522</v>
      </c>
      <c r="AI22" s="21">
        <v>1</v>
      </c>
      <c r="AJ22" s="12">
        <v>0</v>
      </c>
      <c r="AK22" s="22">
        <v>13</v>
      </c>
      <c r="AL22" s="13">
        <v>180</v>
      </c>
    </row>
    <row r="23" spans="2:38" x14ac:dyDescent="0.25">
      <c r="AI23" s="21">
        <v>2</v>
      </c>
      <c r="AJ23" s="12">
        <v>135</v>
      </c>
      <c r="AK23" s="22">
        <v>14</v>
      </c>
      <c r="AL23" s="13">
        <v>315</v>
      </c>
    </row>
    <row r="24" spans="2:38" x14ac:dyDescent="0.25">
      <c r="B24">
        <f>1/SIN(PI()/4)</f>
        <v>1.4142135623730951</v>
      </c>
      <c r="AI24" s="21">
        <v>3</v>
      </c>
      <c r="AJ24" s="12">
        <v>270</v>
      </c>
      <c r="AK24" s="22">
        <v>15</v>
      </c>
      <c r="AL24" s="13" t="s">
        <v>29</v>
      </c>
    </row>
    <row r="25" spans="2:38" x14ac:dyDescent="0.25">
      <c r="AI25" s="21">
        <v>4</v>
      </c>
      <c r="AJ25" s="12" t="s">
        <v>28</v>
      </c>
      <c r="AK25" s="22">
        <v>16</v>
      </c>
      <c r="AL25" s="13">
        <v>225</v>
      </c>
    </row>
    <row r="26" spans="2:38" x14ac:dyDescent="0.25">
      <c r="E26">
        <f>2*COS(7.5*PI()/180)*2</f>
        <v>3.9657794454952415</v>
      </c>
      <c r="AI26" s="11">
        <v>5</v>
      </c>
      <c r="AJ26" s="12">
        <v>180</v>
      </c>
      <c r="AK26" s="12">
        <v>17</v>
      </c>
      <c r="AL26" s="13"/>
    </row>
    <row r="27" spans="2:38" x14ac:dyDescent="0.25">
      <c r="E27">
        <f>E26*COS(15*PI()/180)*2</f>
        <v>7.6612975755403889</v>
      </c>
      <c r="AI27" s="11">
        <v>6</v>
      </c>
      <c r="AJ27" s="12">
        <v>315</v>
      </c>
      <c r="AK27" s="12">
        <v>18</v>
      </c>
      <c r="AL27" s="13"/>
    </row>
    <row r="28" spans="2:38" x14ac:dyDescent="0.25">
      <c r="E28">
        <f>E27/8</f>
        <v>0.95766219694254862</v>
      </c>
      <c r="AI28" s="11">
        <v>7</v>
      </c>
      <c r="AJ28" s="12" t="s">
        <v>29</v>
      </c>
      <c r="AK28" s="12">
        <v>19</v>
      </c>
      <c r="AL28" s="13"/>
    </row>
    <row r="29" spans="2:38" x14ac:dyDescent="0.25">
      <c r="AI29" s="11">
        <v>8</v>
      </c>
      <c r="AJ29" s="12">
        <v>225</v>
      </c>
      <c r="AK29" s="12">
        <v>20</v>
      </c>
      <c r="AL29" s="13"/>
    </row>
    <row r="30" spans="2:38" x14ac:dyDescent="0.25">
      <c r="AI30" s="11">
        <v>9</v>
      </c>
      <c r="AJ30" s="12" t="s">
        <v>30</v>
      </c>
      <c r="AK30" s="12">
        <v>21</v>
      </c>
      <c r="AL30" s="13"/>
    </row>
    <row r="31" spans="2:38" x14ac:dyDescent="0.25">
      <c r="AI31" s="11">
        <v>10</v>
      </c>
      <c r="AJ31" s="12">
        <v>135</v>
      </c>
      <c r="AK31" s="12">
        <v>22</v>
      </c>
      <c r="AL31" s="13"/>
    </row>
    <row r="32" spans="2:38" x14ac:dyDescent="0.25">
      <c r="AI32" s="11">
        <v>11</v>
      </c>
      <c r="AJ32" s="12">
        <v>270</v>
      </c>
      <c r="AK32" s="12">
        <v>23</v>
      </c>
      <c r="AL32" s="13"/>
    </row>
    <row r="33" spans="5:38" ht="15.75" thickBot="1" x14ac:dyDescent="0.3">
      <c r="E33">
        <f>2*SIN(15*PI()/180)*2</f>
        <v>1.035276180410083</v>
      </c>
      <c r="AI33" s="14">
        <v>12</v>
      </c>
      <c r="AJ33" s="15" t="s">
        <v>28</v>
      </c>
      <c r="AK33" s="15">
        <v>24</v>
      </c>
      <c r="AL33" s="16"/>
    </row>
    <row r="34" spans="5:38" ht="15.75" thickBot="1" x14ac:dyDescent="0.3"/>
    <row r="35" spans="5:38" ht="30" x14ac:dyDescent="0.25">
      <c r="AI35" s="17" t="s">
        <v>24</v>
      </c>
      <c r="AJ35" s="18" t="s">
        <v>25</v>
      </c>
      <c r="AK35" s="19" t="s">
        <v>24</v>
      </c>
      <c r="AL35" s="20" t="s">
        <v>25</v>
      </c>
    </row>
    <row r="36" spans="5:38" x14ac:dyDescent="0.25">
      <c r="AI36" s="21">
        <v>1</v>
      </c>
      <c r="AJ36" s="12">
        <v>0</v>
      </c>
      <c r="AK36" s="22">
        <v>13</v>
      </c>
      <c r="AL36" s="13">
        <v>180</v>
      </c>
    </row>
    <row r="37" spans="5:38" x14ac:dyDescent="0.25">
      <c r="AI37" s="21">
        <v>2</v>
      </c>
      <c r="AJ37" s="12">
        <v>105</v>
      </c>
      <c r="AK37" s="22">
        <v>14</v>
      </c>
      <c r="AL37" s="13">
        <v>285</v>
      </c>
    </row>
    <row r="38" spans="5:38" x14ac:dyDescent="0.25">
      <c r="AI38" s="21">
        <v>3</v>
      </c>
      <c r="AJ38" s="12">
        <v>210</v>
      </c>
      <c r="AK38" s="22">
        <v>15</v>
      </c>
      <c r="AL38" s="13" t="s">
        <v>38</v>
      </c>
    </row>
    <row r="39" spans="5:38" x14ac:dyDescent="0.25">
      <c r="AI39" s="21">
        <v>4</v>
      </c>
      <c r="AJ39" s="12">
        <v>315</v>
      </c>
      <c r="AK39" s="22">
        <v>16</v>
      </c>
      <c r="AL39" s="13">
        <v>135</v>
      </c>
    </row>
    <row r="40" spans="5:38" x14ac:dyDescent="0.25">
      <c r="AI40" s="11">
        <v>5</v>
      </c>
      <c r="AJ40" s="12" t="s">
        <v>37</v>
      </c>
      <c r="AK40" s="12">
        <v>17</v>
      </c>
      <c r="AL40" s="13"/>
    </row>
    <row r="41" spans="5:38" x14ac:dyDescent="0.25">
      <c r="AI41" s="11">
        <v>6</v>
      </c>
      <c r="AJ41" s="12">
        <v>165</v>
      </c>
      <c r="AK41" s="12">
        <v>18</v>
      </c>
      <c r="AL41" s="13"/>
    </row>
    <row r="42" spans="5:38" x14ac:dyDescent="0.25">
      <c r="AI42" s="11">
        <v>7</v>
      </c>
      <c r="AJ42" s="12">
        <v>270</v>
      </c>
      <c r="AK42" s="12">
        <v>19</v>
      </c>
      <c r="AL42" s="13"/>
    </row>
    <row r="43" spans="5:38" x14ac:dyDescent="0.25">
      <c r="AI43" s="11">
        <v>8</v>
      </c>
      <c r="AJ43" s="12" t="s">
        <v>34</v>
      </c>
      <c r="AK43" s="12">
        <v>20</v>
      </c>
      <c r="AL43" s="13"/>
    </row>
    <row r="44" spans="5:38" x14ac:dyDescent="0.25">
      <c r="AI44" s="11">
        <v>9</v>
      </c>
      <c r="AJ44" s="12">
        <v>120</v>
      </c>
      <c r="AK44" s="12">
        <v>21</v>
      </c>
      <c r="AL44" s="13"/>
    </row>
    <row r="45" spans="5:38" x14ac:dyDescent="0.25">
      <c r="AI45" s="11">
        <v>10</v>
      </c>
      <c r="AJ45" s="12">
        <v>225</v>
      </c>
      <c r="AK45" s="12">
        <v>22</v>
      </c>
      <c r="AL45" s="13"/>
    </row>
    <row r="46" spans="5:38" x14ac:dyDescent="0.25">
      <c r="AI46" s="11">
        <v>11</v>
      </c>
      <c r="AJ46" s="12">
        <v>330</v>
      </c>
      <c r="AK46" s="12">
        <v>23</v>
      </c>
      <c r="AL46" s="13"/>
    </row>
    <row r="47" spans="5:38" ht="15.75" thickBot="1" x14ac:dyDescent="0.3">
      <c r="AI47" s="14">
        <v>12</v>
      </c>
      <c r="AJ47" s="15" t="s">
        <v>33</v>
      </c>
      <c r="AK47" s="15">
        <v>24</v>
      </c>
      <c r="AL4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B1C1-F178-4449-A488-B718C4DAABB3}">
  <dimension ref="B2:AP51"/>
  <sheetViews>
    <sheetView topLeftCell="A2" zoomScale="70" zoomScaleNormal="70" workbookViewId="0">
      <selection activeCell="AC12" sqref="AC12"/>
    </sheetView>
  </sheetViews>
  <sheetFormatPr defaultRowHeight="15" x14ac:dyDescent="0.25"/>
  <cols>
    <col min="2" max="2" width="36" bestFit="1" customWidth="1"/>
    <col min="3" max="3" width="7.5703125" bestFit="1" customWidth="1"/>
    <col min="4" max="4" width="7.5703125" customWidth="1"/>
    <col min="5" max="5" width="21.85546875" bestFit="1" customWidth="1"/>
    <col min="6" max="6" width="15.7109375" customWidth="1"/>
    <col min="7" max="36" width="5.140625" customWidth="1"/>
    <col min="38" max="38" width="12.85546875" customWidth="1"/>
  </cols>
  <sheetData>
    <row r="2" spans="2:42" ht="15.75" thickBot="1" x14ac:dyDescent="0.3"/>
    <row r="3" spans="2:42" x14ac:dyDescent="0.25">
      <c r="B3" s="4" t="s">
        <v>0</v>
      </c>
      <c r="C3" s="5" t="s">
        <v>1</v>
      </c>
      <c r="D3" s="5" t="s">
        <v>2</v>
      </c>
      <c r="E3" s="6" t="s">
        <v>3</v>
      </c>
      <c r="G3" s="2">
        <v>1</v>
      </c>
      <c r="H3" s="2">
        <v>2</v>
      </c>
      <c r="I3" s="2">
        <v>3</v>
      </c>
      <c r="J3" s="2">
        <v>4</v>
      </c>
      <c r="K3" s="2">
        <v>5</v>
      </c>
      <c r="L3" s="2">
        <v>6</v>
      </c>
      <c r="M3" s="2">
        <v>7</v>
      </c>
      <c r="N3" s="2">
        <v>8</v>
      </c>
      <c r="O3" s="2">
        <v>9</v>
      </c>
      <c r="P3" s="2">
        <v>10</v>
      </c>
      <c r="Q3" s="2">
        <v>11</v>
      </c>
      <c r="R3" s="2">
        <v>12</v>
      </c>
      <c r="S3" s="2">
        <v>13</v>
      </c>
      <c r="T3" s="2">
        <v>14</v>
      </c>
      <c r="U3" s="2">
        <v>15</v>
      </c>
      <c r="V3" s="2">
        <v>16</v>
      </c>
      <c r="W3" s="2">
        <v>17</v>
      </c>
      <c r="X3" s="2">
        <v>18</v>
      </c>
      <c r="Y3" s="2">
        <v>19</v>
      </c>
      <c r="Z3" s="2">
        <v>20</v>
      </c>
      <c r="AA3" s="2">
        <v>21</v>
      </c>
      <c r="AB3" s="2">
        <v>22</v>
      </c>
      <c r="AC3" s="2">
        <v>23</v>
      </c>
      <c r="AD3" s="2">
        <v>24</v>
      </c>
      <c r="AE3" s="2">
        <v>25</v>
      </c>
      <c r="AF3" s="2">
        <v>26</v>
      </c>
      <c r="AG3" s="2">
        <v>27</v>
      </c>
      <c r="AH3" s="2">
        <v>28</v>
      </c>
      <c r="AI3" s="2">
        <v>29</v>
      </c>
      <c r="AJ3" s="2">
        <v>30</v>
      </c>
    </row>
    <row r="4" spans="2:42" x14ac:dyDescent="0.25">
      <c r="B4" s="1" t="s">
        <v>4</v>
      </c>
      <c r="C4" s="2"/>
      <c r="D4" s="2">
        <v>22</v>
      </c>
      <c r="E4" s="3"/>
      <c r="G4" s="2" t="s">
        <v>18</v>
      </c>
      <c r="H4" s="2" t="s">
        <v>19</v>
      </c>
      <c r="I4" s="2" t="s">
        <v>22</v>
      </c>
      <c r="J4" s="2" t="s">
        <v>23</v>
      </c>
      <c r="K4" s="2" t="s">
        <v>19</v>
      </c>
      <c r="L4" s="2" t="s">
        <v>18</v>
      </c>
      <c r="M4" s="2" t="s">
        <v>23</v>
      </c>
      <c r="N4" s="2" t="s">
        <v>22</v>
      </c>
      <c r="O4" s="2" t="s">
        <v>18</v>
      </c>
      <c r="P4" s="2" t="s">
        <v>19</v>
      </c>
      <c r="Q4" s="2" t="s">
        <v>22</v>
      </c>
      <c r="R4" s="2" t="s">
        <v>23</v>
      </c>
      <c r="S4" s="2" t="s">
        <v>21</v>
      </c>
      <c r="T4" s="2" t="s">
        <v>20</v>
      </c>
      <c r="U4" s="2" t="s">
        <v>23</v>
      </c>
      <c r="V4" s="2" t="s">
        <v>22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21</v>
      </c>
      <c r="AB4" s="2" t="s">
        <v>20</v>
      </c>
      <c r="AC4" s="2" t="s">
        <v>18</v>
      </c>
      <c r="AD4" s="2" t="s">
        <v>19</v>
      </c>
      <c r="AE4" s="23" t="s">
        <v>20</v>
      </c>
      <c r="AF4" s="23" t="s">
        <v>21</v>
      </c>
      <c r="AG4" s="23" t="s">
        <v>19</v>
      </c>
      <c r="AH4" s="23" t="s">
        <v>18</v>
      </c>
      <c r="AI4" s="23" t="s">
        <v>21</v>
      </c>
      <c r="AJ4" s="23" t="s">
        <v>20</v>
      </c>
    </row>
    <row r="5" spans="2:42" x14ac:dyDescent="0.25">
      <c r="B5" s="1" t="s">
        <v>5</v>
      </c>
      <c r="C5" s="2" t="s">
        <v>6</v>
      </c>
      <c r="D5" s="2">
        <v>30</v>
      </c>
      <c r="E5" s="3"/>
    </row>
    <row r="6" spans="2:42" ht="15.75" thickBot="1" x14ac:dyDescent="0.3">
      <c r="B6" s="1" t="s">
        <v>7</v>
      </c>
      <c r="C6" s="2" t="s">
        <v>8</v>
      </c>
      <c r="D6" s="2">
        <v>3</v>
      </c>
      <c r="E6" s="3"/>
    </row>
    <row r="7" spans="2:42" ht="45" x14ac:dyDescent="0.25">
      <c r="B7" s="1" t="s">
        <v>9</v>
      </c>
      <c r="C7" s="2"/>
      <c r="D7" s="2">
        <v>2</v>
      </c>
      <c r="E7" s="3"/>
      <c r="AM7" s="24" t="s">
        <v>24</v>
      </c>
      <c r="AN7" s="25" t="s">
        <v>25</v>
      </c>
      <c r="AO7" s="26" t="s">
        <v>24</v>
      </c>
      <c r="AP7" s="27" t="s">
        <v>25</v>
      </c>
    </row>
    <row r="8" spans="2:42" x14ac:dyDescent="0.25">
      <c r="B8" s="1" t="s">
        <v>10</v>
      </c>
      <c r="C8" s="2" t="s">
        <v>11</v>
      </c>
      <c r="D8" s="2">
        <f>D4/2</f>
        <v>11</v>
      </c>
      <c r="E8" s="3"/>
      <c r="AM8" s="28">
        <v>1</v>
      </c>
      <c r="AN8" s="29">
        <v>0</v>
      </c>
      <c r="AO8" s="29">
        <v>16</v>
      </c>
      <c r="AP8" s="30">
        <v>180</v>
      </c>
    </row>
    <row r="9" spans="2:42" x14ac:dyDescent="0.25">
      <c r="B9" s="1" t="s">
        <v>12</v>
      </c>
      <c r="C9" s="2" t="s">
        <v>13</v>
      </c>
      <c r="D9" s="2">
        <f>D5/D6/D4</f>
        <v>0.45454545454545453</v>
      </c>
      <c r="E9" s="3"/>
      <c r="AM9" s="28">
        <v>2</v>
      </c>
      <c r="AN9" s="29">
        <v>36</v>
      </c>
      <c r="AO9" s="29">
        <v>17</v>
      </c>
      <c r="AP9" s="30">
        <v>216</v>
      </c>
    </row>
    <row r="10" spans="2:42" x14ac:dyDescent="0.25">
      <c r="B10" s="1" t="s">
        <v>14</v>
      </c>
      <c r="C10" s="2"/>
      <c r="D10" s="2">
        <f>D5/D4</f>
        <v>1.3636363636363635</v>
      </c>
      <c r="E10" s="3"/>
      <c r="AM10" s="28">
        <v>3</v>
      </c>
      <c r="AN10" s="29">
        <v>72</v>
      </c>
      <c r="AO10" s="29">
        <v>18</v>
      </c>
      <c r="AP10" s="30">
        <v>252</v>
      </c>
    </row>
    <row r="11" spans="2:42" ht="18.75" thickBot="1" x14ac:dyDescent="0.3">
      <c r="B11" s="7" t="s">
        <v>15</v>
      </c>
      <c r="C11" s="8" t="s">
        <v>16</v>
      </c>
      <c r="D11" s="9">
        <f>360*D6/D5</f>
        <v>36</v>
      </c>
      <c r="E11" s="10" t="s">
        <v>17</v>
      </c>
      <c r="AM11" s="28">
        <v>4</v>
      </c>
      <c r="AN11" s="29">
        <v>108</v>
      </c>
      <c r="AO11" s="29">
        <v>19</v>
      </c>
      <c r="AP11" s="30">
        <v>288</v>
      </c>
    </row>
    <row r="12" spans="2:42" ht="18.75" thickBot="1" x14ac:dyDescent="0.3">
      <c r="B12" s="7" t="s">
        <v>15</v>
      </c>
      <c r="C12" s="8" t="s">
        <v>26</v>
      </c>
      <c r="D12" s="9">
        <f>3*D11</f>
        <v>108</v>
      </c>
      <c r="E12" s="10" t="s">
        <v>17</v>
      </c>
      <c r="AM12" s="28">
        <v>5</v>
      </c>
      <c r="AN12" s="29">
        <v>144</v>
      </c>
      <c r="AO12" s="29">
        <v>20</v>
      </c>
      <c r="AP12" s="30">
        <v>324</v>
      </c>
    </row>
    <row r="13" spans="2:42" ht="18.75" thickBot="1" x14ac:dyDescent="0.3">
      <c r="B13" s="7" t="s">
        <v>15</v>
      </c>
      <c r="C13" s="8" t="s">
        <v>27</v>
      </c>
      <c r="D13" s="9">
        <f>5*D11</f>
        <v>180</v>
      </c>
      <c r="E13" s="10" t="s">
        <v>17</v>
      </c>
      <c r="AM13" s="28">
        <v>6</v>
      </c>
      <c r="AN13" s="29">
        <v>180</v>
      </c>
      <c r="AO13" s="29">
        <v>21</v>
      </c>
      <c r="AP13" s="30" t="s">
        <v>30</v>
      </c>
    </row>
    <row r="14" spans="2:42" x14ac:dyDescent="0.25">
      <c r="AM14" s="28">
        <v>7</v>
      </c>
      <c r="AN14" s="29">
        <v>216</v>
      </c>
      <c r="AO14" s="29">
        <v>22</v>
      </c>
      <c r="AP14" s="30">
        <v>36</v>
      </c>
    </row>
    <row r="15" spans="2:42" x14ac:dyDescent="0.25">
      <c r="AM15" s="28">
        <v>8</v>
      </c>
      <c r="AN15" s="29">
        <v>252</v>
      </c>
      <c r="AO15" s="29">
        <v>23</v>
      </c>
      <c r="AP15" s="35">
        <v>72</v>
      </c>
    </row>
    <row r="16" spans="2:42" x14ac:dyDescent="0.25">
      <c r="AM16" s="28">
        <v>9</v>
      </c>
      <c r="AN16" s="29">
        <v>288</v>
      </c>
      <c r="AO16" s="29">
        <v>24</v>
      </c>
      <c r="AP16" s="35">
        <v>108</v>
      </c>
    </row>
    <row r="17" spans="2:42" x14ac:dyDescent="0.25">
      <c r="AM17" s="28">
        <v>10</v>
      </c>
      <c r="AN17" s="29">
        <v>324</v>
      </c>
      <c r="AO17" s="29">
        <v>25</v>
      </c>
      <c r="AP17" s="35">
        <v>144</v>
      </c>
    </row>
    <row r="18" spans="2:42" x14ac:dyDescent="0.25">
      <c r="AM18" s="28">
        <v>11</v>
      </c>
      <c r="AN18" s="29" t="s">
        <v>30</v>
      </c>
      <c r="AO18" s="29">
        <v>26</v>
      </c>
      <c r="AP18" s="30">
        <v>180</v>
      </c>
    </row>
    <row r="19" spans="2:42" x14ac:dyDescent="0.25">
      <c r="B19">
        <f>2^0.5*2</f>
        <v>2.8284271247461903</v>
      </c>
      <c r="E19">
        <f>B19*COS(B20*PI()/180)*2</f>
        <v>5.2262518595055063</v>
      </c>
      <c r="F19">
        <f>2*2*COS(B20*PI()/180/2)</f>
        <v>3.9231411216129217</v>
      </c>
      <c r="AM19" s="28">
        <v>12</v>
      </c>
      <c r="AN19" s="29">
        <v>36</v>
      </c>
      <c r="AO19" s="29">
        <v>27</v>
      </c>
      <c r="AP19" s="30">
        <v>216</v>
      </c>
    </row>
    <row r="20" spans="2:42" x14ac:dyDescent="0.25">
      <c r="B20">
        <f>180-90-135/2</f>
        <v>22.5</v>
      </c>
      <c r="AM20" s="28">
        <v>13</v>
      </c>
      <c r="AN20" s="23">
        <v>72</v>
      </c>
      <c r="AO20" s="29">
        <v>28</v>
      </c>
      <c r="AP20" s="30">
        <v>252</v>
      </c>
    </row>
    <row r="21" spans="2:42" x14ac:dyDescent="0.25">
      <c r="B21">
        <f>SIN(B20*PI()/180)*B19*2</f>
        <v>2.164784400584788</v>
      </c>
      <c r="AM21" s="28">
        <v>14</v>
      </c>
      <c r="AN21" s="23">
        <v>108</v>
      </c>
      <c r="AO21" s="29">
        <v>29</v>
      </c>
      <c r="AP21" s="30">
        <v>288</v>
      </c>
    </row>
    <row r="22" spans="2:42" ht="15.75" thickBot="1" x14ac:dyDescent="0.3">
      <c r="B22">
        <f>B21/8</f>
        <v>0.27059805007309851</v>
      </c>
      <c r="E22">
        <f>E19/8</f>
        <v>0.65328148243818829</v>
      </c>
      <c r="F22">
        <f>F19/8</f>
        <v>0.49039264020161522</v>
      </c>
      <c r="AM22" s="31">
        <v>15</v>
      </c>
      <c r="AN22" s="34">
        <v>144</v>
      </c>
      <c r="AO22" s="32">
        <v>30</v>
      </c>
      <c r="AP22" s="33">
        <v>324</v>
      </c>
    </row>
    <row r="24" spans="2:42" ht="15.75" thickBot="1" x14ac:dyDescent="0.3">
      <c r="B24">
        <f>1/SIN(PI()/4)</f>
        <v>1.4142135623730951</v>
      </c>
    </row>
    <row r="25" spans="2:42" ht="45" x14ac:dyDescent="0.25">
      <c r="AM25" s="17" t="s">
        <v>24</v>
      </c>
      <c r="AN25" s="18" t="s">
        <v>25</v>
      </c>
      <c r="AO25" s="19" t="s">
        <v>24</v>
      </c>
      <c r="AP25" s="20" t="s">
        <v>25</v>
      </c>
    </row>
    <row r="26" spans="2:42" x14ac:dyDescent="0.25">
      <c r="AM26" s="21">
        <v>1</v>
      </c>
      <c r="AN26" s="12">
        <v>0</v>
      </c>
      <c r="AO26" s="22">
        <v>13</v>
      </c>
      <c r="AP26" s="13">
        <v>180</v>
      </c>
    </row>
    <row r="27" spans="2:42" x14ac:dyDescent="0.25">
      <c r="AM27" s="21">
        <v>2</v>
      </c>
      <c r="AN27" s="12">
        <v>135</v>
      </c>
      <c r="AO27" s="22">
        <v>14</v>
      </c>
      <c r="AP27" s="13">
        <v>315</v>
      </c>
    </row>
    <row r="28" spans="2:42" x14ac:dyDescent="0.25">
      <c r="AM28" s="21">
        <v>3</v>
      </c>
      <c r="AN28" s="12">
        <v>270</v>
      </c>
      <c r="AO28" s="22">
        <v>15</v>
      </c>
      <c r="AP28" s="13" t="s">
        <v>29</v>
      </c>
    </row>
    <row r="29" spans="2:42" x14ac:dyDescent="0.25">
      <c r="AM29" s="21">
        <v>4</v>
      </c>
      <c r="AN29" s="12" t="s">
        <v>28</v>
      </c>
      <c r="AO29" s="22">
        <v>16</v>
      </c>
      <c r="AP29" s="13">
        <v>225</v>
      </c>
    </row>
    <row r="30" spans="2:42" x14ac:dyDescent="0.25">
      <c r="AM30" s="11">
        <v>5</v>
      </c>
      <c r="AN30" s="12">
        <v>180</v>
      </c>
      <c r="AO30" s="12">
        <v>17</v>
      </c>
      <c r="AP30" s="13" t="s">
        <v>30</v>
      </c>
    </row>
    <row r="31" spans="2:42" x14ac:dyDescent="0.25">
      <c r="AM31" s="11">
        <v>6</v>
      </c>
      <c r="AN31" s="12">
        <v>315</v>
      </c>
      <c r="AO31" s="12">
        <v>18</v>
      </c>
      <c r="AP31" s="13">
        <v>135</v>
      </c>
    </row>
    <row r="32" spans="2:42" x14ac:dyDescent="0.25">
      <c r="AM32" s="11">
        <v>7</v>
      </c>
      <c r="AN32" s="12" t="s">
        <v>29</v>
      </c>
      <c r="AO32" s="12">
        <v>19</v>
      </c>
      <c r="AP32" s="13">
        <v>270</v>
      </c>
    </row>
    <row r="33" spans="39:42" x14ac:dyDescent="0.25">
      <c r="AM33" s="11">
        <v>8</v>
      </c>
      <c r="AN33" s="12">
        <v>225</v>
      </c>
      <c r="AO33" s="12">
        <v>20</v>
      </c>
      <c r="AP33" s="13" t="s">
        <v>28</v>
      </c>
    </row>
    <row r="34" spans="39:42" x14ac:dyDescent="0.25">
      <c r="AM34" s="11">
        <v>9</v>
      </c>
      <c r="AN34" s="12" t="s">
        <v>30</v>
      </c>
      <c r="AO34" s="12">
        <v>21</v>
      </c>
      <c r="AP34" s="13">
        <v>180</v>
      </c>
    </row>
    <row r="35" spans="39:42" x14ac:dyDescent="0.25">
      <c r="AM35" s="11">
        <v>10</v>
      </c>
      <c r="AN35" s="12">
        <v>135</v>
      </c>
      <c r="AO35" s="12">
        <v>22</v>
      </c>
      <c r="AP35" s="13">
        <v>315</v>
      </c>
    </row>
    <row r="36" spans="39:42" x14ac:dyDescent="0.25">
      <c r="AM36" s="11">
        <v>11</v>
      </c>
      <c r="AN36" s="12">
        <v>270</v>
      </c>
      <c r="AO36" s="12">
        <v>23</v>
      </c>
      <c r="AP36" s="13" t="s">
        <v>29</v>
      </c>
    </row>
    <row r="37" spans="39:42" ht="15.75" thickBot="1" x14ac:dyDescent="0.3">
      <c r="AM37" s="14">
        <v>12</v>
      </c>
      <c r="AN37" s="15" t="s">
        <v>28</v>
      </c>
      <c r="AO37" s="15">
        <v>24</v>
      </c>
      <c r="AP37" s="16">
        <v>225</v>
      </c>
    </row>
    <row r="38" spans="39:42" ht="15.75" thickBot="1" x14ac:dyDescent="0.3"/>
    <row r="39" spans="39:42" ht="45" x14ac:dyDescent="0.25">
      <c r="AM39" s="17" t="s">
        <v>24</v>
      </c>
      <c r="AN39" s="18" t="s">
        <v>25</v>
      </c>
      <c r="AO39" s="19" t="s">
        <v>24</v>
      </c>
      <c r="AP39" s="20" t="s">
        <v>25</v>
      </c>
    </row>
    <row r="40" spans="39:42" x14ac:dyDescent="0.25">
      <c r="AM40" s="21">
        <v>1</v>
      </c>
      <c r="AN40" s="12">
        <v>0</v>
      </c>
      <c r="AO40" s="22">
        <v>13</v>
      </c>
      <c r="AP40" s="13">
        <v>270</v>
      </c>
    </row>
    <row r="41" spans="39:42" x14ac:dyDescent="0.25">
      <c r="AM41" s="21">
        <v>2</v>
      </c>
      <c r="AN41" s="12">
        <v>225</v>
      </c>
      <c r="AO41" s="22">
        <v>14</v>
      </c>
      <c r="AP41" s="13" t="s">
        <v>31</v>
      </c>
    </row>
    <row r="42" spans="39:42" x14ac:dyDescent="0.25">
      <c r="AM42" s="21">
        <v>3</v>
      </c>
      <c r="AN42" s="12" t="s">
        <v>29</v>
      </c>
      <c r="AO42" s="22">
        <v>15</v>
      </c>
      <c r="AP42" s="13" t="s">
        <v>30</v>
      </c>
    </row>
    <row r="43" spans="39:42" x14ac:dyDescent="0.25">
      <c r="AM43" s="21">
        <v>4</v>
      </c>
      <c r="AN43" s="12">
        <v>315</v>
      </c>
      <c r="AO43" s="22">
        <v>16</v>
      </c>
      <c r="AP43" s="13">
        <v>225</v>
      </c>
    </row>
    <row r="44" spans="39:42" x14ac:dyDescent="0.25">
      <c r="AM44" s="11">
        <v>5</v>
      </c>
      <c r="AN44" s="12" t="s">
        <v>28</v>
      </c>
      <c r="AO44" s="12">
        <v>17</v>
      </c>
      <c r="AP44" s="13" t="s">
        <v>29</v>
      </c>
    </row>
    <row r="45" spans="39:42" x14ac:dyDescent="0.25">
      <c r="AM45" s="11">
        <v>6</v>
      </c>
      <c r="AN45" s="12">
        <v>270</v>
      </c>
      <c r="AO45" s="12">
        <v>18</v>
      </c>
      <c r="AP45" s="13">
        <v>315</v>
      </c>
    </row>
    <row r="46" spans="39:42" x14ac:dyDescent="0.25">
      <c r="AM46" s="11">
        <v>7</v>
      </c>
      <c r="AN46" s="12" t="s">
        <v>31</v>
      </c>
      <c r="AO46" s="12">
        <v>19</v>
      </c>
      <c r="AP46" s="13" t="s">
        <v>28</v>
      </c>
    </row>
    <row r="47" spans="39:42" x14ac:dyDescent="0.25">
      <c r="AM47" s="11">
        <v>8</v>
      </c>
      <c r="AN47" s="12" t="s">
        <v>30</v>
      </c>
      <c r="AO47" s="12">
        <v>20</v>
      </c>
      <c r="AP47" s="13">
        <v>270</v>
      </c>
    </row>
    <row r="48" spans="39:42" x14ac:dyDescent="0.25">
      <c r="AM48" s="11">
        <v>9</v>
      </c>
      <c r="AN48" s="12">
        <v>225</v>
      </c>
      <c r="AO48" s="12">
        <v>21</v>
      </c>
      <c r="AP48" s="13" t="s">
        <v>31</v>
      </c>
    </row>
    <row r="49" spans="39:42" x14ac:dyDescent="0.25">
      <c r="AM49" s="11">
        <v>10</v>
      </c>
      <c r="AN49" s="12" t="s">
        <v>29</v>
      </c>
      <c r="AO49" s="12">
        <v>22</v>
      </c>
      <c r="AP49" s="13" t="s">
        <v>30</v>
      </c>
    </row>
    <row r="50" spans="39:42" x14ac:dyDescent="0.25">
      <c r="AM50" s="11">
        <v>11</v>
      </c>
      <c r="AN50" s="12">
        <v>315</v>
      </c>
      <c r="AO50" s="12">
        <v>23</v>
      </c>
      <c r="AP50" s="13">
        <v>225</v>
      </c>
    </row>
    <row r="51" spans="39:42" ht="15.75" thickBot="1" x14ac:dyDescent="0.3">
      <c r="AM51" s="14">
        <v>12</v>
      </c>
      <c r="AN51" s="15" t="s">
        <v>28</v>
      </c>
      <c r="AO51" s="15">
        <v>24</v>
      </c>
      <c r="AP51" s="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1</dc:creator>
  <cp:lastModifiedBy>Workstation 1</cp:lastModifiedBy>
  <dcterms:created xsi:type="dcterms:W3CDTF">2015-06-05T18:17:20Z</dcterms:created>
  <dcterms:modified xsi:type="dcterms:W3CDTF">2022-05-29T20:55:39Z</dcterms:modified>
</cp:coreProperties>
</file>