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DENIZ\SDET_TechnoStudy\Projeler\Selenium_Project_1\"/>
    </mc:Choice>
  </mc:AlternateContent>
  <xr:revisionPtr revIDLastSave="0" documentId="13_ncr:1_{B8B636A3-E490-4025-90A1-E885651327BC}" xr6:coauthVersionLast="47" xr6:coauthVersionMax="47" xr10:uidLastSave="{00000000-0000-0000-0000-000000000000}"/>
  <bookViews>
    <workbookView xWindow="-108" yWindow="-108" windowWidth="23256" windowHeight="12456" activeTab="1" xr2:uid="{00000000-000D-0000-FFFF-FFFF00000000}"/>
  </bookViews>
  <sheets>
    <sheet name="SomeUserStoriesFor_akakce.com" sheetId="1" r:id="rId1"/>
    <sheet name="TestCaseFor_akakce.com" sheetId="2" r:id="rId2"/>
    <sheet name="nul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F3" i="2"/>
  <c r="J24" i="2"/>
  <c r="I24" i="2"/>
  <c r="H24" i="2"/>
  <c r="G24" i="2"/>
  <c r="F24" i="2"/>
  <c r="D24" i="2"/>
  <c r="C24" i="2"/>
  <c r="J22" i="2"/>
  <c r="I22" i="2"/>
  <c r="H22" i="2"/>
  <c r="G22" i="2"/>
  <c r="F22" i="2"/>
  <c r="D22" i="2"/>
  <c r="C22" i="2"/>
  <c r="J20" i="2"/>
  <c r="I20" i="2"/>
  <c r="H20" i="2"/>
  <c r="G20" i="2"/>
  <c r="F20" i="2"/>
  <c r="D20" i="2"/>
  <c r="C20" i="2"/>
  <c r="J18" i="2"/>
  <c r="I18" i="2"/>
  <c r="H18" i="2"/>
  <c r="G18" i="2"/>
  <c r="F18" i="2"/>
  <c r="D18" i="2"/>
  <c r="C18" i="2"/>
  <c r="J16" i="2"/>
  <c r="I16" i="2"/>
  <c r="H16" i="2"/>
  <c r="G16" i="2"/>
  <c r="F16" i="2"/>
  <c r="D16" i="2"/>
  <c r="C16" i="2"/>
  <c r="J14" i="2"/>
  <c r="I14" i="2"/>
  <c r="H14" i="2"/>
  <c r="G14" i="2"/>
  <c r="F14" i="2"/>
  <c r="D14" i="2"/>
  <c r="C14" i="2"/>
  <c r="J12" i="2"/>
  <c r="I12" i="2"/>
  <c r="H12" i="2"/>
  <c r="G12" i="2"/>
  <c r="F12" i="2"/>
  <c r="D12" i="2"/>
  <c r="C12" i="2"/>
  <c r="J10" i="2"/>
  <c r="I10" i="2"/>
  <c r="H10" i="2"/>
  <c r="G10" i="2"/>
  <c r="F10" i="2"/>
  <c r="D10" i="2"/>
  <c r="C10" i="2"/>
  <c r="J8" i="2"/>
  <c r="I8" i="2"/>
  <c r="G8" i="2"/>
  <c r="F8" i="2"/>
  <c r="D8" i="2"/>
  <c r="C8" i="2"/>
  <c r="J6" i="2"/>
  <c r="I6" i="2"/>
  <c r="H6" i="2"/>
  <c r="G6" i="2"/>
  <c r="F6" i="2"/>
  <c r="D6" i="2"/>
  <c r="C6" i="2"/>
  <c r="J4" i="2"/>
  <c r="I4" i="2"/>
  <c r="H4" i="2"/>
  <c r="G4" i="2"/>
  <c r="F4" i="2"/>
  <c r="D4" i="2"/>
  <c r="C4" i="2"/>
  <c r="J2" i="2"/>
  <c r="I2" i="2"/>
  <c r="H2" i="2"/>
  <c r="G2" i="2"/>
  <c r="D2" i="2"/>
  <c r="C2" i="2"/>
  <c r="E16" i="1"/>
  <c r="E15" i="1" s="1"/>
  <c r="D16" i="1"/>
  <c r="C16" i="1"/>
  <c r="B16" i="1"/>
  <c r="E14" i="1"/>
  <c r="D14" i="1"/>
  <c r="C14" i="1"/>
  <c r="B14" i="1"/>
  <c r="E12" i="1"/>
  <c r="D12" i="1"/>
  <c r="C12" i="1"/>
  <c r="B12" i="1"/>
  <c r="E10" i="1"/>
  <c r="D10" i="1"/>
  <c r="C10" i="1"/>
  <c r="B10" i="1"/>
  <c r="E8" i="1"/>
  <c r="D8" i="1"/>
  <c r="C8" i="1"/>
  <c r="B8" i="1"/>
  <c r="D6" i="1"/>
  <c r="C6" i="1"/>
  <c r="E4" i="1"/>
  <c r="D4" i="1"/>
  <c r="C4" i="1"/>
  <c r="B4" i="1"/>
  <c r="F2" i="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 ref="F1" authorId="0" shapeId="0" xr:uid="{00000000-0006-0000-0000-000002000000}">
      <text>
        <r>
          <rPr>
            <sz val="10"/>
            <color rgb="FF000000"/>
            <rFont val="Arial"/>
            <scheme val="minor"/>
          </rPr>
          <t>Öte yandan, negatif kullanıcı hikayeleri de olabilir. Bu hikayeler, kullanıcının beklenmeyen bir şekilde uygulamayı kullanması veya uygulamada hataların meydana gelmesi durumunda neler yapması gerektiği konusunda bilgi verir. Negatif kullanıcı hikayeleri, birçok durumda kullanıcılara daha iyi bir deneyim sunmak için önemlidir. Negatif senaryolar veya hata durumları, test senaryoları sırasında göz önünde bulundurulması gereken senaryolardır. Bu senaryoların planlanması ve oluşturulması, test senaryolarının hazırlanması sırasında gerçekleştirilir. Negatif senaryolar, uygulamanın kararlılığını ve güvenilirliğini artırmaya yardımcı olur ve hata durumlarının önlenmesine veya azaltılmasına katkıda bulunur.</t>
        </r>
      </text>
    </comment>
  </commentList>
</comments>
</file>

<file path=xl/sharedStrings.xml><?xml version="1.0" encoding="utf-8"?>
<sst xmlns="http://schemas.openxmlformats.org/spreadsheetml/2006/main" count="188" uniqueCount="136">
  <si>
    <t>US No</t>
  </si>
  <si>
    <t>Başlık</t>
  </si>
  <si>
    <t>Açıklama</t>
  </si>
  <si>
    <t>Kabul Kriterleri</t>
  </si>
  <si>
    <t>Önkoşullar</t>
  </si>
  <si>
    <t>Örnek Senaryolar</t>
  </si>
  <si>
    <t>ID</t>
  </si>
  <si>
    <t>Acceptance Criteria</t>
  </si>
  <si>
    <t>PreConditions</t>
  </si>
  <si>
    <t>US_01</t>
  </si>
  <si>
    <t>Kullanıcı Hesabı Oluşturma</t>
  </si>
  <si>
    <t>Bir kullanıcı olarak, Akakce.com sitesinde hesap oluşturabilmeliyim. Böylece kendime özel bir alışveriş deneyimi yaşamış olurum.</t>
  </si>
  <si>
    <t>Kullanıcı adı, soyadı, e-posta, şifre, cinsiyet, doğum tarihi gibi bilgileri girerek hesap oluşturabilmelidir.
Doğru bilgiler girilerek hesap oluşturulduğunda, hesap doğrulama sayfasına yönlendirilir.</t>
  </si>
  <si>
    <t>- Test için kullanılacak tarayıcı (Chrome, Safari veya Firefox) yüklü ve başlatılmış durumda olmalıdır.
- Test ortamında internet erişimi sağlanmalıdır.
- Geçerli şifre enaz 8 karakterli olmalı; büyük-küçük harf ve rakam içermelidir</t>
  </si>
  <si>
    <t>US_02</t>
  </si>
  <si>
    <t>Hesap Doğrulama Kontrolü</t>
  </si>
  <si>
    <t>Kullanıcı, hesap oluşturduktan sonra hesap doğrulamasının başarılı bir şekilde gerçekleşip gerçekleşmediğini kontrol edebilmelidir.</t>
  </si>
  <si>
    <t>Hesap oluşturulduktan sonra kullanıcının adı doğru bir şekilde hesap doğrulama sayfasında görüntülenir.</t>
  </si>
  <si>
    <t>US_03</t>
  </si>
  <si>
    <t>Oturumu Kapatma (Logout)</t>
  </si>
  <si>
    <t>Bir kullanıcı olarak, Akakce.com sitesindeki hesabımdan çıkış yapabilmeliyim. Böylece alışverişim daha güvenli olur.</t>
  </si>
  <si>
    <t>Kullanıcı hesaptan çıkış yapabilmelidir. Kullanıcı oturumu başarıyla kapattığı zaman giriş yapma sayfasına yönlendirilmelidir.</t>
  </si>
  <si>
    <t>- Kullanıcı web sitesine giriş yapmış durumda olmalıdır.</t>
  </si>
  <si>
    <t>US_04</t>
  </si>
  <si>
    <t>Oturum Açma (Login)</t>
  </si>
  <si>
    <t>Bir kullanıcı olarak, Akakce.com sitesine giriş yapabilmeliyim. Böylece, kendimle ilgili tercihleri sisteme tekrar tekrar girmek zorunda kalmamış olurum.</t>
  </si>
  <si>
    <t>Kullanıcı verileri doğru olduğu zaman, giriş işlemi başarılı olmalı ve kullanıcı sisteme giriş yapabilmelidir.</t>
  </si>
  <si>
    <t xml:space="preserve">- Kullanıcının hesabı (Kullanıcının e-posta adresi ve Kullanıcının şifresi) başarılı bir şekilde oluşturulmuş ve doğrulanmış olmalıdır.
</t>
  </si>
  <si>
    <t>US_05</t>
  </si>
  <si>
    <t>Sipariş Listesi Kontrolü</t>
  </si>
  <si>
    <t>Bir kullanıcı olarak, hesabıma giriş yaparak sipariş listesini kontrol edebilmeliyim. Böylece kontrol dışı alışveriş yapmamış olurum.</t>
  </si>
  <si>
    <t>Kullanıcı, hesabına giriş yapar ve sipariş listesine yönlendirilir.
Sipariş listesi boşsa, uygun bir mesaj görüntülenir.</t>
  </si>
  <si>
    <t>- Kullanıcının hesabı (Kullanıcının e-posta adresi ve Kullanıcının şifresi) başarılı bir şekilde oluşturulmuş ve doğrulanmış olmalıdır.
- Sipariş listesi kontrolü için sisteme login olunmalıdır.</t>
  </si>
  <si>
    <t>US_06</t>
  </si>
  <si>
    <t>Mesaj Kutusu Kontrolü</t>
  </si>
  <si>
    <t>Bir kullanıcı olarak, hesabıma giriş yaparak mesaj kutusunu kontrol edebilmeliyim. Böylece, bana özel kampanya ve bildirimleri kaçırmamış olurum.</t>
  </si>
  <si>
    <t>Kullanıcı, hesabına giriş yapar ve mesaj kutusuna yönlendirilir.
Mesaj kutusu boşsa, uygun bir mesaj görüntülenir.</t>
  </si>
  <si>
    <t xml:space="preserve">- Kullanıcının hesabı (Kullanıcının e-posta adresi ve Kullanıcının şifresi) başarılı bir şekilde oluşturulmuş ve doğrulanmış olmalıdır.
- Mesaj kontrolü için sisteme login olunmalıdır.
</t>
  </si>
  <si>
    <t>US_07</t>
  </si>
  <si>
    <t>Hesap Silme</t>
  </si>
  <si>
    <t xml:space="preserve">Bir kullanıcı olarak, kendi hesabımı silebilmeliyim. Böylece kişisel verilerimin korunduğundan emin olabilirim. </t>
  </si>
  <si>
    <t>Kullanıcı, hesabına giriş yaptığı zaman, kendi hesabını sistemden silebilmelidir.
Hesap silme işlemi sırasında doğru şifre girildiğinde, hesap başarılı bir şekilde silinebilmelidir.</t>
  </si>
  <si>
    <t>US ID</t>
  </si>
  <si>
    <t>Test ID</t>
  </si>
  <si>
    <t>Senaryo Durumu</t>
  </si>
  <si>
    <t>Adımlar</t>
  </si>
  <si>
    <t>Test Data</t>
  </si>
  <si>
    <t>Beklenen Sonuçlar</t>
  </si>
  <si>
    <t>Gerçekleşen Sonuçlar</t>
  </si>
  <si>
    <t>Precondition</t>
  </si>
  <si>
    <t>TC_0101</t>
  </si>
  <si>
    <t>Pozitif</t>
  </si>
  <si>
    <t>Başarılı hesap oluşturma senaryosu</t>
  </si>
  <si>
    <t>1. Kullanıcı Akakce.com sitesini tarayıcıda açar. 
2. Ana sayfada "Hesap Oluştur" seçeneğine tıklar. 
3. Kullanıcı gerekli bilgileri eksiksiz doldurur. 
4. "Hesap Oluştur" butonuna tıklar.</t>
  </si>
  <si>
    <t>- Kullanıcı adı: TestUser123 
- Soyadı: Tester 
- E-posta: testuser@example.com 
- Şifre: Password123 
- Cinsiyet: Kadın 
- Doğum Tarihi: 01/01/1990</t>
  </si>
  <si>
    <t>- Hesap oluşturma başarılı olur. 
- Kullanıcı, hesap doğrulama sayfasına yönlendirilir.</t>
  </si>
  <si>
    <t>Hesap oluşturma başarılı oldu.</t>
  </si>
  <si>
    <t>1HesapOlustur.jpg</t>
  </si>
  <si>
    <t>2HesapOlustur.jpg</t>
  </si>
  <si>
    <t>TC_0102</t>
  </si>
  <si>
    <t>Negatif</t>
  </si>
  <si>
    <t>Eksik bilgi ile hesap oluşturma senaryosu</t>
  </si>
  <si>
    <t>- TC001 senaryosundaki önkoşullar (precondition), bu senaryo için de geçerlidir.</t>
  </si>
  <si>
    <t>1. Kullanıcı Akakce.com sitesini tarayıcıda açar. 
2. Ana sayfada "Hesap Oluştur" seçeneğine tıklar. 
3. Kullanıcı sadece bazı bilgileri eksik veya hatalı bir şekilde doldurur. 
4. "Hesap Oluştur" butonuna tıklar.</t>
  </si>
  <si>
    <t>- Eksik veya hatalı bilgi girişi yapılan alanlar:
- Kullanıcı adı, 
- Soyadı, 
- Cinsiyet, 
- Doğum Tarihi</t>
  </si>
  <si>
    <t>- Hesap oluşturma başarısız olur. 
- Kullanıcıya eksik veya hatalı bilgi girişi hakkında bir hata mesajı gösterilir.</t>
  </si>
  <si>
    <t>Hesap oluşturma başarısız oldu. 
Kullanıcı hata mesajı aldı.</t>
  </si>
  <si>
    <t>3HesapOlustur.jpg</t>
  </si>
  <si>
    <t>4HesapDogrula.jpg</t>
  </si>
  <si>
    <t>TC_0201</t>
  </si>
  <si>
    <t>Kullanıcının hesabı (Kullanıcının e-posta adresi ve Kullanıcının şifresi) başarılı bir şekilde adım öncesinde oluşturulmalıdır.</t>
  </si>
  <si>
    <t>1. Kullanıcı Akakce.com sitesini tarayıcıda açar.
2. Ana sayfada "Hesap Oluştur" seçeneğine tıklar.
3. Kullanıcı geçerli test dataları kullanarak bilgileri doldurur.
4. "Hesap Oluştur" butonuna tıklar.
5. Hesap oluşturma işlemi başarılı bir şekilde tamamlandığında, kullanıcının adının hesap doğrulama sayfasında görüntülendiğini kontrol eder.</t>
  </si>
  <si>
    <t>Kullanıcı adı: TestUser123
Soyadı: Tester
E-posta: testuser@example.com
Şifre: Password123
Cinsiyet: Kadın
Doğum Tarihi: 01/01/1990</t>
  </si>
  <si>
    <t>Hesap oluşturulduktan sonra kullanıcının adı doğru bir şekilde hesap doğrulama sayfasında görüntülenmelidir.</t>
  </si>
  <si>
    <t>Kullanıcının adı başarılı bir şekilde hesap doğrulama sayfasında görüntülendi.</t>
  </si>
  <si>
    <t>Username: testuser123
Surname: Tester
E-mail: testuser@example.com
Password: Password123
Gender: Woman
Date of Birth: 01/01/1990</t>
  </si>
  <si>
    <t>TC_0301</t>
  </si>
  <si>
    <t>Oturumu Kapatma (Logout) - Başarılı Durum</t>
  </si>
  <si>
    <t>Kullanıcı web sitesine giriş yapmış durumda olmalıdır.</t>
  </si>
  <si>
    <t>1. Kullanıcı Akakce.com sitesini tarayıcıda açar.
2. Kullanıcı giriş yapma sayfasına yönlendirilmişse, geçerli kullanıcı adı ve şifre ile giriş yapar.
3. Kullanıcı hesabına başarılı bir şekilde giriş yapar.
4. Kullanıcı, sayfanın sağ üst köşesinde yer alan "Çıkış Yap" veya benzer bir seçeneğe tıklar.
5. Oturumu kapatma işlemi başarılı bir şekilde tamamlandığında, kullanıcı giriş yapma sayfasına yönlendirilir.</t>
  </si>
  <si>
    <t>N/A</t>
  </si>
  <si>
    <t>Kullanıcı hesaptan çıkış yapabilmelidir.
Kullanıcı oturumu başarıyla kapattığı zaman giriş yapma sayfasına yönlendirilmelidir.</t>
  </si>
  <si>
    <t>Kullanıcı hesaptan başarılı bir şekilde çıkış yaptı ve giriş yapma sayfasına yönlendirildi.</t>
  </si>
  <si>
    <t>5LogoutOl.jpg</t>
  </si>
  <si>
    <t>6LogoutDogrula.jpg</t>
  </si>
  <si>
    <t>TC_0401</t>
  </si>
  <si>
    <t>Oturum Açma (Login) - Başarılı Durum</t>
  </si>
  <si>
    <t>Kullanıcının hesabı (Kullanıcının e-posta adresi ve Kullanıcının şifresi) başarılı bir şekilde oluşturulmuş ve doğrulanmış olmalıdır.</t>
  </si>
  <si>
    <t>1. Kullanıcı Akakce.com sitesini tarayıcıda açar.
2. Kullanıcı ana sayfada "Giriş Yap" veya benzer bir seçeneği bulur ve tıklar.
3. Kullanıcı, test datada verilen geçerli bilgileri girer:
4. "Giriş Yap" butonuna tıklar.</t>
  </si>
  <si>
    <t>1. E-posta: testuser@example.com
2. Şifre: Password123(doğru ve geçerli şifre)</t>
  </si>
  <si>
    <t>Kullanıcı verileri doğru olduğu zaman, giriş işlemi başarılı olmalıdır.
Kullanıcı sisteme giriş yapabilmelidir.</t>
  </si>
  <si>
    <t>Kullanıcı giriş bilgilerini doğru girdi ve giriş işlemi başarılı bir şekilde gerçekleşti. Kullanıcı, sisteme başarılı bir şekilde giriş yaptı.</t>
  </si>
  <si>
    <t>7LoginOl.jpg</t>
  </si>
  <si>
    <t>8LoginDogrula.jpg</t>
  </si>
  <si>
    <t>TC_0402</t>
  </si>
  <si>
    <t>Oturum Açma (Login) - Geçersiz E-posta ve/veya Şifre</t>
  </si>
  <si>
    <t>1. Kullanıcı Akakce.com sitesini tarayıcıda açar.
2. Kullanıcı ana sayfada "Giriş Yap" veya benzer bir seçeneği bulur ve tıklar.
3. Kullanıcı, geçersiz verileri girer:
4. E-posta: testuser@example.com
5. Şifre: InvalidPassword (geçersiz şifre)
6. "Giriş Yap" butonuna tekrar tıklar.</t>
  </si>
  <si>
    <t>- Geçersiz veriler</t>
  </si>
  <si>
    <t xml:space="preserve">Kullanıcı verileri doğru olmadığı zaman, giriş işlemi başarısız olmalıdır.
Kullanıcı sistemde oturum açamamalıdır.
</t>
  </si>
  <si>
    <t>Kullanıcı giriş bilgilerini geçersiz girdi ve giriş işlemi başarısız oldu. Kullanıcı, sisteme oturum açamadı.</t>
  </si>
  <si>
    <t>TC_0403</t>
  </si>
  <si>
    <t>Oturum Açma (Login) - Boş (NULL) E-posta ve/veya Şifre</t>
  </si>
  <si>
    <t>1. Kullanıcı Akakce.com sitesini tarayıcıda açar.
2. Kullanıcı ana sayfada "Giriş Yap" veya benzer bir seçeneği bulur ve tıklar.
3. "Giriş Yap" butonuna tekrar tıklar.</t>
  </si>
  <si>
    <t>- Boş (NULL) veriler</t>
  </si>
  <si>
    <t xml:space="preserve">Kullanıcı verileri boş olduğu zaman, giriş işlemi başarısız olmalıdır.
Kullanıcı sistemde oturum açamamalıdır.
</t>
  </si>
  <si>
    <t>Kullanıcı giriş bilgilerini boş (null) geçti ve giriş işlemi başarısız oldu. Kullanıcı, sisteme oturum açamadı.</t>
  </si>
  <si>
    <t>TC_0501</t>
  </si>
  <si>
    <t>Kullanıcının hesabı (Kullanıcının e-posta adresi ve Kullanıcının şifresi) başarılı bir şekilde oluşturulmuş ve doğrulanmış olmalıdır.
Sipariş listesi kontrolü için sisteme giriş yapılmalıdır.</t>
  </si>
  <si>
    <t>1. Kullanıcı Akakce.com sitesini tarayıcıda açar.
2. Kullanıcı ana sayfada "Giriş Yap" veya benzer bir seçeneği bulur ve tıklar.
3. Kullanıcı, aşağıdaki geçerli bilgileri girer:
4. "Giriş Yap" butonuna tıklar.
5. Kullanıcı hesabına başarılı bir şekilde giriş yapar ve Siparişlerim linkine tıklayarak sipariş listesine yönlendirilir.
6. Eğer sipariş listesi boşsa, uygun bir mesajın görüntülendiğini kontrol eder.</t>
  </si>
  <si>
    <t>E-posta: testuser@example.com
Şifre: Password123 (doğru ve geçerli şifre)</t>
  </si>
  <si>
    <t>Kullanıcı hesabına giriş yapar ve sipariş listesine yönlendirilir.
Eğer sipariş listesi boşsa, uygun bir mesaj görüntülenmelidir.</t>
  </si>
  <si>
    <t>Kullanıcı hesabına giriş yaptı, sipariş listesine yönlendirildi. Sipariş listesi boş ise, uygun bir mesaj görüntülendi.</t>
  </si>
  <si>
    <t>10SiparisDogrula.jpg</t>
  </si>
  <si>
    <t>9Siparis_Mesaj_HesapSilAnaSayfa.jpg</t>
  </si>
  <si>
    <t>TC_0601</t>
  </si>
  <si>
    <t xml:space="preserve"> Mesaj Kutusu Kontrolü</t>
  </si>
  <si>
    <t>Kullanıcının hesabı (Kullanıcının e-posta adresi ve Kullanıcının şifresi) başarılı bir şekilde oluşturulmuş ve doğrulanmış olmalıdır.
Mesaj kontrolü için sisteme giriş yapılmalıdır.</t>
  </si>
  <si>
    <t>Kullanıcı Akakce.com sitesini tarayıcıda açar.
Kullanıcı ana sayfada "Giriş Yap" veya benzer bir seçeneği bulur ve tıklar.
Kullanıcı, aşağıdaki geçerli bilgileri girer:
"Giriş Yap" butonuna tıklar.
Kullanıcı hesabına başarılı bir şekilde giriş yapar ve Mesajlarım linkine tıklayarak mesaj kutusuna yönlendirilir.
Eğer mesaj kutusu boşsa, uygun bir mesajın görüntülendiğini kontrol eder.</t>
  </si>
  <si>
    <t>Kullanıcı hesabına giriş yapar ve mesaj kutusuna yönlendirilir.
Eğer mesaj kutusu boşsa, uygun bir mesaj görüntülenmelidir.</t>
  </si>
  <si>
    <t>Kullanıcı hesabına giriş yaptı, mesaj kutusuna yönlendirildi. Mesaj kutusu boş ise, uygun bir mesaj görüntülendi.</t>
  </si>
  <si>
    <t>11MesajDogrula.jpg</t>
  </si>
  <si>
    <t>TC_0701</t>
  </si>
  <si>
    <t>Kullanıcının hesabı (Kullanıcının e-posta adresi ve Kullanıcının şifresi) başarılı bir şekilde oluşturulmuş ve doğrulanmış olmalıdır.
Hesap silme işlemi, silinecek hesaba giriş yapmadan gerçekleştirilemez</t>
  </si>
  <si>
    <t>Kullanıcı Akakce.com sitesini tarayıcıda açar.
Kullanıcı ana sayfada "Giriş Yap" veya benzer bir seçeneği bulur ve tıklar.
Kullanıcı, test data daki geçerli bilgileri girer:
"Giriş Yap" butonuna tıklar.
Kullanıcı hesabına başarılı bir şekilde giriş yapar.
Kullanıcı, hesap ayarları veya profil bölümünden "Hesabımı Sil" veya benzer bir seçeneğe tıklar.
Hesap silme işlemi başarılı bir şekilde tamamlandığında, uygun bir mesajın görüntülendiğini kontrol eder.</t>
  </si>
  <si>
    <t>Kullanıcı hesabına giriş yaparak kendi hesabını sistemden silebilmelidir.
Hesap silme işlemi sırasında doğru şifre girildiğinde, hesap başarılı bir şekilde silinebilmelidir.</t>
  </si>
  <si>
    <t>Kullanıcı hesabına giriş yaparak kendi hesabını başarılı bir şekilde sistemden sildi. Hesap silme işlemi başarılı bir şekilde tamamlandı.</t>
  </si>
  <si>
    <t>12HesapSil.jpg</t>
  </si>
  <si>
    <t>13HesabinSilindiginiDogrula.jpg</t>
  </si>
  <si>
    <t>TC_0702</t>
  </si>
  <si>
    <t>Negatif (Hesap Silme - Geçersiz Şifre ile)</t>
  </si>
  <si>
    <t>Kullanıcının, geçersiz bir şifre ile hesabını silme durumunu test etmek.</t>
  </si>
  <si>
    <t>Kullanıcının hesabı (Kullanıcının e-posta adresi ve Kullanıcının şifresi) başarılı bir şekilde oluşturulmuş ve doğrulanmış olmalıdır.
Hesap silme işlemi, silinecek hesaba giriş yapmadan gerçekleştirilemez.</t>
  </si>
  <si>
    <t>1. Kullanıcı Akakce.com sitesini tarayıcıda açar.
2. Kullanıcı ana sayfada "Giriş Yap" veya benzer bir seçeneği bulur ve tıklar.
3. Kullanıcı,test datadaki geçerli bilgileri girer:
4. "Giriş Yap" butonuna tıklar.
5. Kullanıcı hesabına başarılı bir şekilde giriş yapar.
6. Kullanıcı, hesap ayarları veya profil bölümünden "Hesabımı Sil" veya benzer bir seçeneğe tıklar.
7. Hesap silme işlemi sırasında, geçersiz bir şifre girer ve işlemi tamamlamaya çalışır.</t>
  </si>
  <si>
    <t>"E-posta: testuser@example.com
Şifre: Password123 (doğru ve geçerli şifre)"</t>
  </si>
  <si>
    <t>Kullanıcının doğru şifre girmediği durumda, hesap silme işlemi başarısız olmalıdır.
Kullanıcının hesabı silinmemelidir.
Kullanıcıya uygun bir hata mesajı görüntülenmelidir.</t>
  </si>
  <si>
    <t>Kullanıcı geçersiz bir şifre girdiği için hesap silme işlemi başarısız oldu. Kullanıcının hesabı silinmedi ve uygun bir hata mesajı görüntülendi.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</si>
</sst>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2"/>
      <color rgb="FFFFFFFF"/>
      <name val="Arial"/>
    </font>
    <font>
      <b/>
      <sz val="12"/>
      <color rgb="FFFFFFFF"/>
      <name val="&quot;Liberation Sans&quot;"/>
    </font>
    <font>
      <sz val="12"/>
      <color theme="1"/>
      <name val="Arial"/>
    </font>
    <font>
      <b/>
      <u/>
      <sz val="12"/>
      <color rgb="FF1155CC"/>
      <name val="Arial"/>
    </font>
    <font>
      <b/>
      <sz val="12"/>
      <color theme="1"/>
      <name val="Arial"/>
    </font>
    <font>
      <b/>
      <sz val="10"/>
      <color theme="1"/>
      <name val="Arial"/>
    </font>
    <font>
      <sz val="10"/>
      <name val="Arial"/>
    </font>
    <font>
      <sz val="10"/>
      <color theme="1"/>
      <name val="&quot;Liberation Sans&quot;"/>
    </font>
    <font>
      <sz val="10"/>
      <color theme="1"/>
      <name val="Arial"/>
    </font>
    <font>
      <b/>
      <sz val="10"/>
      <color theme="1"/>
      <name val="&quot;Liberation Sans&quot;"/>
    </font>
    <font>
      <u/>
      <sz val="12"/>
      <color rgb="FF1155CC"/>
      <name val="Arial"/>
    </font>
    <font>
      <b/>
      <sz val="12"/>
      <color theme="1"/>
      <name val="&quot;Liberation Sans&quot;"/>
    </font>
    <font>
      <u/>
      <sz val="10"/>
      <color theme="1"/>
      <name val="Arial"/>
      <scheme val="minor"/>
    </font>
    <font>
      <sz val="10"/>
      <color theme="1"/>
      <name val="Arial"/>
      <scheme val="minor"/>
    </font>
    <font>
      <u/>
      <sz val="10"/>
      <color theme="1"/>
      <name val="Arial"/>
      <scheme val="minor"/>
    </font>
    <font>
      <u/>
      <sz val="10"/>
      <color theme="1"/>
      <name val="Arial"/>
      <scheme val="minor"/>
    </font>
  </fonts>
  <fills count="12">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ck">
        <color rgb="FFFF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
      <left style="thin">
        <color rgb="FF000000"/>
      </left>
      <right style="thin">
        <color rgb="FF000000"/>
      </right>
      <top style="thin">
        <color rgb="FF000000"/>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top" wrapText="1"/>
    </xf>
    <xf numFmtId="0" fontId="1" fillId="2" borderId="2" xfId="0" applyFont="1" applyFill="1" applyBorder="1" applyAlignment="1">
      <alignment horizontal="center" vertical="top" wrapText="1"/>
    </xf>
    <xf numFmtId="0" fontId="3" fillId="0" borderId="0" xfId="0" applyFont="1"/>
    <xf numFmtId="0" fontId="1"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1" fillId="2" borderId="4" xfId="0" applyFont="1" applyFill="1" applyBorder="1" applyAlignment="1">
      <alignment horizontal="center" vertical="top" wrapText="1"/>
    </xf>
    <xf numFmtId="0" fontId="3" fillId="0" borderId="5" xfId="0" applyFont="1" applyBorder="1"/>
    <xf numFmtId="0" fontId="5" fillId="4" borderId="7" xfId="0" applyFont="1" applyFill="1" applyBorder="1" applyAlignment="1">
      <alignment vertical="center" wrapText="1"/>
    </xf>
    <xf numFmtId="0" fontId="6" fillId="5" borderId="7" xfId="0" applyFont="1" applyFill="1" applyBorder="1" applyAlignment="1">
      <alignment vertical="top" wrapText="1"/>
    </xf>
    <xf numFmtId="0" fontId="6" fillId="6" borderId="7" xfId="0" applyFont="1" applyFill="1" applyBorder="1" applyAlignment="1">
      <alignment vertical="top" wrapText="1"/>
    </xf>
    <xf numFmtId="0" fontId="6" fillId="7" borderId="7" xfId="0" applyFont="1" applyFill="1" applyBorder="1" applyAlignment="1">
      <alignment vertical="top" wrapText="1"/>
    </xf>
    <xf numFmtId="0" fontId="6" fillId="8" borderId="7" xfId="0" applyFont="1" applyFill="1" applyBorder="1" applyAlignment="1">
      <alignment vertical="top" wrapText="1"/>
    </xf>
    <xf numFmtId="0" fontId="6" fillId="0" borderId="0" xfId="0" applyFont="1"/>
    <xf numFmtId="0" fontId="6" fillId="0" borderId="8" xfId="0" applyFont="1" applyBorder="1"/>
    <xf numFmtId="0" fontId="3" fillId="4" borderId="10" xfId="0" applyFont="1" applyFill="1" applyBorder="1" applyAlignment="1">
      <alignment vertical="center" wrapText="1"/>
    </xf>
    <xf numFmtId="0" fontId="8" fillId="5" borderId="4" xfId="0" applyFont="1" applyFill="1" applyBorder="1" applyAlignment="1">
      <alignment vertical="top" wrapText="1"/>
    </xf>
    <xf numFmtId="0" fontId="9" fillId="6" borderId="4" xfId="0" applyFont="1" applyFill="1" applyBorder="1" applyAlignment="1">
      <alignment vertical="top" wrapText="1"/>
    </xf>
    <xf numFmtId="0" fontId="8" fillId="7" borderId="4" xfId="0" applyFont="1" applyFill="1" applyBorder="1" applyAlignment="1">
      <alignment vertical="top" wrapText="1"/>
    </xf>
    <xf numFmtId="0" fontId="8" fillId="8" borderId="4" xfId="0" applyFont="1" applyFill="1" applyBorder="1" applyAlignment="1">
      <alignment vertical="top" wrapText="1"/>
    </xf>
    <xf numFmtId="0" fontId="9" fillId="0" borderId="5" xfId="0" applyFont="1" applyBorder="1"/>
    <xf numFmtId="0" fontId="9" fillId="0" borderId="11" xfId="0" applyFont="1" applyBorder="1"/>
    <xf numFmtId="0" fontId="10" fillId="7" borderId="7" xfId="0" applyFont="1" applyFill="1" applyBorder="1" applyAlignment="1">
      <alignment vertical="top" wrapText="1"/>
    </xf>
    <xf numFmtId="0" fontId="3" fillId="4" borderId="7" xfId="0" applyFont="1" applyFill="1" applyBorder="1" applyAlignment="1">
      <alignment vertical="center" wrapText="1"/>
    </xf>
    <xf numFmtId="0" fontId="8" fillId="7" borderId="7" xfId="0" applyFont="1" applyFill="1" applyBorder="1" applyAlignment="1">
      <alignment vertical="top" wrapText="1"/>
    </xf>
    <xf numFmtId="0" fontId="9" fillId="8" borderId="7" xfId="0" applyFont="1" applyFill="1" applyBorder="1" applyAlignment="1">
      <alignment vertical="top" wrapText="1"/>
    </xf>
    <xf numFmtId="0" fontId="9" fillId="0" borderId="0" xfId="0" applyFont="1"/>
    <xf numFmtId="0" fontId="9" fillId="0" borderId="8" xfId="0" applyFont="1" applyBorder="1"/>
    <xf numFmtId="0" fontId="6" fillId="6" borderId="4" xfId="0" applyFont="1" applyFill="1" applyBorder="1" applyAlignment="1">
      <alignment vertical="top" wrapText="1"/>
    </xf>
    <xf numFmtId="0" fontId="3" fillId="2" borderId="0" xfId="0" applyFont="1" applyFill="1" applyAlignment="1">
      <alignment horizontal="center" vertical="center"/>
    </xf>
    <xf numFmtId="0" fontId="3" fillId="2" borderId="0" xfId="0" applyFont="1" applyFill="1" applyAlignment="1">
      <alignment vertical="center"/>
    </xf>
    <xf numFmtId="0" fontId="9" fillId="2" borderId="0" xfId="0" applyFont="1" applyFill="1"/>
    <xf numFmtId="0" fontId="3" fillId="0" borderId="0" xfId="0" applyFont="1" applyAlignment="1">
      <alignment horizontal="center" vertical="center"/>
    </xf>
    <xf numFmtId="0" fontId="3" fillId="0" borderId="0" xfId="0" applyFont="1" applyAlignment="1">
      <alignment vertical="center"/>
    </xf>
    <xf numFmtId="0" fontId="2" fillId="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2" fillId="10" borderId="0" xfId="0" applyFont="1" applyFill="1" applyAlignment="1">
      <alignment horizontal="left" vertical="center" wrapText="1"/>
    </xf>
    <xf numFmtId="0" fontId="6" fillId="11" borderId="14"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3" fillId="11" borderId="14" xfId="0" applyFont="1" applyFill="1" applyBorder="1"/>
    <xf numFmtId="0" fontId="14" fillId="11" borderId="14" xfId="0" applyFont="1" applyFill="1" applyBorder="1"/>
    <xf numFmtId="0" fontId="10" fillId="11" borderId="15" xfId="0" applyFont="1" applyFill="1" applyBorder="1" applyAlignment="1">
      <alignment horizontal="left" vertical="center" wrapText="1"/>
    </xf>
    <xf numFmtId="0" fontId="8" fillId="10" borderId="5" xfId="0" applyFont="1" applyFill="1" applyBorder="1" applyAlignment="1">
      <alignment horizontal="left" vertical="center" wrapText="1"/>
    </xf>
    <xf numFmtId="0" fontId="15" fillId="10" borderId="5" xfId="0" applyFont="1" applyFill="1" applyBorder="1"/>
    <xf numFmtId="0" fontId="8" fillId="10" borderId="11" xfId="0" applyFont="1" applyFill="1" applyBorder="1" applyAlignment="1">
      <alignment horizontal="left" vertical="center" wrapText="1"/>
    </xf>
    <xf numFmtId="0" fontId="6" fillId="11" borderId="15" xfId="0" applyFont="1" applyFill="1" applyBorder="1" applyAlignment="1">
      <alignment horizontal="left" vertical="center" wrapText="1"/>
    </xf>
    <xf numFmtId="0" fontId="9" fillId="10" borderId="5" xfId="0" applyFont="1" applyFill="1" applyBorder="1" applyAlignment="1">
      <alignment horizontal="left" vertical="center" wrapText="1"/>
    </xf>
    <xf numFmtId="0" fontId="14" fillId="10" borderId="5" xfId="0" applyFont="1" applyFill="1" applyBorder="1"/>
    <xf numFmtId="0" fontId="5" fillId="11" borderId="0" xfId="0" applyFont="1" applyFill="1" applyAlignment="1">
      <alignment horizontal="center" vertical="center" textRotation="90" wrapText="1"/>
    </xf>
    <xf numFmtId="0" fontId="8" fillId="11" borderId="0" xfId="0" applyFont="1" applyFill="1" applyAlignment="1">
      <alignment horizontal="left" vertical="center" wrapText="1"/>
    </xf>
    <xf numFmtId="0" fontId="5" fillId="10" borderId="0" xfId="0" applyFont="1" applyFill="1" applyAlignment="1">
      <alignment horizontal="center" vertical="center" textRotation="90" wrapText="1"/>
    </xf>
    <xf numFmtId="0" fontId="8" fillId="10" borderId="0" xfId="0" applyFont="1" applyFill="1" applyAlignment="1">
      <alignment horizontal="left" vertical="center" wrapText="1"/>
    </xf>
    <xf numFmtId="0" fontId="16" fillId="0" borderId="0" xfId="0" applyFont="1"/>
    <xf numFmtId="0" fontId="11" fillId="3" borderId="6" xfId="0" applyFont="1" applyFill="1" applyBorder="1" applyAlignment="1">
      <alignment horizontal="center" vertical="center" wrapText="1"/>
    </xf>
    <xf numFmtId="0" fontId="7" fillId="0" borderId="9" xfId="0" applyFont="1" applyBorder="1"/>
    <xf numFmtId="0" fontId="3" fillId="0" borderId="0" xfId="0" applyFont="1" applyAlignment="1">
      <alignment horizontal="center" vertical="center"/>
    </xf>
    <xf numFmtId="0" fontId="0" fillId="0" borderId="0" xfId="0"/>
    <xf numFmtId="0" fontId="4" fillId="3" borderId="6" xfId="0" applyFont="1" applyFill="1" applyBorder="1" applyAlignment="1">
      <alignment horizontal="center" vertical="center" wrapText="1"/>
    </xf>
    <xf numFmtId="0" fontId="5" fillId="11" borderId="13" xfId="0" applyFont="1" applyFill="1" applyBorder="1" applyAlignment="1">
      <alignment horizontal="center" vertical="center" textRotation="90" wrapText="1"/>
    </xf>
    <xf numFmtId="0" fontId="7" fillId="10" borderId="16" xfId="0" applyFont="1" applyFill="1" applyBorder="1"/>
    <xf numFmtId="0" fontId="5" fillId="11" borderId="14" xfId="0" applyFont="1" applyFill="1" applyBorder="1" applyAlignment="1">
      <alignment horizontal="center" vertical="center" textRotation="90" wrapText="1"/>
    </xf>
    <xf numFmtId="0" fontId="7" fillId="10"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11</xdr:col>
      <xdr:colOff>133350</xdr:colOff>
      <xdr:row>1</xdr:row>
      <xdr:rowOff>457200</xdr:rowOff>
    </xdr:from>
    <xdr:ext cx="2286000" cy="962025"/>
    <xdr:pic>
      <xdr:nvPicPr>
        <xdr:cNvPr id="2" name="image8.png" title="Resim">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133350</xdr:colOff>
      <xdr:row>3</xdr:row>
      <xdr:rowOff>95250</xdr:rowOff>
    </xdr:from>
    <xdr:ext cx="1114425" cy="2200275"/>
    <xdr:pic>
      <xdr:nvPicPr>
        <xdr:cNvPr id="3" name="image5.png" title="Resim">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438150</xdr:colOff>
      <xdr:row>3</xdr:row>
      <xdr:rowOff>104775</xdr:rowOff>
    </xdr:from>
    <xdr:ext cx="1114425" cy="2019300"/>
    <xdr:pic>
      <xdr:nvPicPr>
        <xdr:cNvPr id="4" name="image2.png" title="Resim">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11</xdr:col>
      <xdr:colOff>133350</xdr:colOff>
      <xdr:row>6</xdr:row>
      <xdr:rowOff>609600</xdr:rowOff>
    </xdr:from>
    <xdr:ext cx="4972050" cy="1343025"/>
    <xdr:pic>
      <xdr:nvPicPr>
        <xdr:cNvPr id="5" name="image11.png" title="Resim">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11</xdr:col>
      <xdr:colOff>133350</xdr:colOff>
      <xdr:row>7</xdr:row>
      <xdr:rowOff>1657350</xdr:rowOff>
    </xdr:from>
    <xdr:ext cx="4572000" cy="1343025"/>
    <xdr:pic>
      <xdr:nvPicPr>
        <xdr:cNvPr id="6" name="image12.png" title="Resim">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11</xdr:col>
      <xdr:colOff>133350</xdr:colOff>
      <xdr:row>8</xdr:row>
      <xdr:rowOff>1543050</xdr:rowOff>
    </xdr:from>
    <xdr:ext cx="5686425" cy="1085850"/>
    <xdr:pic>
      <xdr:nvPicPr>
        <xdr:cNvPr id="7" name="image6.png" title="Resim">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11</xdr:col>
      <xdr:colOff>142875</xdr:colOff>
      <xdr:row>10</xdr:row>
      <xdr:rowOff>19050</xdr:rowOff>
    </xdr:from>
    <xdr:ext cx="1590675" cy="2114550"/>
    <xdr:pic>
      <xdr:nvPicPr>
        <xdr:cNvPr id="8" name="image9.png" title="Resim">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13</xdr:col>
      <xdr:colOff>66675</xdr:colOff>
      <xdr:row>10</xdr:row>
      <xdr:rowOff>19050</xdr:rowOff>
    </xdr:from>
    <xdr:ext cx="1962150" cy="2114550"/>
    <xdr:pic>
      <xdr:nvPicPr>
        <xdr:cNvPr id="9" name="image10.png" title="Resim">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11</xdr:col>
      <xdr:colOff>133350</xdr:colOff>
      <xdr:row>16</xdr:row>
      <xdr:rowOff>28575</xdr:rowOff>
    </xdr:from>
    <xdr:ext cx="3952875" cy="2371725"/>
    <xdr:pic>
      <xdr:nvPicPr>
        <xdr:cNvPr id="10" name="image7.png" title="Resim">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11</xdr:col>
      <xdr:colOff>142875</xdr:colOff>
      <xdr:row>17</xdr:row>
      <xdr:rowOff>457200</xdr:rowOff>
    </xdr:from>
    <xdr:ext cx="4038600" cy="1771650"/>
    <xdr:pic>
      <xdr:nvPicPr>
        <xdr:cNvPr id="11" name="image3.png" title="Resim">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152400</xdr:colOff>
      <xdr:row>18</xdr:row>
      <xdr:rowOff>723900</xdr:rowOff>
    </xdr:from>
    <xdr:ext cx="5086350" cy="1771650"/>
    <xdr:pic>
      <xdr:nvPicPr>
        <xdr:cNvPr id="12" name="image13.png" title="Resim">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11</xdr:col>
      <xdr:colOff>161925</xdr:colOff>
      <xdr:row>20</xdr:row>
      <xdr:rowOff>209550</xdr:rowOff>
    </xdr:from>
    <xdr:ext cx="5838825" cy="2019300"/>
    <xdr:pic>
      <xdr:nvPicPr>
        <xdr:cNvPr id="13" name="image1.png" title="Resim">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11</xdr:col>
      <xdr:colOff>161925</xdr:colOff>
      <xdr:row>21</xdr:row>
      <xdr:rowOff>190500</xdr:rowOff>
    </xdr:from>
    <xdr:ext cx="5219700" cy="2200275"/>
    <xdr:pic>
      <xdr:nvPicPr>
        <xdr:cNvPr id="14" name="image4.png" title="Resim">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1q4wn7gp6Yypz0-Xz9peVkC_z71MPtcr/view?usp=drive_link" TargetMode="External"/><Relationship Id="rId13" Type="http://schemas.openxmlformats.org/officeDocument/2006/relationships/hyperlink" Target="https://drive.google.com/file/d/1kjuR6cK0aDmzsQe--jD4V9HIunljVSVR/view?usp=drive_link" TargetMode="External"/><Relationship Id="rId3" Type="http://schemas.openxmlformats.org/officeDocument/2006/relationships/hyperlink" Target="https://drive.google.com/file/d/10jXDNYdksFIwu9_lgHuMdw5wCoRq5fFg/view?usp=drive_link" TargetMode="External"/><Relationship Id="rId7" Type="http://schemas.openxmlformats.org/officeDocument/2006/relationships/hyperlink" Target="https://drive.google.com/file/d/1HmjWBRf3d6wa13IXFks1nor93wxF0Uet/view?usp=drive_link" TargetMode="External"/><Relationship Id="rId12" Type="http://schemas.openxmlformats.org/officeDocument/2006/relationships/hyperlink" Target="https://drive.google.com/file/d/1Z63ar6VZwGjSh_2m3_DEPAm_PyeMs8g-/view?usp=drive_link" TargetMode="External"/><Relationship Id="rId2" Type="http://schemas.openxmlformats.org/officeDocument/2006/relationships/hyperlink" Target="https://drive.google.com/file/d/1974Vzij49LwZAiyngzNPb9K-NbSU1Jmv/view?usp=drive_link" TargetMode="External"/><Relationship Id="rId1" Type="http://schemas.openxmlformats.org/officeDocument/2006/relationships/hyperlink" Target="https://drive.google.com/file/d/1uLPZ4zTam61KyY8CQlcAkLDpbus4_Xz6/view?usp=drive_link" TargetMode="External"/><Relationship Id="rId6" Type="http://schemas.openxmlformats.org/officeDocument/2006/relationships/hyperlink" Target="https://drive.google.com/file/d/1zU3xVEkDYf5LxVvr9LiF0x_VDwH2ch3f/view?usp=drive_link" TargetMode="External"/><Relationship Id="rId11" Type="http://schemas.openxmlformats.org/officeDocument/2006/relationships/hyperlink" Target="https://drive.google.com/file/d/1KJ7ZWuy9tnKMXRL_HI_5a_BdhJHWZlbI/view?usp=drive_link" TargetMode="External"/><Relationship Id="rId5" Type="http://schemas.openxmlformats.org/officeDocument/2006/relationships/hyperlink" Target="https://drive.google.com/file/d/1BFbYcJy9oFHxvUXjyZLlMlKn_BGymfdP/view?usp=drive_link" TargetMode="External"/><Relationship Id="rId10" Type="http://schemas.openxmlformats.org/officeDocument/2006/relationships/hyperlink" Target="https://drive.google.com/file/d/1q-fZ68nvEoQmOIR2OWGcO9KrzGb8vKAZ/view?usp=drive_link" TargetMode="External"/><Relationship Id="rId4" Type="http://schemas.openxmlformats.org/officeDocument/2006/relationships/hyperlink" Target="https://drive.google.com/file/d/1nWjjhCEU_KrM8eHOrHddk57jUOo2hMEF/view?usp=drive_link" TargetMode="External"/><Relationship Id="rId9" Type="http://schemas.openxmlformats.org/officeDocument/2006/relationships/hyperlink" Target="https://drive.google.com/file/d/1NSK_q0MeLFjNueSewLnUpyPJ3IS2YejQ/view?usp=drive_link" TargetMode="Externa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1q4wn7gp6Yypz0-Xz9peVkC_z71MPtcr/view?usp=drive_link" TargetMode="External"/><Relationship Id="rId13" Type="http://schemas.openxmlformats.org/officeDocument/2006/relationships/hyperlink" Target="https://drive.google.com/file/d/1kjuR6cK0aDmzsQe--jD4V9HIunljVSVR/view?usp=drive_link" TargetMode="External"/><Relationship Id="rId3" Type="http://schemas.openxmlformats.org/officeDocument/2006/relationships/hyperlink" Target="https://drive.google.com/file/d/10jXDNYdksFIwu9_lgHuMdw5wCoRq5fFg/view?usp=drive_link" TargetMode="External"/><Relationship Id="rId7" Type="http://schemas.openxmlformats.org/officeDocument/2006/relationships/hyperlink" Target="https://drive.google.com/file/d/1HmjWBRf3d6wa13IXFks1nor93wxF0Uet/view?usp=drive_link" TargetMode="External"/><Relationship Id="rId12" Type="http://schemas.openxmlformats.org/officeDocument/2006/relationships/hyperlink" Target="https://drive.google.com/file/d/1Z63ar6VZwGjSh_2m3_DEPAm_PyeMs8g-/view?usp=drive_link" TargetMode="External"/><Relationship Id="rId2" Type="http://schemas.openxmlformats.org/officeDocument/2006/relationships/hyperlink" Target="https://drive.google.com/file/d/1974Vzij49LwZAiyngzNPb9K-NbSU1Jmv/view?usp=drive_link" TargetMode="External"/><Relationship Id="rId1" Type="http://schemas.openxmlformats.org/officeDocument/2006/relationships/hyperlink" Target="https://drive.google.com/file/d/1uLPZ4zTam61KyY8CQlcAkLDpbus4_Xz6/view?usp=drive_link" TargetMode="External"/><Relationship Id="rId6" Type="http://schemas.openxmlformats.org/officeDocument/2006/relationships/hyperlink" Target="https://drive.google.com/file/d/1zU3xVEkDYf5LxVvr9LiF0x_VDwH2ch3f/view?usp=drive_link" TargetMode="External"/><Relationship Id="rId11" Type="http://schemas.openxmlformats.org/officeDocument/2006/relationships/hyperlink" Target="https://drive.google.com/file/d/1KJ7ZWuy9tnKMXRL_HI_5a_BdhJHWZlbI/view?usp=drive_link" TargetMode="External"/><Relationship Id="rId5" Type="http://schemas.openxmlformats.org/officeDocument/2006/relationships/hyperlink" Target="https://drive.google.com/file/d/1BFbYcJy9oFHxvUXjyZLlMlKn_BGymfdP/view?usp=drive_link" TargetMode="External"/><Relationship Id="rId10" Type="http://schemas.openxmlformats.org/officeDocument/2006/relationships/hyperlink" Target="https://drive.google.com/file/d/1NSK_q0MeLFjNueSewLnUpyPJ3IS2YejQ/view?usp=drive_link" TargetMode="External"/><Relationship Id="rId4" Type="http://schemas.openxmlformats.org/officeDocument/2006/relationships/hyperlink" Target="https://drive.google.com/file/d/1nWjjhCEU_KrM8eHOrHddk57jUOo2hMEF/view?usp=drive_link" TargetMode="External"/><Relationship Id="rId9" Type="http://schemas.openxmlformats.org/officeDocument/2006/relationships/hyperlink" Target="https://drive.google.com/file/d/1q-fZ68nvEoQmOIR2OWGcO9KrzGb8vKAZ/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0"/>
  <sheetViews>
    <sheetView workbookViewId="0">
      <pane xSplit="2" ySplit="2" topLeftCell="C12" activePane="bottomRight" state="frozen"/>
      <selection pane="topRight" activeCell="C1" sqref="C1"/>
      <selection pane="bottomLeft" activeCell="A3" sqref="A3"/>
      <selection pane="bottomRight" activeCell="B12" sqref="B12"/>
    </sheetView>
  </sheetViews>
  <sheetFormatPr defaultColWidth="12.6640625" defaultRowHeight="15.75" customHeight="1"/>
  <cols>
    <col min="1" max="1" width="14" customWidth="1"/>
    <col min="2" max="2" width="23.44140625" customWidth="1"/>
    <col min="3" max="3" width="59.88671875" customWidth="1"/>
    <col min="4" max="4" width="59.44140625" customWidth="1"/>
    <col min="5" max="5" width="64.6640625" customWidth="1"/>
    <col min="6" max="6" width="18.33203125" customWidth="1"/>
    <col min="7" max="26" width="59.6640625" customWidth="1"/>
  </cols>
  <sheetData>
    <row r="1" spans="1:26" ht="31.2">
      <c r="A1" s="1" t="s">
        <v>0</v>
      </c>
      <c r="B1" s="2" t="s">
        <v>1</v>
      </c>
      <c r="C1" s="3" t="s">
        <v>2</v>
      </c>
      <c r="D1" s="3" t="s">
        <v>3</v>
      </c>
      <c r="E1" s="4" t="s">
        <v>4</v>
      </c>
      <c r="F1" s="3" t="s">
        <v>5</v>
      </c>
      <c r="G1" s="5"/>
      <c r="H1" s="5"/>
      <c r="I1" s="5"/>
      <c r="J1" s="5"/>
      <c r="K1" s="5"/>
      <c r="L1" s="5"/>
      <c r="M1" s="5"/>
      <c r="N1" s="5"/>
      <c r="O1" s="5"/>
      <c r="P1" s="5"/>
      <c r="Q1" s="5"/>
      <c r="R1" s="5"/>
      <c r="S1" s="5"/>
      <c r="T1" s="5"/>
      <c r="U1" s="5"/>
      <c r="V1" s="5"/>
      <c r="W1" s="5"/>
      <c r="X1" s="5"/>
      <c r="Y1" s="5"/>
      <c r="Z1" s="5"/>
    </row>
    <row r="2" spans="1:26" ht="31.2">
      <c r="A2" s="6" t="s">
        <v>6</v>
      </c>
      <c r="B2" s="7" t="str">
        <f ca="1">IFERROR(__xludf.DUMMYFUNCTION("GOOGLETRANSLATE(B1,""auto"",""en"")"),"Title")</f>
        <v>Title</v>
      </c>
      <c r="C2" s="8" t="str">
        <f ca="1">IFERROR(__xludf.DUMMYFUNCTION("GOOGLETRANSLATE(C1,""auto"",""en"")"),"Explanation")</f>
        <v>Explanation</v>
      </c>
      <c r="D2" s="9" t="s">
        <v>7</v>
      </c>
      <c r="E2" s="9" t="s">
        <v>8</v>
      </c>
      <c r="F2" s="8" t="str">
        <f ca="1">IFERROR(__xludf.DUMMYFUNCTION("GOOGLETRANSLATE(F1,""auto"",""en"")"),"Sample Scenarios")</f>
        <v>Sample Scenarios</v>
      </c>
      <c r="G2" s="10"/>
      <c r="H2" s="10"/>
      <c r="I2" s="10"/>
      <c r="J2" s="10"/>
      <c r="K2" s="10"/>
      <c r="L2" s="10"/>
      <c r="M2" s="10"/>
      <c r="N2" s="10"/>
      <c r="O2" s="10"/>
      <c r="P2" s="10"/>
      <c r="Q2" s="10"/>
      <c r="R2" s="10"/>
      <c r="S2" s="10"/>
      <c r="T2" s="10"/>
      <c r="U2" s="10"/>
      <c r="V2" s="10"/>
      <c r="W2" s="10"/>
      <c r="X2" s="10"/>
      <c r="Y2" s="10"/>
      <c r="Z2" s="10"/>
    </row>
    <row r="3" spans="1:26" ht="66">
      <c r="A3" s="63" t="s">
        <v>9</v>
      </c>
      <c r="B3" s="11" t="s">
        <v>10</v>
      </c>
      <c r="C3" s="12" t="s">
        <v>11</v>
      </c>
      <c r="D3" s="13" t="s">
        <v>12</v>
      </c>
      <c r="E3" s="14" t="s">
        <v>13</v>
      </c>
      <c r="F3" s="15"/>
      <c r="G3" s="16"/>
      <c r="H3" s="16"/>
      <c r="I3" s="16"/>
      <c r="J3" s="16"/>
      <c r="K3" s="16"/>
      <c r="L3" s="16"/>
      <c r="M3" s="16"/>
      <c r="N3" s="16"/>
      <c r="O3" s="16"/>
      <c r="P3" s="16"/>
      <c r="Q3" s="16"/>
      <c r="R3" s="16"/>
      <c r="S3" s="16"/>
      <c r="T3" s="16"/>
      <c r="U3" s="16"/>
      <c r="V3" s="16"/>
      <c r="W3" s="16"/>
      <c r="X3" s="16"/>
      <c r="Y3" s="16"/>
      <c r="Z3" s="17"/>
    </row>
    <row r="4" spans="1:26" ht="39" customHeight="1">
      <c r="A4" s="60"/>
      <c r="B4" s="18" t="str">
        <f ca="1">IFERROR(__xludf.DUMMYFUNCTION("GOOGLETRANSLATE(B3,""auto"",""en"")"),"Create User Account")</f>
        <v>Create User Account</v>
      </c>
      <c r="C4" s="19" t="str">
        <f ca="1">IFERROR(__xludf.DUMMYFUNCTION("GOOGLETRANSLATE(C3,""auto"",""en"")"),"As a user, I should be able to create an account on akakce.com. So I have had a special shopping experience for myself.")</f>
        <v>As a user, I should be able to create an account on akakce.com. So I have had a special shopping experience for myself.</v>
      </c>
      <c r="D4" s="20" t="str">
        <f ca="1">IFERROR(__xludf.DUMMYFUNCTION("GOOGLETRANSLATE(D3,""auto"",""en"")"),"Username, surname, e-mail, password, gender, date of birth by entering information by entering an account.
When the account is created by entering the correct information, the account is directed to the account verification page.")</f>
        <v>Username, surname, e-mail, password, gender, date of birth by entering information by entering an account.
When the account is created by entering the correct information, the account is directed to the account verification page.</v>
      </c>
      <c r="E4" s="21" t="str">
        <f ca="1">IFERROR(__xludf.DUMMYFUNCTION("GOOGLETRANSLATE(E3,""auto"",""en"")"),"- The browser to be used for the test (Chrome, Safari or Firefox) must be installed and initiated.
- Internet access should be provided in the test environment.
- The current password must have 8 characters; should contain large-small letters and numbers")</f>
        <v>- The browser to be used for the test (Chrome, Safari or Firefox) must be installed and initiated.
- Internet access should be provided in the test environment.
- The current password must have 8 characters; should contain large-small letters and numbers</v>
      </c>
      <c r="F4" s="22"/>
      <c r="G4" s="23"/>
      <c r="H4" s="23"/>
      <c r="I4" s="23"/>
      <c r="J4" s="23"/>
      <c r="K4" s="23"/>
      <c r="L4" s="23"/>
      <c r="M4" s="23"/>
      <c r="N4" s="23"/>
      <c r="O4" s="23"/>
      <c r="P4" s="23"/>
      <c r="Q4" s="23"/>
      <c r="R4" s="23"/>
      <c r="S4" s="23"/>
      <c r="T4" s="23"/>
      <c r="U4" s="23"/>
      <c r="V4" s="23"/>
      <c r="W4" s="23"/>
      <c r="X4" s="23"/>
      <c r="Y4" s="23"/>
      <c r="Z4" s="24"/>
    </row>
    <row r="5" spans="1:26" ht="39.6">
      <c r="A5" s="63" t="s">
        <v>14</v>
      </c>
      <c r="B5" s="11" t="s">
        <v>15</v>
      </c>
      <c r="C5" s="12" t="s">
        <v>16</v>
      </c>
      <c r="D5" s="13" t="s">
        <v>17</v>
      </c>
      <c r="E5" s="25"/>
      <c r="F5" s="15"/>
      <c r="G5" s="16"/>
      <c r="H5" s="16"/>
      <c r="I5" s="16"/>
      <c r="J5" s="16"/>
      <c r="K5" s="16"/>
      <c r="L5" s="16"/>
      <c r="M5" s="16"/>
      <c r="N5" s="16"/>
      <c r="O5" s="16"/>
      <c r="P5" s="16"/>
      <c r="Q5" s="16"/>
      <c r="R5" s="16"/>
      <c r="S5" s="16"/>
      <c r="T5" s="16"/>
      <c r="U5" s="16"/>
      <c r="V5" s="16"/>
      <c r="W5" s="16"/>
      <c r="X5" s="16"/>
      <c r="Y5" s="16"/>
      <c r="Z5" s="17"/>
    </row>
    <row r="6" spans="1:26" ht="30">
      <c r="A6" s="60"/>
      <c r="B6" s="18" t="str">
        <f ca="1">IFERROR(__xludf.DUMMYFUNCTION("GOOGLETRANSLATE(B5,""auto"",""en"")"),"Account Verification Control")</f>
        <v>Account Verification Control</v>
      </c>
      <c r="C6" s="19" t="str">
        <f ca="1">IFERROR(__xludf.DUMMYFUNCTION("GOOGLETRANSLATE(C5,""auto"",""en"")"),"The user should be able to check whether the account verification is successfully performed after creating an account.")</f>
        <v>The user should be able to check whether the account verification is successfully performed after creating an account.</v>
      </c>
      <c r="D6" s="20" t="str">
        <f ca="1">IFERROR(__xludf.DUMMYFUNCTION("GOOGLETRANSLATE(D5,""auto"",""en"")"),"After the account is created, the user's name is displayed correctly on the account verification page.")</f>
        <v>After the account is created, the user's name is displayed correctly on the account verification page.</v>
      </c>
      <c r="E6" s="21"/>
      <c r="F6" s="22"/>
      <c r="G6" s="23"/>
      <c r="H6" s="23"/>
      <c r="I6" s="23"/>
      <c r="J6" s="23"/>
      <c r="K6" s="23"/>
      <c r="L6" s="23"/>
      <c r="M6" s="23"/>
      <c r="N6" s="23"/>
      <c r="O6" s="23"/>
      <c r="P6" s="23"/>
      <c r="Q6" s="23"/>
      <c r="R6" s="23"/>
      <c r="S6" s="23"/>
      <c r="T6" s="23"/>
      <c r="U6" s="23"/>
      <c r="V6" s="23"/>
      <c r="W6" s="23"/>
      <c r="X6" s="23"/>
      <c r="Y6" s="23"/>
      <c r="Z6" s="24"/>
    </row>
    <row r="7" spans="1:26" ht="31.2">
      <c r="A7" s="63" t="s">
        <v>18</v>
      </c>
      <c r="B7" s="11" t="s">
        <v>19</v>
      </c>
      <c r="C7" s="12" t="s">
        <v>20</v>
      </c>
      <c r="D7" s="13" t="s">
        <v>21</v>
      </c>
      <c r="E7" s="14" t="s">
        <v>22</v>
      </c>
      <c r="F7" s="15"/>
      <c r="G7" s="16"/>
      <c r="H7" s="16"/>
      <c r="I7" s="16"/>
      <c r="J7" s="16"/>
      <c r="K7" s="16"/>
      <c r="L7" s="16"/>
      <c r="M7" s="16"/>
      <c r="N7" s="16"/>
      <c r="O7" s="16"/>
      <c r="P7" s="16"/>
      <c r="Q7" s="16"/>
      <c r="R7" s="16"/>
      <c r="S7" s="16"/>
      <c r="T7" s="16"/>
      <c r="U7" s="16"/>
      <c r="V7" s="16"/>
      <c r="W7" s="16"/>
      <c r="X7" s="16"/>
      <c r="Y7" s="16"/>
      <c r="Z7" s="17"/>
    </row>
    <row r="8" spans="1:26" ht="26.4">
      <c r="A8" s="60"/>
      <c r="B8" s="18" t="str">
        <f ca="1">IFERROR(__xludf.DUMMYFUNCTION("GOOGLETRANSLATE(B7,""auto"",""en"")"),"Logout (Logout)")</f>
        <v>Logout (Logout)</v>
      </c>
      <c r="C8" s="19" t="str">
        <f ca="1">IFERROR(__xludf.DUMMYFUNCTION("GOOGLETRANSLATE(C7,""auto"",""en"")"),"As a user, I should be able to exit my account on akakce.com. So my shopping becomes safer.")</f>
        <v>As a user, I should be able to exit my account on akakce.com. So my shopping becomes safer.</v>
      </c>
      <c r="D8" s="20" t="str">
        <f ca="1">IFERROR(__xludf.DUMMYFUNCTION("GOOGLETRANSLATE(D7,""auto"",""en"")"),"The user should be able to exit the account. When the user successfully closes the session, it must be directed to the login page.")</f>
        <v>The user should be able to exit the account. When the user successfully closes the session, it must be directed to the login page.</v>
      </c>
      <c r="E8" s="21" t="str">
        <f ca="1">IFERROR(__xludf.DUMMYFUNCTION("GOOGLETRANSLATE(E7,""auto"",""en"")"),"- The user must have logged in to the website.")</f>
        <v>- The user must have logged in to the website.</v>
      </c>
      <c r="F8" s="22"/>
      <c r="G8" s="23"/>
      <c r="H8" s="23"/>
      <c r="I8" s="23"/>
      <c r="J8" s="23"/>
      <c r="K8" s="23"/>
      <c r="L8" s="23"/>
      <c r="M8" s="23"/>
      <c r="N8" s="23"/>
      <c r="O8" s="23"/>
      <c r="P8" s="23"/>
      <c r="Q8" s="23"/>
      <c r="R8" s="23"/>
      <c r="S8" s="23"/>
      <c r="T8" s="23"/>
      <c r="U8" s="23"/>
      <c r="V8" s="23"/>
      <c r="W8" s="23"/>
      <c r="X8" s="23"/>
      <c r="Y8" s="23"/>
      <c r="Z8" s="24"/>
    </row>
    <row r="9" spans="1:26" ht="39.6">
      <c r="A9" s="63" t="s">
        <v>23</v>
      </c>
      <c r="B9" s="11" t="s">
        <v>24</v>
      </c>
      <c r="C9" s="12" t="s">
        <v>25</v>
      </c>
      <c r="D9" s="13" t="s">
        <v>26</v>
      </c>
      <c r="E9" s="14" t="s">
        <v>27</v>
      </c>
      <c r="F9" s="15"/>
      <c r="G9" s="16"/>
      <c r="H9" s="16"/>
      <c r="I9" s="16"/>
      <c r="J9" s="16"/>
      <c r="K9" s="16"/>
      <c r="L9" s="16"/>
      <c r="M9" s="16"/>
      <c r="N9" s="16"/>
      <c r="O9" s="16"/>
      <c r="P9" s="16"/>
      <c r="Q9" s="16"/>
      <c r="R9" s="16"/>
      <c r="S9" s="16"/>
      <c r="T9" s="16"/>
      <c r="U9" s="16"/>
      <c r="V9" s="16"/>
      <c r="W9" s="16"/>
      <c r="X9" s="16"/>
      <c r="Y9" s="16"/>
      <c r="Z9" s="17"/>
    </row>
    <row r="10" spans="1:26" ht="39.6">
      <c r="A10" s="60"/>
      <c r="B10" s="18" t="str">
        <f ca="1">IFERROR(__xludf.DUMMYFUNCTION("GOOGLETRANSLATE(B9,""auto"",""en"")"),"Login (Login)")</f>
        <v>Login (Login)</v>
      </c>
      <c r="C10" s="19" t="str">
        <f ca="1">IFERROR(__xludf.DUMMYFUNCTION("GOOGLETRANSLATE(C9,""auto"",""en"")"),"As a user, I should be able to log in to akakce.com. Thus, I wouldn't have to enter the system again and again.")</f>
        <v>As a user, I should be able to log in to akakce.com. Thus, I wouldn't have to enter the system again and again.</v>
      </c>
      <c r="D10" s="20" t="str">
        <f ca="1">IFERROR(__xludf.DUMMYFUNCTION("GOOGLETRANSLATE(D9,""auto"",""en"")"),"When the user data is correct, the login process must be successful and the user should be able to log in to the system.")</f>
        <v>When the user data is correct, the login process must be successful and the user should be able to log in to the system.</v>
      </c>
      <c r="E10" s="21" t="str">
        <f ca="1">IFERROR(__xludf.DUMMYFUNCTION("GOOGLETRANSLATE(E9,""auto"",""en"")"),"- The user's account (user's e-mail address and the user's password) must be successfully created and verified.
")</f>
        <v xml:space="preserve">- The user's account (user's e-mail address and the user's password) must be successfully created and verified.
</v>
      </c>
      <c r="F10" s="22"/>
      <c r="G10" s="23"/>
      <c r="H10" s="23"/>
      <c r="I10" s="23"/>
      <c r="J10" s="23"/>
      <c r="K10" s="23"/>
      <c r="L10" s="23"/>
      <c r="M10" s="23"/>
      <c r="N10" s="23"/>
      <c r="O10" s="23"/>
      <c r="P10" s="23"/>
      <c r="Q10" s="23"/>
      <c r="R10" s="23"/>
      <c r="S10" s="23"/>
      <c r="T10" s="23"/>
      <c r="U10" s="23"/>
      <c r="V10" s="23"/>
      <c r="W10" s="23"/>
      <c r="X10" s="23"/>
      <c r="Y10" s="23"/>
      <c r="Z10" s="24"/>
    </row>
    <row r="11" spans="1:26" ht="39.6">
      <c r="A11" s="63" t="s">
        <v>28</v>
      </c>
      <c r="B11" s="11" t="s">
        <v>29</v>
      </c>
      <c r="C11" s="12" t="s">
        <v>30</v>
      </c>
      <c r="D11" s="13" t="s">
        <v>31</v>
      </c>
      <c r="E11" s="14" t="s">
        <v>32</v>
      </c>
      <c r="F11" s="15"/>
      <c r="G11" s="16"/>
      <c r="H11" s="16"/>
      <c r="I11" s="16"/>
      <c r="J11" s="16"/>
      <c r="K11" s="16"/>
      <c r="L11" s="16"/>
      <c r="M11" s="16"/>
      <c r="N11" s="16"/>
      <c r="O11" s="16"/>
      <c r="P11" s="16"/>
      <c r="Q11" s="16"/>
      <c r="R11" s="16"/>
      <c r="S11" s="16"/>
      <c r="T11" s="16"/>
      <c r="U11" s="16"/>
      <c r="V11" s="16"/>
      <c r="W11" s="16"/>
      <c r="X11" s="16"/>
      <c r="Y11" s="16"/>
      <c r="Z11" s="17"/>
    </row>
    <row r="12" spans="1:26" ht="39.6">
      <c r="A12" s="60"/>
      <c r="B12" s="18" t="str">
        <f ca="1">IFERROR(__xludf.DUMMYFUNCTION("GOOGLETRANSLATE(B11,""auto"",""en"")"),"Order List Control")</f>
        <v>Order List Control</v>
      </c>
      <c r="C12" s="19" t="str">
        <f ca="1">IFERROR(__xludf.DUMMYFUNCTION("GOOGLETRANSLATE(C11,""auto"",""en"")"),"As a user, I should be able to control the order list by logging in to my account. So I wouldn't shop out of control.")</f>
        <v>As a user, I should be able to control the order list by logging in to my account. So I wouldn't shop out of control.</v>
      </c>
      <c r="D12" s="20" t="str">
        <f ca="1">IFERROR(__xludf.DUMMYFUNCTION("GOOGLETRANSLATE(D11,""auto"",""en"")"),"The user logs to his account and directed to the order list.
If the order list is empty, an appropriate message will be displayed.")</f>
        <v>The user logs to his account and directed to the order list.
If the order list is empty, an appropriate message will be displayed.</v>
      </c>
      <c r="E12" s="21" t="str">
        <f ca="1">IFERROR(__xludf.DUMMYFUNCTION("GOOGLETRANSLATE(E11,""auto"",""en"")"),"- The user's account (user's e-mail address and the user's password) must be successfully created and verified.
- For order list control, the system must be logged in.")</f>
        <v>- The user's account (user's e-mail address and the user's password) must be successfully created and verified.
- For order list control, the system must be logged in.</v>
      </c>
      <c r="F12" s="22"/>
      <c r="G12" s="23"/>
      <c r="H12" s="23"/>
      <c r="I12" s="23"/>
      <c r="J12" s="23"/>
      <c r="K12" s="23"/>
      <c r="L12" s="23"/>
      <c r="M12" s="23"/>
      <c r="N12" s="23"/>
      <c r="O12" s="23"/>
      <c r="P12" s="23"/>
      <c r="Q12" s="23"/>
      <c r="R12" s="23"/>
      <c r="S12" s="23"/>
      <c r="T12" s="23"/>
      <c r="U12" s="23"/>
      <c r="V12" s="23"/>
      <c r="W12" s="23"/>
      <c r="X12" s="23"/>
      <c r="Y12" s="23"/>
      <c r="Z12" s="24"/>
    </row>
    <row r="13" spans="1:26" ht="52.8">
      <c r="A13" s="63" t="s">
        <v>33</v>
      </c>
      <c r="B13" s="11" t="s">
        <v>34</v>
      </c>
      <c r="C13" s="12" t="s">
        <v>35</v>
      </c>
      <c r="D13" s="13" t="s">
        <v>36</v>
      </c>
      <c r="E13" s="14" t="s">
        <v>37</v>
      </c>
      <c r="F13" s="15"/>
      <c r="G13" s="16"/>
      <c r="H13" s="16"/>
      <c r="I13" s="16"/>
      <c r="J13" s="16"/>
      <c r="K13" s="16"/>
      <c r="L13" s="16"/>
      <c r="M13" s="16"/>
      <c r="N13" s="16"/>
      <c r="O13" s="16"/>
      <c r="P13" s="16"/>
      <c r="Q13" s="16"/>
      <c r="R13" s="16"/>
      <c r="S13" s="16"/>
      <c r="T13" s="16"/>
      <c r="U13" s="16"/>
      <c r="V13" s="16"/>
      <c r="W13" s="16"/>
      <c r="X13" s="16"/>
      <c r="Y13" s="16"/>
      <c r="Z13" s="17"/>
    </row>
    <row r="14" spans="1:26" ht="52.8">
      <c r="A14" s="60"/>
      <c r="B14" s="18" t="str">
        <f ca="1">IFERROR(__xludf.DUMMYFUNCTION("GOOGLETRANSLATE(B13,""auto"",""en"")"),"Message box control")</f>
        <v>Message box control</v>
      </c>
      <c r="C14" s="19" t="str">
        <f ca="1">IFERROR(__xludf.DUMMYFUNCTION("GOOGLETRANSLATE(C13,""auto"",""en"")"),"As a user, I should be able to control the message box by logging in to my account. So I wouldn't miss me special campaigns and notifications.")</f>
        <v>As a user, I should be able to control the message box by logging in to my account. So I wouldn't miss me special campaigns and notifications.</v>
      </c>
      <c r="D14" s="20" t="str">
        <f ca="1">IFERROR(__xludf.DUMMYFUNCTION("GOOGLETRANSLATE(D13,""auto"",""en"")"),"The user logs to his account and is directed to the message box.
If the message box is empty, an appropriate message will be displayed.")</f>
        <v>The user logs to his account and is directed to the message box.
If the message box is empty, an appropriate message will be displayed.</v>
      </c>
      <c r="E14" s="21" t="str">
        <f ca="1">IFERROR(__xludf.DUMMYFUNCTION("GOOGLETRANSLATE(E13,""auto"",""en"")"),"- The user's account (user's e-mail address and the user's password) must be successfully created and verified.
- For message control, the system must be logged in.
")</f>
        <v xml:space="preserve">- The user's account (user's e-mail address and the user's password) must be successfully created and verified.
- For message control, the system must be logged in.
</v>
      </c>
      <c r="F14" s="22"/>
      <c r="G14" s="23"/>
      <c r="H14" s="23"/>
      <c r="I14" s="23"/>
      <c r="J14" s="23"/>
      <c r="K14" s="23"/>
      <c r="L14" s="23"/>
      <c r="M14" s="23"/>
      <c r="N14" s="23"/>
      <c r="O14" s="23"/>
      <c r="P14" s="23"/>
      <c r="Q14" s="23"/>
      <c r="R14" s="23"/>
      <c r="S14" s="23"/>
      <c r="T14" s="23"/>
      <c r="U14" s="23"/>
      <c r="V14" s="23"/>
      <c r="W14" s="23"/>
      <c r="X14" s="23"/>
      <c r="Y14" s="23"/>
      <c r="Z14" s="24"/>
    </row>
    <row r="15" spans="1:26" ht="66">
      <c r="A15" s="63" t="s">
        <v>38</v>
      </c>
      <c r="B15" s="11" t="s">
        <v>39</v>
      </c>
      <c r="C15" s="12" t="s">
        <v>40</v>
      </c>
      <c r="D15" s="13" t="s">
        <v>41</v>
      </c>
      <c r="E15" s="14" t="str">
        <f ca="1">E16</f>
        <v xml:space="preserve">- The user's account (user's e-mail address and the user's password) must be successfully created and verified.
- The account deletion process cannot be performed without login to the account to be deleted.
</v>
      </c>
      <c r="F15" s="15"/>
      <c r="G15" s="16"/>
      <c r="H15" s="16"/>
      <c r="I15" s="16"/>
      <c r="J15" s="16"/>
      <c r="K15" s="16"/>
      <c r="L15" s="16"/>
      <c r="M15" s="16"/>
      <c r="N15" s="16"/>
      <c r="O15" s="16"/>
      <c r="P15" s="16"/>
      <c r="Q15" s="16"/>
      <c r="R15" s="16"/>
      <c r="S15" s="16"/>
      <c r="T15" s="16"/>
      <c r="U15" s="16"/>
      <c r="V15" s="16"/>
      <c r="W15" s="16"/>
      <c r="X15" s="16"/>
      <c r="Y15" s="16"/>
      <c r="Z15" s="17"/>
    </row>
    <row r="16" spans="1:26" ht="66">
      <c r="A16" s="60"/>
      <c r="B16" s="18" t="str">
        <f ca="1">IFERROR(__xludf.DUMMYFUNCTION("GOOGLETRANSLATE(B15,""auto"",""en"")"),"Delete account")</f>
        <v>Delete account</v>
      </c>
      <c r="C16" s="19" t="str">
        <f ca="1">IFERROR(__xludf.DUMMYFUNCTION("GOOGLETRANSLATE(C15,""auto"",""en"")"),"As a user, I should be able to delete my own account. So I can be sure that my personal data is protected.")</f>
        <v>As a user, I should be able to delete my own account. So I can be sure that my personal data is protected.</v>
      </c>
      <c r="D16" s="20" t="str">
        <f ca="1">IFERROR(__xludf.DUMMYFUNCTION("GOOGLETRANSLATE(D15,""auto"",""en"")"),"When the user logins to his account, he must be able to delete his own account from the system.
When the correct password is entered during the account deletion process, the account must be deleted successfully.")</f>
        <v>When the user logins to his account, he must be able to delete his own account from the system.
When the correct password is entered during the account deletion process, the account must be deleted successfully.</v>
      </c>
      <c r="E16" s="21" t="str">
        <f ca="1">IFERROR(__xludf.DUMMYFUNCTION("GOOGLETRANSLATE(E15,""auto"",""en"")"),"- The user's account (user's e-mail address and the user's password) must be successfully created and verified.
- The account deletion process cannot be performed without login to the account to be deleted.
")</f>
        <v xml:space="preserve">- The user's account (user's e-mail address and the user's password) must be successfully created and verified.
- The account deletion process cannot be performed without login to the account to be deleted.
</v>
      </c>
      <c r="F16" s="22"/>
      <c r="G16" s="23"/>
      <c r="H16" s="23"/>
      <c r="I16" s="23"/>
      <c r="J16" s="23"/>
      <c r="K16" s="23"/>
      <c r="L16" s="23"/>
      <c r="M16" s="23"/>
      <c r="N16" s="23"/>
      <c r="O16" s="23"/>
      <c r="P16" s="23"/>
      <c r="Q16" s="23"/>
      <c r="R16" s="23"/>
      <c r="S16" s="23"/>
      <c r="T16" s="23"/>
      <c r="U16" s="23"/>
      <c r="V16" s="23"/>
      <c r="W16" s="23"/>
      <c r="X16" s="23"/>
      <c r="Y16" s="23"/>
      <c r="Z16" s="24"/>
    </row>
    <row r="17" spans="1:26" ht="15">
      <c r="A17" s="59"/>
      <c r="B17" s="26"/>
      <c r="C17" s="12"/>
      <c r="D17" s="13"/>
      <c r="E17" s="27"/>
      <c r="F17" s="28"/>
      <c r="G17" s="29"/>
      <c r="H17" s="29"/>
      <c r="I17" s="29"/>
      <c r="J17" s="29"/>
      <c r="K17" s="29"/>
      <c r="L17" s="29"/>
      <c r="M17" s="29"/>
      <c r="N17" s="29"/>
      <c r="O17" s="29"/>
      <c r="P17" s="29"/>
      <c r="Q17" s="29"/>
      <c r="R17" s="29"/>
      <c r="S17" s="29"/>
      <c r="T17" s="29"/>
      <c r="U17" s="29"/>
      <c r="V17" s="29"/>
      <c r="W17" s="29"/>
      <c r="X17" s="29"/>
      <c r="Y17" s="29"/>
      <c r="Z17" s="30"/>
    </row>
    <row r="18" spans="1:26" ht="15">
      <c r="A18" s="60"/>
      <c r="B18" s="18"/>
      <c r="C18" s="19"/>
      <c r="D18" s="31"/>
      <c r="E18" s="21"/>
      <c r="F18" s="22"/>
      <c r="G18" s="23"/>
      <c r="H18" s="23"/>
      <c r="I18" s="23"/>
      <c r="J18" s="23"/>
      <c r="K18" s="23"/>
      <c r="L18" s="23"/>
      <c r="M18" s="23"/>
      <c r="N18" s="23"/>
      <c r="O18" s="23"/>
      <c r="P18" s="23"/>
      <c r="Q18" s="23"/>
      <c r="R18" s="23"/>
      <c r="S18" s="23"/>
      <c r="T18" s="23"/>
      <c r="U18" s="23"/>
      <c r="V18" s="23"/>
      <c r="W18" s="23"/>
      <c r="X18" s="23"/>
      <c r="Y18" s="23"/>
      <c r="Z18" s="24"/>
    </row>
    <row r="19" spans="1:26" ht="15">
      <c r="A19" s="32"/>
      <c r="B19" s="33"/>
      <c r="C19" s="34"/>
      <c r="D19" s="34"/>
      <c r="E19" s="34"/>
      <c r="F19" s="34"/>
      <c r="G19" s="34"/>
      <c r="H19" s="34"/>
      <c r="I19" s="34"/>
      <c r="J19" s="34"/>
      <c r="K19" s="34"/>
      <c r="L19" s="34"/>
      <c r="M19" s="34"/>
      <c r="N19" s="34"/>
      <c r="O19" s="34"/>
      <c r="P19" s="34"/>
      <c r="Q19" s="34"/>
      <c r="R19" s="34"/>
      <c r="S19" s="34"/>
      <c r="T19" s="34"/>
      <c r="U19" s="34"/>
      <c r="V19" s="34"/>
      <c r="W19" s="34"/>
      <c r="X19" s="34"/>
      <c r="Y19" s="34"/>
      <c r="Z19" s="34"/>
    </row>
    <row r="20" spans="1:26" ht="15">
      <c r="A20" s="61"/>
      <c r="B20" s="36"/>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5">
      <c r="A21" s="62"/>
      <c r="B21" s="36"/>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5">
      <c r="A22" s="61"/>
      <c r="B22" s="36"/>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5">
      <c r="A23" s="62"/>
      <c r="B23" s="36"/>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5">
      <c r="A24" s="61"/>
      <c r="B24" s="36"/>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5">
      <c r="A25" s="62"/>
      <c r="B25" s="36"/>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5">
      <c r="A26" s="35"/>
      <c r="B26" s="36"/>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5">
      <c r="A27" s="35"/>
      <c r="B27" s="36"/>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5">
      <c r="A28" s="35"/>
      <c r="B28" s="36"/>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5">
      <c r="A29" s="35"/>
      <c r="B29" s="36"/>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5">
      <c r="A30" s="35"/>
      <c r="B30" s="36"/>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5">
      <c r="A31" s="35"/>
      <c r="B31" s="36"/>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5">
      <c r="A32" s="35"/>
      <c r="B32" s="36"/>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5">
      <c r="A33" s="35"/>
      <c r="B33" s="36"/>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5">
      <c r="A34" s="35"/>
      <c r="B34" s="36"/>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5">
      <c r="A35" s="35"/>
      <c r="B35" s="36"/>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5">
      <c r="A36" s="35"/>
      <c r="B36" s="36"/>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5">
      <c r="A37" s="35"/>
      <c r="B37" s="36"/>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5">
      <c r="A38" s="35"/>
      <c r="B38" s="36"/>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5">
      <c r="A39" s="35"/>
      <c r="B39" s="36"/>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5">
      <c r="A40" s="35"/>
      <c r="B40" s="36"/>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5">
      <c r="A41" s="35"/>
      <c r="B41" s="36"/>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5">
      <c r="A42" s="35"/>
      <c r="B42" s="36"/>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5">
      <c r="A43" s="35"/>
      <c r="B43" s="36"/>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5">
      <c r="A44" s="35"/>
      <c r="B44" s="36"/>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5">
      <c r="A45" s="35"/>
      <c r="B45" s="36"/>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5">
      <c r="A46" s="35"/>
      <c r="B46" s="36"/>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5">
      <c r="A47" s="35"/>
      <c r="B47" s="36"/>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5">
      <c r="A48" s="35"/>
      <c r="B48" s="36"/>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5">
      <c r="A49" s="35"/>
      <c r="B49" s="36"/>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5">
      <c r="A50" s="35"/>
      <c r="B50" s="36"/>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5">
      <c r="A51" s="35"/>
      <c r="B51" s="36"/>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5">
      <c r="A52" s="35"/>
      <c r="B52" s="36"/>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5">
      <c r="A53" s="35"/>
      <c r="B53" s="36"/>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5">
      <c r="A54" s="35"/>
      <c r="B54" s="36"/>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5">
      <c r="A55" s="35"/>
      <c r="B55" s="36"/>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5">
      <c r="A56" s="35"/>
      <c r="B56" s="36"/>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5">
      <c r="A57" s="35"/>
      <c r="B57" s="36"/>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5">
      <c r="A58" s="35"/>
      <c r="B58" s="36"/>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5">
      <c r="A59" s="35"/>
      <c r="B59" s="36"/>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5">
      <c r="A60" s="35"/>
      <c r="B60" s="36"/>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5">
      <c r="A61" s="35"/>
      <c r="B61" s="36"/>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5">
      <c r="A62" s="35"/>
      <c r="B62" s="36"/>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5">
      <c r="A63" s="35"/>
      <c r="B63" s="36"/>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5">
      <c r="A64" s="35"/>
      <c r="B64" s="36"/>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5">
      <c r="A65" s="35"/>
      <c r="B65" s="36"/>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5">
      <c r="A66" s="35"/>
      <c r="B66" s="36"/>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5">
      <c r="A67" s="35"/>
      <c r="B67" s="36"/>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5">
      <c r="A68" s="35"/>
      <c r="B68" s="36"/>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5">
      <c r="A69" s="35"/>
      <c r="B69" s="36"/>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5">
      <c r="A70" s="35"/>
      <c r="B70" s="36"/>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5">
      <c r="A71" s="35"/>
      <c r="B71" s="36"/>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5">
      <c r="A72" s="35"/>
      <c r="B72" s="36"/>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5">
      <c r="A73" s="35"/>
      <c r="B73" s="36"/>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5">
      <c r="A74" s="35"/>
      <c r="B74" s="36"/>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5">
      <c r="A75" s="35"/>
      <c r="B75" s="36"/>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5">
      <c r="A76" s="35"/>
      <c r="B76" s="36"/>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5">
      <c r="A77" s="35"/>
      <c r="B77" s="36"/>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5">
      <c r="A78" s="35"/>
      <c r="B78" s="36"/>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5">
      <c r="A79" s="35"/>
      <c r="B79" s="36"/>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5">
      <c r="A80" s="35"/>
      <c r="B80" s="36"/>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5">
      <c r="A81" s="35"/>
      <c r="B81" s="36"/>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5">
      <c r="A82" s="35"/>
      <c r="B82" s="36"/>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5">
      <c r="A83" s="35"/>
      <c r="B83" s="36"/>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5">
      <c r="A84" s="35"/>
      <c r="B84" s="36"/>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5">
      <c r="A85" s="35"/>
      <c r="B85" s="36"/>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5">
      <c r="A86" s="35"/>
      <c r="B86" s="36"/>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5">
      <c r="A87" s="35"/>
      <c r="B87" s="36"/>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5">
      <c r="A88" s="35"/>
      <c r="B88" s="36"/>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5">
      <c r="A89" s="35"/>
      <c r="B89" s="36"/>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5">
      <c r="A90" s="35"/>
      <c r="B90" s="36"/>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5">
      <c r="A91" s="35"/>
      <c r="B91" s="36"/>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5">
      <c r="A92" s="35"/>
      <c r="B92" s="36"/>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5">
      <c r="A93" s="35"/>
      <c r="B93" s="36"/>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5">
      <c r="A94" s="35"/>
      <c r="B94" s="36"/>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5">
      <c r="A95" s="35"/>
      <c r="B95" s="36"/>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5">
      <c r="A96" s="35"/>
      <c r="B96" s="36"/>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5">
      <c r="A97" s="35"/>
      <c r="B97" s="36"/>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5">
      <c r="A98" s="35"/>
      <c r="B98" s="36"/>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5">
      <c r="A99" s="35"/>
      <c r="B99" s="36"/>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5">
      <c r="A100" s="35"/>
      <c r="B100" s="36"/>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
      <c r="A101" s="35"/>
      <c r="B101" s="36"/>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
      <c r="A102" s="35"/>
      <c r="B102" s="36"/>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
      <c r="A103" s="35"/>
      <c r="B103" s="36"/>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
      <c r="A104" s="35"/>
      <c r="B104" s="36"/>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
      <c r="A105" s="35"/>
      <c r="B105" s="36"/>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
      <c r="A106" s="35"/>
      <c r="B106" s="36"/>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
      <c r="A107" s="35"/>
      <c r="B107" s="36"/>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
      <c r="A108" s="35"/>
      <c r="B108" s="36"/>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
      <c r="A109" s="35"/>
      <c r="B109" s="36"/>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
      <c r="A110" s="35"/>
      <c r="B110" s="36"/>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
      <c r="A111" s="35"/>
      <c r="B111" s="36"/>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
      <c r="A112" s="35"/>
      <c r="B112" s="36"/>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
      <c r="A113" s="35"/>
      <c r="B113" s="36"/>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
      <c r="A114" s="35"/>
      <c r="B114" s="36"/>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
      <c r="A115" s="35"/>
      <c r="B115" s="36"/>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
      <c r="A116" s="35"/>
      <c r="B116" s="36"/>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
      <c r="A117" s="35"/>
      <c r="B117" s="36"/>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
      <c r="A118" s="35"/>
      <c r="B118" s="36"/>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
      <c r="A119" s="35"/>
      <c r="B119" s="36"/>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
      <c r="A120" s="35"/>
      <c r="B120" s="36"/>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
      <c r="A121" s="35"/>
      <c r="B121" s="36"/>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
      <c r="A122" s="35"/>
      <c r="B122" s="36"/>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
      <c r="A123" s="35"/>
      <c r="B123" s="36"/>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
      <c r="A124" s="35"/>
      <c r="B124" s="36"/>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
      <c r="A125" s="35"/>
      <c r="B125" s="36"/>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
      <c r="A126" s="35"/>
      <c r="B126" s="36"/>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
      <c r="A127" s="35"/>
      <c r="B127" s="36"/>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
      <c r="A128" s="35"/>
      <c r="B128" s="36"/>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
      <c r="A129" s="35"/>
      <c r="B129" s="36"/>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
      <c r="A130" s="35"/>
      <c r="B130" s="36"/>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
      <c r="A131" s="35"/>
      <c r="B131" s="36"/>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
      <c r="A132" s="35"/>
      <c r="B132" s="36"/>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
      <c r="A133" s="35"/>
      <c r="B133" s="36"/>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
      <c r="A134" s="35"/>
      <c r="B134" s="36"/>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
      <c r="A135" s="35"/>
      <c r="B135" s="36"/>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
      <c r="A136" s="35"/>
      <c r="B136" s="36"/>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
      <c r="A137" s="35"/>
      <c r="B137" s="36"/>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
      <c r="A138" s="35"/>
      <c r="B138" s="36"/>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
      <c r="A139" s="35"/>
      <c r="B139" s="36"/>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
      <c r="A140" s="35"/>
      <c r="B140" s="36"/>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
      <c r="A141" s="35"/>
      <c r="B141" s="36"/>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
      <c r="A142" s="35"/>
      <c r="B142" s="36"/>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
      <c r="A143" s="35"/>
      <c r="B143" s="36"/>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
      <c r="A144" s="35"/>
      <c r="B144" s="36"/>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
      <c r="A145" s="35"/>
      <c r="B145" s="36"/>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
      <c r="A146" s="35"/>
      <c r="B146" s="36"/>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
      <c r="A147" s="35"/>
      <c r="B147" s="36"/>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
      <c r="A148" s="35"/>
      <c r="B148" s="36"/>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
      <c r="A149" s="35"/>
      <c r="B149" s="36"/>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
      <c r="A150" s="35"/>
      <c r="B150" s="36"/>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
      <c r="A151" s="35"/>
      <c r="B151" s="36"/>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
      <c r="A152" s="35"/>
      <c r="B152" s="36"/>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
      <c r="A153" s="35"/>
      <c r="B153" s="36"/>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
      <c r="A154" s="35"/>
      <c r="B154" s="36"/>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
      <c r="A155" s="35"/>
      <c r="B155" s="36"/>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
      <c r="A156" s="35"/>
      <c r="B156" s="36"/>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
      <c r="A157" s="35"/>
      <c r="B157" s="36"/>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
      <c r="A158" s="35"/>
      <c r="B158" s="36"/>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
      <c r="A159" s="35"/>
      <c r="B159" s="36"/>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
      <c r="A160" s="35"/>
      <c r="B160" s="36"/>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
      <c r="A161" s="35"/>
      <c r="B161" s="36"/>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
      <c r="A162" s="35"/>
      <c r="B162" s="36"/>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
      <c r="A163" s="35"/>
      <c r="B163" s="36"/>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
      <c r="A164" s="35"/>
      <c r="B164" s="36"/>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
      <c r="A165" s="35"/>
      <c r="B165" s="36"/>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
      <c r="A166" s="35"/>
      <c r="B166" s="36"/>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
      <c r="A167" s="35"/>
      <c r="B167" s="36"/>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
      <c r="A168" s="35"/>
      <c r="B168" s="36"/>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
      <c r="A169" s="35"/>
      <c r="B169" s="36"/>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
      <c r="A170" s="35"/>
      <c r="B170" s="36"/>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
      <c r="A171" s="35"/>
      <c r="B171" s="36"/>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
      <c r="A172" s="35"/>
      <c r="B172" s="36"/>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
      <c r="A173" s="35"/>
      <c r="B173" s="36"/>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
      <c r="A174" s="35"/>
      <c r="B174" s="36"/>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
      <c r="A175" s="35"/>
      <c r="B175" s="36"/>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
      <c r="A176" s="35"/>
      <c r="B176" s="36"/>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
      <c r="A177" s="35"/>
      <c r="B177" s="36"/>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
      <c r="A178" s="35"/>
      <c r="B178" s="36"/>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
      <c r="A179" s="35"/>
      <c r="B179" s="36"/>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
      <c r="A180" s="35"/>
      <c r="B180" s="36"/>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
      <c r="A181" s="35"/>
      <c r="B181" s="36"/>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
      <c r="A182" s="35"/>
      <c r="B182" s="36"/>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
      <c r="A183" s="35"/>
      <c r="B183" s="36"/>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
      <c r="A184" s="35"/>
      <c r="B184" s="36"/>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
      <c r="A185" s="35"/>
      <c r="B185" s="36"/>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
      <c r="A186" s="35"/>
      <c r="B186" s="36"/>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
      <c r="A187" s="35"/>
      <c r="B187" s="36"/>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
      <c r="A188" s="35"/>
      <c r="B188" s="36"/>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
      <c r="A189" s="35"/>
      <c r="B189" s="36"/>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
      <c r="A190" s="35"/>
      <c r="B190" s="36"/>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
      <c r="A191" s="35"/>
      <c r="B191" s="36"/>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
      <c r="A192" s="35"/>
      <c r="B192" s="36"/>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
      <c r="A193" s="35"/>
      <c r="B193" s="36"/>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
      <c r="A194" s="35"/>
      <c r="B194" s="36"/>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
      <c r="A195" s="35"/>
      <c r="B195" s="36"/>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
      <c r="A196" s="35"/>
      <c r="B196" s="36"/>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
      <c r="A197" s="35"/>
      <c r="B197" s="36"/>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
      <c r="A198" s="35"/>
      <c r="B198" s="36"/>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
      <c r="A199" s="35"/>
      <c r="B199" s="36"/>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
      <c r="A200" s="35"/>
      <c r="B200" s="36"/>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
      <c r="A201" s="35"/>
      <c r="B201" s="36"/>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
      <c r="A202" s="35"/>
      <c r="B202" s="36"/>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
      <c r="A203" s="35"/>
      <c r="B203" s="36"/>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
      <c r="A204" s="35"/>
      <c r="B204" s="36"/>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
      <c r="A205" s="35"/>
      <c r="B205" s="36"/>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
      <c r="A206" s="35"/>
      <c r="B206" s="36"/>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
      <c r="A207" s="35"/>
      <c r="B207" s="36"/>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
      <c r="A208" s="35"/>
      <c r="B208" s="36"/>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
      <c r="A209" s="35"/>
      <c r="B209" s="36"/>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
      <c r="A210" s="35"/>
      <c r="B210" s="36"/>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
      <c r="A211" s="35"/>
      <c r="B211" s="36"/>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
      <c r="A212" s="35"/>
      <c r="B212" s="36"/>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
      <c r="A213" s="35"/>
      <c r="B213" s="36"/>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
      <c r="A214" s="35"/>
      <c r="B214" s="36"/>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
      <c r="A215" s="35"/>
      <c r="B215" s="36"/>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
      <c r="A216" s="35"/>
      <c r="B216" s="36"/>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
      <c r="A217" s="35"/>
      <c r="B217" s="36"/>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
      <c r="A218" s="35"/>
      <c r="B218" s="36"/>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
      <c r="A219" s="35"/>
      <c r="B219" s="36"/>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
      <c r="A220" s="35"/>
      <c r="B220" s="36"/>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
      <c r="A221" s="35"/>
      <c r="B221" s="36"/>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5">
      <c r="A222" s="35"/>
      <c r="B222" s="36"/>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5">
      <c r="A223" s="35"/>
      <c r="B223" s="36"/>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5">
      <c r="A224" s="35"/>
      <c r="B224" s="36"/>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5">
      <c r="A225" s="35"/>
      <c r="B225" s="36"/>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5">
      <c r="A226" s="35"/>
      <c r="B226" s="36"/>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5">
      <c r="A227" s="35"/>
      <c r="B227" s="36"/>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5">
      <c r="A228" s="35"/>
      <c r="B228" s="36"/>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5">
      <c r="A229" s="35"/>
      <c r="B229" s="36"/>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5">
      <c r="A230" s="35"/>
      <c r="B230" s="36"/>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5">
      <c r="A231" s="35"/>
      <c r="B231" s="36"/>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5">
      <c r="A232" s="35"/>
      <c r="B232" s="36"/>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5">
      <c r="A233" s="35"/>
      <c r="B233" s="36"/>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5">
      <c r="A234" s="35"/>
      <c r="B234" s="36"/>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5">
      <c r="A235" s="35"/>
      <c r="B235" s="36"/>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5">
      <c r="A236" s="35"/>
      <c r="B236" s="36"/>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5">
      <c r="A237" s="35"/>
      <c r="B237" s="36"/>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5">
      <c r="A238" s="35"/>
      <c r="B238" s="36"/>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5">
      <c r="A239" s="35"/>
      <c r="B239" s="36"/>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5">
      <c r="A240" s="35"/>
      <c r="B240" s="36"/>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5">
      <c r="A241" s="35"/>
      <c r="B241" s="36"/>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5">
      <c r="A242" s="35"/>
      <c r="B242" s="36"/>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5">
      <c r="A243" s="35"/>
      <c r="B243" s="36"/>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5">
      <c r="A244" s="35"/>
      <c r="B244" s="36"/>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5">
      <c r="A245" s="35"/>
      <c r="B245" s="36"/>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5">
      <c r="A246" s="35"/>
      <c r="B246" s="36"/>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5">
      <c r="A247" s="35"/>
      <c r="B247" s="36"/>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5">
      <c r="A248" s="35"/>
      <c r="B248" s="36"/>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5">
      <c r="A249" s="35"/>
      <c r="B249" s="36"/>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5">
      <c r="A250" s="35"/>
      <c r="B250" s="36"/>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5">
      <c r="A251" s="35"/>
      <c r="B251" s="36"/>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5">
      <c r="A252" s="35"/>
      <c r="B252" s="36"/>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5">
      <c r="A253" s="35"/>
      <c r="B253" s="36"/>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5">
      <c r="A254" s="35"/>
      <c r="B254" s="36"/>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5">
      <c r="A255" s="35"/>
      <c r="B255" s="36"/>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5">
      <c r="A256" s="35"/>
      <c r="B256" s="36"/>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5">
      <c r="A257" s="35"/>
      <c r="B257" s="36"/>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5">
      <c r="A258" s="35"/>
      <c r="B258" s="36"/>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5">
      <c r="A259" s="35"/>
      <c r="B259" s="36"/>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5">
      <c r="A260" s="35"/>
      <c r="B260" s="36"/>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5">
      <c r="A261" s="35"/>
      <c r="B261" s="36"/>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5">
      <c r="A262" s="35"/>
      <c r="B262" s="36"/>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5">
      <c r="A263" s="35"/>
      <c r="B263" s="36"/>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5">
      <c r="A264" s="35"/>
      <c r="B264" s="36"/>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5">
      <c r="A265" s="35"/>
      <c r="B265" s="36"/>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5">
      <c r="A266" s="35"/>
      <c r="B266" s="36"/>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5">
      <c r="A267" s="35"/>
      <c r="B267" s="36"/>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5">
      <c r="A268" s="35"/>
      <c r="B268" s="36"/>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5">
      <c r="A269" s="35"/>
      <c r="B269" s="36"/>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5">
      <c r="A270" s="35"/>
      <c r="B270" s="36"/>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5">
      <c r="A271" s="35"/>
      <c r="B271" s="36"/>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5">
      <c r="A272" s="35"/>
      <c r="B272" s="36"/>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5">
      <c r="A273" s="35"/>
      <c r="B273" s="36"/>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5">
      <c r="A274" s="35"/>
      <c r="B274" s="36"/>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5">
      <c r="A275" s="35"/>
      <c r="B275" s="36"/>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5">
      <c r="A276" s="35"/>
      <c r="B276" s="36"/>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5">
      <c r="A277" s="35"/>
      <c r="B277" s="36"/>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5">
      <c r="A278" s="35"/>
      <c r="B278" s="36"/>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5">
      <c r="A279" s="35"/>
      <c r="B279" s="36"/>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5">
      <c r="A280" s="35"/>
      <c r="B280" s="36"/>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5">
      <c r="A281" s="35"/>
      <c r="B281" s="36"/>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5">
      <c r="A282" s="35"/>
      <c r="B282" s="36"/>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5">
      <c r="A283" s="35"/>
      <c r="B283" s="36"/>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5">
      <c r="A284" s="35"/>
      <c r="B284" s="36"/>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5">
      <c r="A285" s="35"/>
      <c r="B285" s="36"/>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5">
      <c r="A286" s="35"/>
      <c r="B286" s="36"/>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5">
      <c r="A287" s="35"/>
      <c r="B287" s="36"/>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5">
      <c r="A288" s="35"/>
      <c r="B288" s="36"/>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5">
      <c r="A289" s="35"/>
      <c r="B289" s="36"/>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5">
      <c r="A290" s="35"/>
      <c r="B290" s="36"/>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5">
      <c r="A291" s="35"/>
      <c r="B291" s="36"/>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5">
      <c r="A292" s="35"/>
      <c r="B292" s="36"/>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5">
      <c r="A293" s="35"/>
      <c r="B293" s="36"/>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5">
      <c r="A294" s="35"/>
      <c r="B294" s="36"/>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5">
      <c r="A295" s="35"/>
      <c r="B295" s="36"/>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5">
      <c r="A296" s="35"/>
      <c r="B296" s="36"/>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5">
      <c r="A297" s="35"/>
      <c r="B297" s="36"/>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5">
      <c r="A298" s="35"/>
      <c r="B298" s="36"/>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5">
      <c r="A299" s="35"/>
      <c r="B299" s="36"/>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5">
      <c r="A300" s="35"/>
      <c r="B300" s="36"/>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5">
      <c r="A301" s="35"/>
      <c r="B301" s="36"/>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5">
      <c r="A302" s="35"/>
      <c r="B302" s="36"/>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5">
      <c r="A303" s="35"/>
      <c r="B303" s="36"/>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5">
      <c r="A304" s="35"/>
      <c r="B304" s="36"/>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5">
      <c r="A305" s="35"/>
      <c r="B305" s="36"/>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5">
      <c r="A306" s="35"/>
      <c r="B306" s="36"/>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5">
      <c r="A307" s="35"/>
      <c r="B307" s="36"/>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5">
      <c r="A308" s="35"/>
      <c r="B308" s="36"/>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5">
      <c r="A309" s="35"/>
      <c r="B309" s="36"/>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5">
      <c r="A310" s="35"/>
      <c r="B310" s="36"/>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5">
      <c r="A311" s="35"/>
      <c r="B311" s="36"/>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5">
      <c r="A312" s="35"/>
      <c r="B312" s="36"/>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5">
      <c r="A313" s="35"/>
      <c r="B313" s="36"/>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5">
      <c r="A314" s="35"/>
      <c r="B314" s="36"/>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5">
      <c r="A315" s="35"/>
      <c r="B315" s="36"/>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5">
      <c r="A316" s="35"/>
      <c r="B316" s="36"/>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5">
      <c r="A317" s="35"/>
      <c r="B317" s="36"/>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5">
      <c r="A318" s="35"/>
      <c r="B318" s="36"/>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5">
      <c r="A319" s="35"/>
      <c r="B319" s="36"/>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5">
      <c r="A320" s="35"/>
      <c r="B320" s="36"/>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5">
      <c r="A321" s="35"/>
      <c r="B321" s="36"/>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5">
      <c r="A322" s="35"/>
      <c r="B322" s="36"/>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5">
      <c r="A323" s="35"/>
      <c r="B323" s="36"/>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5">
      <c r="A324" s="35"/>
      <c r="B324" s="36"/>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5">
      <c r="A325" s="35"/>
      <c r="B325" s="36"/>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5">
      <c r="A326" s="35"/>
      <c r="B326" s="36"/>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5">
      <c r="A327" s="35"/>
      <c r="B327" s="36"/>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5">
      <c r="A328" s="35"/>
      <c r="B328" s="36"/>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5">
      <c r="A329" s="35"/>
      <c r="B329" s="36"/>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5">
      <c r="A330" s="35"/>
      <c r="B330" s="36"/>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5">
      <c r="A331" s="35"/>
      <c r="B331" s="36"/>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5">
      <c r="A332" s="35"/>
      <c r="B332" s="36"/>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5">
      <c r="A333" s="35"/>
      <c r="B333" s="36"/>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5">
      <c r="A334" s="35"/>
      <c r="B334" s="36"/>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5">
      <c r="A335" s="35"/>
      <c r="B335" s="36"/>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5">
      <c r="A336" s="35"/>
      <c r="B336" s="36"/>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5">
      <c r="A337" s="35"/>
      <c r="B337" s="36"/>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5">
      <c r="A338" s="35"/>
      <c r="B338" s="36"/>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5">
      <c r="A339" s="35"/>
      <c r="B339" s="36"/>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5">
      <c r="A340" s="35"/>
      <c r="B340" s="36"/>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5">
      <c r="A341" s="35"/>
      <c r="B341" s="36"/>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5">
      <c r="A342" s="35"/>
      <c r="B342" s="36"/>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5">
      <c r="A343" s="35"/>
      <c r="B343" s="36"/>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5">
      <c r="A344" s="35"/>
      <c r="B344" s="36"/>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5">
      <c r="A345" s="35"/>
      <c r="B345" s="36"/>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5">
      <c r="A346" s="35"/>
      <c r="B346" s="36"/>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5">
      <c r="A347" s="35"/>
      <c r="B347" s="36"/>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5">
      <c r="A348" s="35"/>
      <c r="B348" s="36"/>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5">
      <c r="A349" s="35"/>
      <c r="B349" s="36"/>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5">
      <c r="A350" s="35"/>
      <c r="B350" s="36"/>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5">
      <c r="A351" s="35"/>
      <c r="B351" s="36"/>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5">
      <c r="A352" s="35"/>
      <c r="B352" s="36"/>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5">
      <c r="A353" s="35"/>
      <c r="B353" s="36"/>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5">
      <c r="A354" s="35"/>
      <c r="B354" s="36"/>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5">
      <c r="A355" s="35"/>
      <c r="B355" s="36"/>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5">
      <c r="A356" s="35"/>
      <c r="B356" s="36"/>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5">
      <c r="A357" s="35"/>
      <c r="B357" s="36"/>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5">
      <c r="A358" s="35"/>
      <c r="B358" s="36"/>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5">
      <c r="A359" s="35"/>
      <c r="B359" s="36"/>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5">
      <c r="A360" s="35"/>
      <c r="B360" s="36"/>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5">
      <c r="A361" s="35"/>
      <c r="B361" s="36"/>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5">
      <c r="A362" s="35"/>
      <c r="B362" s="36"/>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5">
      <c r="A363" s="35"/>
      <c r="B363" s="36"/>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5">
      <c r="A364" s="35"/>
      <c r="B364" s="36"/>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5">
      <c r="A365" s="35"/>
      <c r="B365" s="36"/>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5">
      <c r="A366" s="35"/>
      <c r="B366" s="36"/>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5">
      <c r="A367" s="35"/>
      <c r="B367" s="36"/>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5">
      <c r="A368" s="35"/>
      <c r="B368" s="36"/>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5">
      <c r="A369" s="35"/>
      <c r="B369" s="36"/>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5">
      <c r="A370" s="35"/>
      <c r="B370" s="36"/>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5">
      <c r="A371" s="35"/>
      <c r="B371" s="36"/>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5">
      <c r="A372" s="35"/>
      <c r="B372" s="36"/>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5">
      <c r="A373" s="35"/>
      <c r="B373" s="36"/>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5">
      <c r="A374" s="35"/>
      <c r="B374" s="36"/>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5">
      <c r="A375" s="35"/>
      <c r="B375" s="36"/>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5">
      <c r="A376" s="35"/>
      <c r="B376" s="36"/>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5">
      <c r="A377" s="35"/>
      <c r="B377" s="36"/>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5">
      <c r="A378" s="35"/>
      <c r="B378" s="36"/>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5">
      <c r="A379" s="35"/>
      <c r="B379" s="36"/>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5">
      <c r="A380" s="35"/>
      <c r="B380" s="36"/>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5">
      <c r="A381" s="35"/>
      <c r="B381" s="36"/>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5">
      <c r="A382" s="35"/>
      <c r="B382" s="36"/>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5">
      <c r="A383" s="35"/>
      <c r="B383" s="36"/>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5">
      <c r="A384" s="35"/>
      <c r="B384" s="36"/>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5">
      <c r="A385" s="35"/>
      <c r="B385" s="36"/>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5">
      <c r="A386" s="35"/>
      <c r="B386" s="36"/>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5">
      <c r="A387" s="35"/>
      <c r="B387" s="36"/>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5">
      <c r="A388" s="35"/>
      <c r="B388" s="36"/>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5">
      <c r="A389" s="35"/>
      <c r="B389" s="36"/>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5">
      <c r="A390" s="35"/>
      <c r="B390" s="36"/>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5">
      <c r="A391" s="35"/>
      <c r="B391" s="36"/>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5">
      <c r="A392" s="35"/>
      <c r="B392" s="36"/>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5">
      <c r="A393" s="35"/>
      <c r="B393" s="36"/>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5">
      <c r="A394" s="35"/>
      <c r="B394" s="36"/>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5">
      <c r="A395" s="35"/>
      <c r="B395" s="36"/>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5">
      <c r="A396" s="35"/>
      <c r="B396" s="36"/>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5">
      <c r="A397" s="35"/>
      <c r="B397" s="36"/>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5">
      <c r="A398" s="35"/>
      <c r="B398" s="36"/>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5">
      <c r="A399" s="35"/>
      <c r="B399" s="36"/>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5">
      <c r="A400" s="35"/>
      <c r="B400" s="36"/>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5">
      <c r="A401" s="35"/>
      <c r="B401" s="36"/>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5">
      <c r="A402" s="35"/>
      <c r="B402" s="36"/>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5">
      <c r="A403" s="35"/>
      <c r="B403" s="36"/>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5">
      <c r="A404" s="35"/>
      <c r="B404" s="36"/>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5">
      <c r="A405" s="35"/>
      <c r="B405" s="36"/>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5">
      <c r="A406" s="35"/>
      <c r="B406" s="36"/>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5">
      <c r="A407" s="35"/>
      <c r="B407" s="36"/>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5">
      <c r="A408" s="35"/>
      <c r="B408" s="36"/>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5">
      <c r="A409" s="35"/>
      <c r="B409" s="36"/>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5">
      <c r="A410" s="35"/>
      <c r="B410" s="36"/>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5">
      <c r="A411" s="35"/>
      <c r="B411" s="36"/>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5">
      <c r="A412" s="35"/>
      <c r="B412" s="36"/>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5">
      <c r="A413" s="35"/>
      <c r="B413" s="36"/>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5">
      <c r="A414" s="35"/>
      <c r="B414" s="36"/>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5">
      <c r="A415" s="35"/>
      <c r="B415" s="36"/>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5">
      <c r="A416" s="35"/>
      <c r="B416" s="36"/>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5">
      <c r="A417" s="35"/>
      <c r="B417" s="36"/>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5">
      <c r="A418" s="35"/>
      <c r="B418" s="36"/>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5">
      <c r="A419" s="35"/>
      <c r="B419" s="36"/>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5">
      <c r="A420" s="35"/>
      <c r="B420" s="36"/>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5">
      <c r="A421" s="35"/>
      <c r="B421" s="36"/>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5">
      <c r="A422" s="35"/>
      <c r="B422" s="36"/>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5">
      <c r="A423" s="35"/>
      <c r="B423" s="36"/>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5">
      <c r="A424" s="35"/>
      <c r="B424" s="36"/>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5">
      <c r="A425" s="35"/>
      <c r="B425" s="36"/>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5">
      <c r="A426" s="35"/>
      <c r="B426" s="36"/>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5">
      <c r="A427" s="35"/>
      <c r="B427" s="36"/>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5">
      <c r="A428" s="35"/>
      <c r="B428" s="36"/>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5">
      <c r="A429" s="35"/>
      <c r="B429" s="36"/>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5">
      <c r="A430" s="35"/>
      <c r="B430" s="36"/>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5">
      <c r="A431" s="35"/>
      <c r="B431" s="36"/>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5">
      <c r="A432" s="35"/>
      <c r="B432" s="36"/>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5">
      <c r="A433" s="35"/>
      <c r="B433" s="36"/>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5">
      <c r="A434" s="35"/>
      <c r="B434" s="36"/>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5">
      <c r="A435" s="35"/>
      <c r="B435" s="36"/>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5">
      <c r="A436" s="35"/>
      <c r="B436" s="36"/>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5">
      <c r="A437" s="35"/>
      <c r="B437" s="36"/>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5">
      <c r="A438" s="35"/>
      <c r="B438" s="36"/>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5">
      <c r="A439" s="35"/>
      <c r="B439" s="36"/>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5">
      <c r="A440" s="35"/>
      <c r="B440" s="36"/>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5">
      <c r="A441" s="35"/>
      <c r="B441" s="36"/>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5">
      <c r="A442" s="35"/>
      <c r="B442" s="36"/>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5">
      <c r="A443" s="35"/>
      <c r="B443" s="36"/>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5">
      <c r="A444" s="35"/>
      <c r="B444" s="36"/>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5">
      <c r="A445" s="35"/>
      <c r="B445" s="36"/>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5">
      <c r="A446" s="35"/>
      <c r="B446" s="36"/>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5">
      <c r="A447" s="35"/>
      <c r="B447" s="36"/>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5">
      <c r="A448" s="35"/>
      <c r="B448" s="36"/>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5">
      <c r="A449" s="35"/>
      <c r="B449" s="36"/>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5">
      <c r="A450" s="35"/>
      <c r="B450" s="36"/>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5">
      <c r="A451" s="35"/>
      <c r="B451" s="36"/>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5">
      <c r="A452" s="35"/>
      <c r="B452" s="36"/>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5">
      <c r="A453" s="35"/>
      <c r="B453" s="36"/>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5">
      <c r="A454" s="35"/>
      <c r="B454" s="36"/>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5">
      <c r="A455" s="35"/>
      <c r="B455" s="36"/>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5">
      <c r="A456" s="35"/>
      <c r="B456" s="36"/>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5">
      <c r="A457" s="35"/>
      <c r="B457" s="36"/>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5">
      <c r="A458" s="35"/>
      <c r="B458" s="36"/>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5">
      <c r="A459" s="35"/>
      <c r="B459" s="36"/>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5">
      <c r="A460" s="35"/>
      <c r="B460" s="36"/>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5">
      <c r="A461" s="35"/>
      <c r="B461" s="36"/>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5">
      <c r="A462" s="35"/>
      <c r="B462" s="36"/>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5">
      <c r="A463" s="35"/>
      <c r="B463" s="36"/>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5">
      <c r="A464" s="35"/>
      <c r="B464" s="36"/>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5">
      <c r="A465" s="35"/>
      <c r="B465" s="36"/>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5">
      <c r="A466" s="35"/>
      <c r="B466" s="36"/>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5">
      <c r="A467" s="35"/>
      <c r="B467" s="36"/>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5">
      <c r="A468" s="35"/>
      <c r="B468" s="36"/>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5">
      <c r="A469" s="35"/>
      <c r="B469" s="36"/>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5">
      <c r="A470" s="35"/>
      <c r="B470" s="36"/>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5">
      <c r="A471" s="35"/>
      <c r="B471" s="36"/>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5">
      <c r="A472" s="35"/>
      <c r="B472" s="36"/>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5">
      <c r="A473" s="35"/>
      <c r="B473" s="36"/>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5">
      <c r="A474" s="35"/>
      <c r="B474" s="36"/>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5">
      <c r="A475" s="35"/>
      <c r="B475" s="36"/>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5">
      <c r="A476" s="35"/>
      <c r="B476" s="36"/>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5">
      <c r="A477" s="35"/>
      <c r="B477" s="36"/>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5">
      <c r="A478" s="35"/>
      <c r="B478" s="36"/>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5">
      <c r="A479" s="35"/>
      <c r="B479" s="36"/>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5">
      <c r="A480" s="35"/>
      <c r="B480" s="36"/>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5">
      <c r="A481" s="35"/>
      <c r="B481" s="36"/>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5">
      <c r="A482" s="35"/>
      <c r="B482" s="36"/>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5">
      <c r="A483" s="35"/>
      <c r="B483" s="36"/>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5">
      <c r="A484" s="35"/>
      <c r="B484" s="36"/>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5">
      <c r="A485" s="35"/>
      <c r="B485" s="36"/>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5">
      <c r="A486" s="35"/>
      <c r="B486" s="36"/>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5">
      <c r="A487" s="35"/>
      <c r="B487" s="36"/>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5">
      <c r="A488" s="35"/>
      <c r="B488" s="36"/>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5">
      <c r="A489" s="35"/>
      <c r="B489" s="36"/>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5">
      <c r="A490" s="35"/>
      <c r="B490" s="36"/>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5">
      <c r="A491" s="35"/>
      <c r="B491" s="36"/>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5">
      <c r="A492" s="35"/>
      <c r="B492" s="36"/>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5">
      <c r="A493" s="35"/>
      <c r="B493" s="36"/>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5">
      <c r="A494" s="35"/>
      <c r="B494" s="36"/>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5">
      <c r="A495" s="35"/>
      <c r="B495" s="36"/>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5">
      <c r="A496" s="35"/>
      <c r="B496" s="36"/>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5">
      <c r="A497" s="35"/>
      <c r="B497" s="36"/>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5">
      <c r="A498" s="35"/>
      <c r="B498" s="36"/>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5">
      <c r="A499" s="35"/>
      <c r="B499" s="36"/>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5">
      <c r="A500" s="35"/>
      <c r="B500" s="36"/>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5">
      <c r="A501" s="35"/>
      <c r="B501" s="36"/>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5">
      <c r="A502" s="35"/>
      <c r="B502" s="36"/>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5">
      <c r="A503" s="35"/>
      <c r="B503" s="36"/>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5">
      <c r="A504" s="35"/>
      <c r="B504" s="36"/>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5">
      <c r="A505" s="35"/>
      <c r="B505" s="36"/>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5">
      <c r="A506" s="35"/>
      <c r="B506" s="36"/>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5">
      <c r="A507" s="35"/>
      <c r="B507" s="36"/>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5">
      <c r="A508" s="35"/>
      <c r="B508" s="36"/>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5">
      <c r="A509" s="35"/>
      <c r="B509" s="36"/>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5">
      <c r="A510" s="35"/>
      <c r="B510" s="36"/>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5">
      <c r="A511" s="35"/>
      <c r="B511" s="36"/>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5">
      <c r="A512" s="35"/>
      <c r="B512" s="36"/>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5">
      <c r="A513" s="35"/>
      <c r="B513" s="36"/>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5">
      <c r="A514" s="35"/>
      <c r="B514" s="36"/>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5">
      <c r="A515" s="35"/>
      <c r="B515" s="36"/>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5">
      <c r="A516" s="35"/>
      <c r="B516" s="36"/>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5">
      <c r="A517" s="35"/>
      <c r="B517" s="36"/>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5">
      <c r="A518" s="35"/>
      <c r="B518" s="36"/>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5">
      <c r="A519" s="35"/>
      <c r="B519" s="36"/>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5">
      <c r="A520" s="35"/>
      <c r="B520" s="36"/>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5">
      <c r="A521" s="35"/>
      <c r="B521" s="36"/>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5">
      <c r="A522" s="35"/>
      <c r="B522" s="36"/>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5">
      <c r="A523" s="35"/>
      <c r="B523" s="36"/>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5">
      <c r="A524" s="35"/>
      <c r="B524" s="36"/>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5">
      <c r="A525" s="35"/>
      <c r="B525" s="36"/>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5">
      <c r="A526" s="35"/>
      <c r="B526" s="36"/>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5">
      <c r="A527" s="35"/>
      <c r="B527" s="36"/>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5">
      <c r="A528" s="35"/>
      <c r="B528" s="36"/>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5">
      <c r="A529" s="35"/>
      <c r="B529" s="36"/>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5">
      <c r="A530" s="35"/>
      <c r="B530" s="36"/>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5">
      <c r="A531" s="35"/>
      <c r="B531" s="36"/>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5">
      <c r="A532" s="35"/>
      <c r="B532" s="36"/>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5">
      <c r="A533" s="35"/>
      <c r="B533" s="36"/>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5">
      <c r="A534" s="35"/>
      <c r="B534" s="36"/>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5">
      <c r="A535" s="35"/>
      <c r="B535" s="36"/>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5">
      <c r="A536" s="35"/>
      <c r="B536" s="36"/>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5">
      <c r="A537" s="35"/>
      <c r="B537" s="36"/>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5">
      <c r="A538" s="35"/>
      <c r="B538" s="36"/>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5">
      <c r="A539" s="35"/>
      <c r="B539" s="36"/>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5">
      <c r="A540" s="35"/>
      <c r="B540" s="36"/>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5">
      <c r="A541" s="35"/>
      <c r="B541" s="36"/>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5">
      <c r="A542" s="35"/>
      <c r="B542" s="36"/>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5">
      <c r="A543" s="35"/>
      <c r="B543" s="36"/>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5">
      <c r="A544" s="35"/>
      <c r="B544" s="36"/>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5">
      <c r="A545" s="35"/>
      <c r="B545" s="36"/>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5">
      <c r="A546" s="35"/>
      <c r="B546" s="36"/>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5">
      <c r="A547" s="35"/>
      <c r="B547" s="36"/>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5">
      <c r="A548" s="35"/>
      <c r="B548" s="36"/>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5">
      <c r="A549" s="35"/>
      <c r="B549" s="36"/>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5">
      <c r="A550" s="35"/>
      <c r="B550" s="36"/>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5">
      <c r="A551" s="35"/>
      <c r="B551" s="36"/>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5">
      <c r="A552" s="35"/>
      <c r="B552" s="36"/>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5">
      <c r="A553" s="35"/>
      <c r="B553" s="36"/>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5">
      <c r="A554" s="35"/>
      <c r="B554" s="36"/>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5">
      <c r="A555" s="35"/>
      <c r="B555" s="36"/>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5">
      <c r="A556" s="35"/>
      <c r="B556" s="36"/>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5">
      <c r="A557" s="35"/>
      <c r="B557" s="36"/>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5">
      <c r="A558" s="35"/>
      <c r="B558" s="36"/>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5">
      <c r="A559" s="35"/>
      <c r="B559" s="36"/>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5">
      <c r="A560" s="35"/>
      <c r="B560" s="36"/>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5">
      <c r="A561" s="35"/>
      <c r="B561" s="36"/>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5">
      <c r="A562" s="35"/>
      <c r="B562" s="36"/>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5">
      <c r="A563" s="35"/>
      <c r="B563" s="36"/>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5">
      <c r="A564" s="35"/>
      <c r="B564" s="36"/>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5">
      <c r="A565" s="35"/>
      <c r="B565" s="36"/>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5">
      <c r="A566" s="35"/>
      <c r="B566" s="36"/>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5">
      <c r="A567" s="35"/>
      <c r="B567" s="36"/>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5">
      <c r="A568" s="35"/>
      <c r="B568" s="36"/>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5">
      <c r="A569" s="35"/>
      <c r="B569" s="36"/>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5">
      <c r="A570" s="35"/>
      <c r="B570" s="36"/>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5">
      <c r="A571" s="35"/>
      <c r="B571" s="36"/>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5">
      <c r="A572" s="35"/>
      <c r="B572" s="36"/>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5">
      <c r="A573" s="35"/>
      <c r="B573" s="36"/>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5">
      <c r="A574" s="35"/>
      <c r="B574" s="36"/>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5">
      <c r="A575" s="35"/>
      <c r="B575" s="36"/>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5">
      <c r="A576" s="35"/>
      <c r="B576" s="36"/>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5">
      <c r="A577" s="35"/>
      <c r="B577" s="36"/>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5">
      <c r="A578" s="35"/>
      <c r="B578" s="36"/>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5">
      <c r="A579" s="35"/>
      <c r="B579" s="36"/>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5">
      <c r="A580" s="35"/>
      <c r="B580" s="36"/>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5">
      <c r="A581" s="35"/>
      <c r="B581" s="36"/>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5">
      <c r="A582" s="35"/>
      <c r="B582" s="36"/>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5">
      <c r="A583" s="35"/>
      <c r="B583" s="36"/>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5">
      <c r="A584" s="35"/>
      <c r="B584" s="36"/>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5">
      <c r="A585" s="35"/>
      <c r="B585" s="36"/>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5">
      <c r="A586" s="35"/>
      <c r="B586" s="36"/>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5">
      <c r="A587" s="35"/>
      <c r="B587" s="36"/>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5">
      <c r="A588" s="35"/>
      <c r="B588" s="36"/>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5">
      <c r="A589" s="35"/>
      <c r="B589" s="36"/>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5">
      <c r="A590" s="35"/>
      <c r="B590" s="36"/>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5">
      <c r="A591" s="35"/>
      <c r="B591" s="36"/>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5">
      <c r="A592" s="35"/>
      <c r="B592" s="36"/>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5">
      <c r="A593" s="35"/>
      <c r="B593" s="36"/>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5">
      <c r="A594" s="35"/>
      <c r="B594" s="36"/>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5">
      <c r="A595" s="35"/>
      <c r="B595" s="36"/>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5">
      <c r="A596" s="35"/>
      <c r="B596" s="36"/>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5">
      <c r="A597" s="35"/>
      <c r="B597" s="36"/>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5">
      <c r="A598" s="35"/>
      <c r="B598" s="36"/>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5">
      <c r="A599" s="35"/>
      <c r="B599" s="36"/>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5">
      <c r="A600" s="35"/>
      <c r="B600" s="36"/>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5">
      <c r="A601" s="35"/>
      <c r="B601" s="36"/>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5">
      <c r="A602" s="35"/>
      <c r="B602" s="36"/>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5">
      <c r="A603" s="35"/>
      <c r="B603" s="36"/>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5">
      <c r="A604" s="35"/>
      <c r="B604" s="36"/>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5">
      <c r="A605" s="35"/>
      <c r="B605" s="36"/>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5">
      <c r="A606" s="35"/>
      <c r="B606" s="36"/>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5">
      <c r="A607" s="35"/>
      <c r="B607" s="36"/>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5">
      <c r="A608" s="35"/>
      <c r="B608" s="36"/>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5">
      <c r="A609" s="35"/>
      <c r="B609" s="36"/>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5">
      <c r="A610" s="35"/>
      <c r="B610" s="36"/>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5">
      <c r="A611" s="35"/>
      <c r="B611" s="36"/>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5">
      <c r="A612" s="35"/>
      <c r="B612" s="36"/>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5">
      <c r="A613" s="35"/>
      <c r="B613" s="36"/>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5">
      <c r="A614" s="35"/>
      <c r="B614" s="36"/>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5">
      <c r="A615" s="35"/>
      <c r="B615" s="36"/>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5">
      <c r="A616" s="35"/>
      <c r="B616" s="36"/>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5">
      <c r="A617" s="35"/>
      <c r="B617" s="36"/>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5">
      <c r="A618" s="35"/>
      <c r="B618" s="36"/>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5">
      <c r="A619" s="35"/>
      <c r="B619" s="36"/>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5">
      <c r="A620" s="35"/>
      <c r="B620" s="36"/>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5">
      <c r="A621" s="35"/>
      <c r="B621" s="36"/>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5">
      <c r="A622" s="35"/>
      <c r="B622" s="36"/>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5">
      <c r="A623" s="35"/>
      <c r="B623" s="36"/>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5">
      <c r="A624" s="35"/>
      <c r="B624" s="36"/>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5">
      <c r="A625" s="35"/>
      <c r="B625" s="36"/>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5">
      <c r="A626" s="35"/>
      <c r="B626" s="36"/>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5">
      <c r="A627" s="35"/>
      <c r="B627" s="36"/>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5">
      <c r="A628" s="35"/>
      <c r="B628" s="36"/>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5">
      <c r="A629" s="35"/>
      <c r="B629" s="36"/>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5">
      <c r="A630" s="35"/>
      <c r="B630" s="36"/>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5">
      <c r="A631" s="35"/>
      <c r="B631" s="36"/>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5">
      <c r="A632" s="35"/>
      <c r="B632" s="36"/>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5">
      <c r="A633" s="35"/>
      <c r="B633" s="36"/>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5">
      <c r="A634" s="35"/>
      <c r="B634" s="36"/>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5">
      <c r="A635" s="35"/>
      <c r="B635" s="36"/>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
      <c r="A636" s="35"/>
      <c r="B636" s="36"/>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
      <c r="A637" s="35"/>
      <c r="B637" s="36"/>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
      <c r="A638" s="35"/>
      <c r="B638" s="36"/>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
      <c r="A639" s="35"/>
      <c r="B639" s="36"/>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
      <c r="A640" s="35"/>
      <c r="B640" s="36"/>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
      <c r="A641" s="35"/>
      <c r="B641" s="36"/>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
      <c r="A642" s="35"/>
      <c r="B642" s="36"/>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
      <c r="A643" s="35"/>
      <c r="B643" s="36"/>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
      <c r="A644" s="35"/>
      <c r="B644" s="36"/>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
      <c r="A645" s="35"/>
      <c r="B645" s="36"/>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
      <c r="A646" s="35"/>
      <c r="B646" s="36"/>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
      <c r="A647" s="35"/>
      <c r="B647" s="36"/>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
      <c r="A648" s="35"/>
      <c r="B648" s="36"/>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
      <c r="A649" s="35"/>
      <c r="B649" s="36"/>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
      <c r="A650" s="35"/>
      <c r="B650" s="36"/>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
      <c r="A651" s="35"/>
      <c r="B651" s="36"/>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
      <c r="A652" s="35"/>
      <c r="B652" s="36"/>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
      <c r="A653" s="35"/>
      <c r="B653" s="36"/>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
      <c r="A654" s="35"/>
      <c r="B654" s="36"/>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
      <c r="A655" s="35"/>
      <c r="B655" s="36"/>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
      <c r="A656" s="35"/>
      <c r="B656" s="36"/>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
      <c r="A657" s="35"/>
      <c r="B657" s="36"/>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
      <c r="A658" s="35"/>
      <c r="B658" s="36"/>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
      <c r="A659" s="35"/>
      <c r="B659" s="36"/>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
      <c r="A660" s="35"/>
      <c r="B660" s="36"/>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
      <c r="A661" s="35"/>
      <c r="B661" s="36"/>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
      <c r="A662" s="35"/>
      <c r="B662" s="36"/>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
      <c r="A663" s="35"/>
      <c r="B663" s="36"/>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
      <c r="A664" s="35"/>
      <c r="B664" s="36"/>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
      <c r="A665" s="35"/>
      <c r="B665" s="36"/>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
      <c r="A666" s="35"/>
      <c r="B666" s="36"/>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
      <c r="A667" s="35"/>
      <c r="B667" s="36"/>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
      <c r="A668" s="35"/>
      <c r="B668" s="36"/>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
      <c r="A669" s="35"/>
      <c r="B669" s="36"/>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
      <c r="A670" s="35"/>
      <c r="B670" s="36"/>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
      <c r="A671" s="35"/>
      <c r="B671" s="36"/>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
      <c r="A672" s="35"/>
      <c r="B672" s="36"/>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
      <c r="A673" s="35"/>
      <c r="B673" s="36"/>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
      <c r="A674" s="35"/>
      <c r="B674" s="36"/>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
      <c r="A675" s="35"/>
      <c r="B675" s="36"/>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
      <c r="A676" s="35"/>
      <c r="B676" s="36"/>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
      <c r="A677" s="35"/>
      <c r="B677" s="36"/>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
      <c r="A678" s="35"/>
      <c r="B678" s="36"/>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
      <c r="A679" s="35"/>
      <c r="B679" s="36"/>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
      <c r="A680" s="35"/>
      <c r="B680" s="36"/>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
      <c r="A681" s="35"/>
      <c r="B681" s="36"/>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
      <c r="A682" s="35"/>
      <c r="B682" s="36"/>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
      <c r="A683" s="35"/>
      <c r="B683" s="36"/>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
      <c r="A684" s="35"/>
      <c r="B684" s="36"/>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
      <c r="A685" s="35"/>
      <c r="B685" s="36"/>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
      <c r="A686" s="35"/>
      <c r="B686" s="36"/>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
      <c r="A687" s="35"/>
      <c r="B687" s="36"/>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
      <c r="A688" s="35"/>
      <c r="B688" s="36"/>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
      <c r="A689" s="35"/>
      <c r="B689" s="36"/>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
      <c r="A690" s="35"/>
      <c r="B690" s="36"/>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
      <c r="A691" s="35"/>
      <c r="B691" s="36"/>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
      <c r="A692" s="35"/>
      <c r="B692" s="36"/>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
      <c r="A693" s="35"/>
      <c r="B693" s="36"/>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
      <c r="A694" s="35"/>
      <c r="B694" s="36"/>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
      <c r="A695" s="35"/>
      <c r="B695" s="36"/>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
      <c r="A696" s="35"/>
      <c r="B696" s="36"/>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
      <c r="A697" s="35"/>
      <c r="B697" s="36"/>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
      <c r="A698" s="35"/>
      <c r="B698" s="36"/>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
      <c r="A699" s="35"/>
      <c r="B699" s="36"/>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
      <c r="A700" s="35"/>
      <c r="B700" s="36"/>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
      <c r="A701" s="35"/>
      <c r="B701" s="36"/>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
      <c r="A702" s="35"/>
      <c r="B702" s="36"/>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
      <c r="A703" s="35"/>
      <c r="B703" s="36"/>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
      <c r="A704" s="35"/>
      <c r="B704" s="36"/>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
      <c r="A705" s="35"/>
      <c r="B705" s="36"/>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
      <c r="A706" s="35"/>
      <c r="B706" s="36"/>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
      <c r="A707" s="35"/>
      <c r="B707" s="36"/>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
      <c r="A708" s="35"/>
      <c r="B708" s="36"/>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
      <c r="A709" s="35"/>
      <c r="B709" s="36"/>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
      <c r="A710" s="35"/>
      <c r="B710" s="36"/>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
      <c r="A711" s="35"/>
      <c r="B711" s="36"/>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
      <c r="A712" s="35"/>
      <c r="B712" s="36"/>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
      <c r="A713" s="35"/>
      <c r="B713" s="36"/>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
      <c r="A714" s="35"/>
      <c r="B714" s="36"/>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
      <c r="A715" s="35"/>
      <c r="B715" s="36"/>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
      <c r="A716" s="35"/>
      <c r="B716" s="36"/>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
      <c r="A717" s="35"/>
      <c r="B717" s="36"/>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
      <c r="A718" s="35"/>
      <c r="B718" s="36"/>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
      <c r="A719" s="35"/>
      <c r="B719" s="36"/>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
      <c r="A720" s="35"/>
      <c r="B720" s="36"/>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
      <c r="A721" s="35"/>
      <c r="B721" s="36"/>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
      <c r="A722" s="35"/>
      <c r="B722" s="36"/>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
      <c r="A723" s="35"/>
      <c r="B723" s="36"/>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
      <c r="A724" s="35"/>
      <c r="B724" s="36"/>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
      <c r="A725" s="35"/>
      <c r="B725" s="36"/>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
      <c r="A726" s="35"/>
      <c r="B726" s="36"/>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
      <c r="A727" s="35"/>
      <c r="B727" s="36"/>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
      <c r="A728" s="35"/>
      <c r="B728" s="36"/>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
      <c r="A729" s="35"/>
      <c r="B729" s="36"/>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
      <c r="A730" s="35"/>
      <c r="B730" s="36"/>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
      <c r="A731" s="35"/>
      <c r="B731" s="36"/>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
      <c r="A732" s="35"/>
      <c r="B732" s="36"/>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
      <c r="A733" s="35"/>
      <c r="B733" s="36"/>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
      <c r="A734" s="35"/>
      <c r="B734" s="36"/>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
      <c r="A735" s="35"/>
      <c r="B735" s="36"/>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
      <c r="A736" s="35"/>
      <c r="B736" s="36"/>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
      <c r="A737" s="35"/>
      <c r="B737" s="36"/>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
      <c r="A738" s="35"/>
      <c r="B738" s="36"/>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
      <c r="A739" s="35"/>
      <c r="B739" s="36"/>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
      <c r="A740" s="35"/>
      <c r="B740" s="36"/>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
      <c r="A741" s="35"/>
      <c r="B741" s="36"/>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
      <c r="A742" s="35"/>
      <c r="B742" s="36"/>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
      <c r="A743" s="35"/>
      <c r="B743" s="36"/>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
      <c r="A744" s="35"/>
      <c r="B744" s="36"/>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
      <c r="A745" s="35"/>
      <c r="B745" s="36"/>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
      <c r="A746" s="35"/>
      <c r="B746" s="36"/>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
      <c r="A747" s="35"/>
      <c r="B747" s="36"/>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
      <c r="A748" s="35"/>
      <c r="B748" s="36"/>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
      <c r="A749" s="35"/>
      <c r="B749" s="36"/>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
      <c r="A750" s="35"/>
      <c r="B750" s="36"/>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
      <c r="A751" s="35"/>
      <c r="B751" s="36"/>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
      <c r="A752" s="35"/>
      <c r="B752" s="36"/>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
      <c r="A753" s="35"/>
      <c r="B753" s="36"/>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
      <c r="A754" s="35"/>
      <c r="B754" s="36"/>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
      <c r="A755" s="35"/>
      <c r="B755" s="36"/>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
      <c r="A756" s="35"/>
      <c r="B756" s="36"/>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
      <c r="A757" s="35"/>
      <c r="B757" s="36"/>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
      <c r="A758" s="35"/>
      <c r="B758" s="36"/>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
      <c r="A759" s="35"/>
      <c r="B759" s="36"/>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
      <c r="A760" s="35"/>
      <c r="B760" s="36"/>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
      <c r="A761" s="35"/>
      <c r="B761" s="36"/>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
      <c r="A762" s="35"/>
      <c r="B762" s="36"/>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5">
      <c r="A763" s="35"/>
      <c r="B763" s="36"/>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5">
      <c r="A764" s="35"/>
      <c r="B764" s="36"/>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5">
      <c r="A765" s="35"/>
      <c r="B765" s="36"/>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5">
      <c r="A766" s="35"/>
      <c r="B766" s="36"/>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5">
      <c r="A767" s="35"/>
      <c r="B767" s="36"/>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5">
      <c r="A768" s="35"/>
      <c r="B768" s="36"/>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5">
      <c r="A769" s="35"/>
      <c r="B769" s="36"/>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5">
      <c r="A770" s="35"/>
      <c r="B770" s="36"/>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5">
      <c r="A771" s="35"/>
      <c r="B771" s="36"/>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5">
      <c r="A772" s="35"/>
      <c r="B772" s="36"/>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5">
      <c r="A773" s="35"/>
      <c r="B773" s="36"/>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5">
      <c r="A774" s="35"/>
      <c r="B774" s="36"/>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5">
      <c r="A775" s="35"/>
      <c r="B775" s="36"/>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5">
      <c r="A776" s="35"/>
      <c r="B776" s="36"/>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5">
      <c r="A777" s="35"/>
      <c r="B777" s="36"/>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5">
      <c r="A778" s="35"/>
      <c r="B778" s="36"/>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5">
      <c r="A779" s="35"/>
      <c r="B779" s="36"/>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5">
      <c r="A780" s="35"/>
      <c r="B780" s="36"/>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5">
      <c r="A781" s="35"/>
      <c r="B781" s="36"/>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5">
      <c r="A782" s="35"/>
      <c r="B782" s="36"/>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5">
      <c r="A783" s="35"/>
      <c r="B783" s="36"/>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5">
      <c r="A784" s="35"/>
      <c r="B784" s="36"/>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5">
      <c r="A785" s="35"/>
      <c r="B785" s="36"/>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5">
      <c r="A786" s="35"/>
      <c r="B786" s="36"/>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5">
      <c r="A787" s="35"/>
      <c r="B787" s="36"/>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5">
      <c r="A788" s="35"/>
      <c r="B788" s="36"/>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5">
      <c r="A789" s="35"/>
      <c r="B789" s="36"/>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5">
      <c r="A790" s="35"/>
      <c r="B790" s="36"/>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5">
      <c r="A791" s="35"/>
      <c r="B791" s="36"/>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5">
      <c r="A792" s="35"/>
      <c r="B792" s="36"/>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5">
      <c r="A793" s="35"/>
      <c r="B793" s="36"/>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5">
      <c r="A794" s="35"/>
      <c r="B794" s="36"/>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5">
      <c r="A795" s="35"/>
      <c r="B795" s="36"/>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5">
      <c r="A796" s="35"/>
      <c r="B796" s="36"/>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5">
      <c r="A797" s="35"/>
      <c r="B797" s="36"/>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5">
      <c r="A798" s="35"/>
      <c r="B798" s="36"/>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5">
      <c r="A799" s="35"/>
      <c r="B799" s="36"/>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5">
      <c r="A800" s="35"/>
      <c r="B800" s="36"/>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5">
      <c r="A801" s="35"/>
      <c r="B801" s="36"/>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5">
      <c r="A802" s="35"/>
      <c r="B802" s="36"/>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5">
      <c r="A803" s="35"/>
      <c r="B803" s="36"/>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5">
      <c r="A804" s="35"/>
      <c r="B804" s="36"/>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5">
      <c r="A805" s="35"/>
      <c r="B805" s="36"/>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5">
      <c r="A806" s="35"/>
      <c r="B806" s="36"/>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5">
      <c r="A807" s="35"/>
      <c r="B807" s="36"/>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5">
      <c r="A808" s="35"/>
      <c r="B808" s="36"/>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5">
      <c r="A809" s="35"/>
      <c r="B809" s="36"/>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5">
      <c r="A810" s="35"/>
      <c r="B810" s="36"/>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5">
      <c r="A811" s="35"/>
      <c r="B811" s="36"/>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5">
      <c r="A812" s="35"/>
      <c r="B812" s="36"/>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5">
      <c r="A813" s="35"/>
      <c r="B813" s="36"/>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5">
      <c r="A814" s="35"/>
      <c r="B814" s="36"/>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5">
      <c r="A815" s="35"/>
      <c r="B815" s="36"/>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5">
      <c r="A816" s="35"/>
      <c r="B816" s="36"/>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5">
      <c r="A817" s="35"/>
      <c r="B817" s="36"/>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5">
      <c r="A818" s="35"/>
      <c r="B818" s="36"/>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5">
      <c r="A819" s="35"/>
      <c r="B819" s="36"/>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5">
      <c r="A820" s="35"/>
      <c r="B820" s="36"/>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5">
      <c r="A821" s="35"/>
      <c r="B821" s="36"/>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5">
      <c r="A822" s="35"/>
      <c r="B822" s="36"/>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5">
      <c r="A823" s="35"/>
      <c r="B823" s="36"/>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5">
      <c r="A824" s="35"/>
      <c r="B824" s="36"/>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5">
      <c r="A825" s="35"/>
      <c r="B825" s="36"/>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5">
      <c r="A826" s="35"/>
      <c r="B826" s="36"/>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5">
      <c r="A827" s="35"/>
      <c r="B827" s="36"/>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5">
      <c r="A828" s="35"/>
      <c r="B828" s="36"/>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5">
      <c r="A829" s="35"/>
      <c r="B829" s="36"/>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5">
      <c r="A830" s="35"/>
      <c r="B830" s="36"/>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5">
      <c r="A831" s="35"/>
      <c r="B831" s="36"/>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5">
      <c r="A832" s="35"/>
      <c r="B832" s="36"/>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5">
      <c r="A833" s="35"/>
      <c r="B833" s="36"/>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5">
      <c r="A834" s="35"/>
      <c r="B834" s="36"/>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5">
      <c r="A835" s="35"/>
      <c r="B835" s="36"/>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5">
      <c r="A836" s="35"/>
      <c r="B836" s="36"/>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5">
      <c r="A837" s="35"/>
      <c r="B837" s="36"/>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5">
      <c r="A838" s="35"/>
      <c r="B838" s="36"/>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5">
      <c r="A839" s="35"/>
      <c r="B839" s="36"/>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5">
      <c r="A840" s="35"/>
      <c r="B840" s="36"/>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5">
      <c r="A841" s="35"/>
      <c r="B841" s="36"/>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5">
      <c r="A842" s="35"/>
      <c r="B842" s="36"/>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5">
      <c r="A843" s="35"/>
      <c r="B843" s="36"/>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5">
      <c r="A844" s="35"/>
      <c r="B844" s="36"/>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5">
      <c r="A845" s="35"/>
      <c r="B845" s="36"/>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5">
      <c r="A846" s="35"/>
      <c r="B846" s="36"/>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5">
      <c r="A847" s="35"/>
      <c r="B847" s="36"/>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5">
      <c r="A848" s="35"/>
      <c r="B848" s="36"/>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5">
      <c r="A849" s="35"/>
      <c r="B849" s="36"/>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5">
      <c r="A850" s="35"/>
      <c r="B850" s="36"/>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5">
      <c r="A851" s="35"/>
      <c r="B851" s="36"/>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5">
      <c r="A852" s="35"/>
      <c r="B852" s="36"/>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5">
      <c r="A853" s="35"/>
      <c r="B853" s="36"/>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5">
      <c r="A854" s="35"/>
      <c r="B854" s="36"/>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5">
      <c r="A855" s="35"/>
      <c r="B855" s="36"/>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5">
      <c r="A856" s="35"/>
      <c r="B856" s="36"/>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5">
      <c r="A857" s="35"/>
      <c r="B857" s="36"/>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5">
      <c r="A858" s="35"/>
      <c r="B858" s="36"/>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5">
      <c r="A859" s="35"/>
      <c r="B859" s="36"/>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5">
      <c r="A860" s="35"/>
      <c r="B860" s="36"/>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5">
      <c r="A861" s="35"/>
      <c r="B861" s="36"/>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5">
      <c r="A862" s="35"/>
      <c r="B862" s="36"/>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5">
      <c r="A863" s="35"/>
      <c r="B863" s="36"/>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5">
      <c r="A864" s="35"/>
      <c r="B864" s="36"/>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5">
      <c r="A865" s="35"/>
      <c r="B865" s="36"/>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5">
      <c r="A866" s="35"/>
      <c r="B866" s="36"/>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5">
      <c r="A867" s="35"/>
      <c r="B867" s="36"/>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5">
      <c r="A868" s="35"/>
      <c r="B868" s="36"/>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5">
      <c r="A869" s="35"/>
      <c r="B869" s="36"/>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5">
      <c r="A870" s="35"/>
      <c r="B870" s="36"/>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5">
      <c r="A871" s="35"/>
      <c r="B871" s="36"/>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5">
      <c r="A872" s="35"/>
      <c r="B872" s="36"/>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5">
      <c r="A873" s="35"/>
      <c r="B873" s="36"/>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5">
      <c r="A874" s="35"/>
      <c r="B874" s="36"/>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5">
      <c r="A875" s="35"/>
      <c r="B875" s="36"/>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5">
      <c r="A876" s="35"/>
      <c r="B876" s="36"/>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5">
      <c r="A877" s="35"/>
      <c r="B877" s="36"/>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5">
      <c r="A878" s="35"/>
      <c r="B878" s="36"/>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5">
      <c r="A879" s="35"/>
      <c r="B879" s="36"/>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5">
      <c r="A880" s="35"/>
      <c r="B880" s="36"/>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5">
      <c r="A881" s="35"/>
      <c r="B881" s="36"/>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5">
      <c r="A882" s="35"/>
      <c r="B882" s="36"/>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5">
      <c r="A883" s="35"/>
      <c r="B883" s="36"/>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5">
      <c r="A884" s="35"/>
      <c r="B884" s="36"/>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5">
      <c r="A885" s="35"/>
      <c r="B885" s="36"/>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5">
      <c r="A886" s="35"/>
      <c r="B886" s="36"/>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5">
      <c r="A887" s="35"/>
      <c r="B887" s="36"/>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5">
      <c r="A888" s="35"/>
      <c r="B888" s="36"/>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5">
      <c r="A889" s="35"/>
      <c r="B889" s="36"/>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5">
      <c r="A890" s="35"/>
      <c r="B890" s="36"/>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5">
      <c r="A891" s="35"/>
      <c r="B891" s="36"/>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5">
      <c r="A892" s="35"/>
      <c r="B892" s="36"/>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5">
      <c r="A893" s="35"/>
      <c r="B893" s="36"/>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5">
      <c r="A894" s="35"/>
      <c r="B894" s="36"/>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5">
      <c r="A895" s="35"/>
      <c r="B895" s="36"/>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5">
      <c r="A896" s="35"/>
      <c r="B896" s="36"/>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5">
      <c r="A897" s="35"/>
      <c r="B897" s="36"/>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5">
      <c r="A898" s="35"/>
      <c r="B898" s="36"/>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5">
      <c r="A899" s="35"/>
      <c r="B899" s="36"/>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5">
      <c r="A900" s="35"/>
      <c r="B900" s="36"/>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5">
      <c r="A901" s="35"/>
      <c r="B901" s="36"/>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5">
      <c r="A902" s="35"/>
      <c r="B902" s="36"/>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5">
      <c r="A903" s="35"/>
      <c r="B903" s="36"/>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5">
      <c r="A904" s="35"/>
      <c r="B904" s="36"/>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5">
      <c r="A905" s="35"/>
      <c r="B905" s="36"/>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5">
      <c r="A906" s="35"/>
      <c r="B906" s="36"/>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5">
      <c r="A907" s="35"/>
      <c r="B907" s="36"/>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5">
      <c r="A908" s="35"/>
      <c r="B908" s="36"/>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5">
      <c r="A909" s="35"/>
      <c r="B909" s="36"/>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5">
      <c r="A910" s="35"/>
      <c r="B910" s="36"/>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5">
      <c r="A911" s="35"/>
      <c r="B911" s="36"/>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5">
      <c r="A912" s="35"/>
      <c r="B912" s="36"/>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5">
      <c r="A913" s="35"/>
      <c r="B913" s="36"/>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5">
      <c r="A914" s="35"/>
      <c r="B914" s="36"/>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5">
      <c r="A915" s="35"/>
      <c r="B915" s="36"/>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5">
      <c r="A916" s="35"/>
      <c r="B916" s="36"/>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5">
      <c r="A917" s="35"/>
      <c r="B917" s="36"/>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5">
      <c r="A918" s="35"/>
      <c r="B918" s="36"/>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5">
      <c r="A919" s="35"/>
      <c r="B919" s="36"/>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5">
      <c r="A920" s="35"/>
      <c r="B920" s="36"/>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5">
      <c r="A921" s="35"/>
      <c r="B921" s="36"/>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5">
      <c r="A922" s="35"/>
      <c r="B922" s="36"/>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5">
      <c r="A923" s="35"/>
      <c r="B923" s="36"/>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5">
      <c r="A924" s="35"/>
      <c r="B924" s="36"/>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5">
      <c r="A925" s="35"/>
      <c r="B925" s="36"/>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5">
      <c r="A926" s="35"/>
      <c r="B926" s="36"/>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5">
      <c r="A927" s="35"/>
      <c r="B927" s="36"/>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5">
      <c r="A928" s="35"/>
      <c r="B928" s="36"/>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5">
      <c r="A929" s="35"/>
      <c r="B929" s="36"/>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5">
      <c r="A930" s="35"/>
      <c r="B930" s="36"/>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5">
      <c r="A931" s="35"/>
      <c r="B931" s="36"/>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5">
      <c r="A932" s="35"/>
      <c r="B932" s="36"/>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5">
      <c r="A933" s="35"/>
      <c r="B933" s="36"/>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5">
      <c r="A934" s="35"/>
      <c r="B934" s="36"/>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5">
      <c r="A935" s="35"/>
      <c r="B935" s="36"/>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5">
      <c r="A936" s="35"/>
      <c r="B936" s="36"/>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5">
      <c r="A937" s="35"/>
      <c r="B937" s="36"/>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5">
      <c r="A938" s="35"/>
      <c r="B938" s="36"/>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5">
      <c r="A939" s="35"/>
      <c r="B939" s="36"/>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5">
      <c r="A940" s="35"/>
      <c r="B940" s="36"/>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5">
      <c r="A941" s="35"/>
      <c r="B941" s="36"/>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5">
      <c r="A942" s="35"/>
      <c r="B942" s="36"/>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5">
      <c r="A943" s="35"/>
      <c r="B943" s="36"/>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5">
      <c r="A944" s="35"/>
      <c r="B944" s="36"/>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5">
      <c r="A945" s="35"/>
      <c r="B945" s="36"/>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5">
      <c r="A946" s="35"/>
      <c r="B946" s="36"/>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5">
      <c r="A947" s="35"/>
      <c r="B947" s="36"/>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5">
      <c r="A948" s="35"/>
      <c r="B948" s="36"/>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5">
      <c r="A949" s="35"/>
      <c r="B949" s="36"/>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5">
      <c r="A950" s="35"/>
      <c r="B950" s="36"/>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5">
      <c r="A951" s="35"/>
      <c r="B951" s="36"/>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5">
      <c r="A952" s="35"/>
      <c r="B952" s="36"/>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5">
      <c r="A953" s="35"/>
      <c r="B953" s="36"/>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5">
      <c r="A954" s="35"/>
      <c r="B954" s="36"/>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5">
      <c r="A955" s="35"/>
      <c r="B955" s="36"/>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5">
      <c r="A956" s="35"/>
      <c r="B956" s="36"/>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5">
      <c r="A957" s="35"/>
      <c r="B957" s="36"/>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5">
      <c r="A958" s="35"/>
      <c r="B958" s="36"/>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5">
      <c r="A959" s="35"/>
      <c r="B959" s="36"/>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5">
      <c r="A960" s="35"/>
      <c r="B960" s="36"/>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5">
      <c r="A961" s="35"/>
      <c r="B961" s="36"/>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5">
      <c r="A962" s="35"/>
      <c r="B962" s="36"/>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5">
      <c r="A963" s="35"/>
      <c r="B963" s="36"/>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5">
      <c r="A964" s="35"/>
      <c r="B964" s="36"/>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5">
      <c r="A965" s="35"/>
      <c r="B965" s="36"/>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5">
      <c r="A966" s="35"/>
      <c r="B966" s="36"/>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5">
      <c r="A967" s="35"/>
      <c r="B967" s="36"/>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5">
      <c r="A968" s="35"/>
      <c r="B968" s="36"/>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5">
      <c r="A969" s="35"/>
      <c r="B969" s="36"/>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5">
      <c r="A970" s="35"/>
      <c r="B970" s="36"/>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5">
      <c r="A971" s="35"/>
      <c r="B971" s="36"/>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5">
      <c r="A972" s="35"/>
      <c r="B972" s="36"/>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5">
      <c r="A973" s="35"/>
      <c r="B973" s="36"/>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5">
      <c r="A974" s="35"/>
      <c r="B974" s="36"/>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5">
      <c r="A975" s="35"/>
      <c r="B975" s="36"/>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5">
      <c r="A976" s="35"/>
      <c r="B976" s="36"/>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5">
      <c r="A977" s="35"/>
      <c r="B977" s="36"/>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5">
      <c r="A978" s="35"/>
      <c r="B978" s="36"/>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5">
      <c r="A979" s="35"/>
      <c r="B979" s="36"/>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5">
      <c r="A980" s="35"/>
      <c r="B980" s="36"/>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sheetData>
  <mergeCells count="11">
    <mergeCell ref="A17:A18"/>
    <mergeCell ref="A20:A21"/>
    <mergeCell ref="A22:A23"/>
    <mergeCell ref="A24:A25"/>
    <mergeCell ref="A3:A4"/>
    <mergeCell ref="A5:A6"/>
    <mergeCell ref="A7:A8"/>
    <mergeCell ref="A9:A10"/>
    <mergeCell ref="A11:A12"/>
    <mergeCell ref="A13:A14"/>
    <mergeCell ref="A15:A1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99"/>
  <sheetViews>
    <sheetView tabSelected="1" zoomScale="70" zoomScaleNormal="70" workbookViewId="0">
      <pane xSplit="2" ySplit="2" topLeftCell="E3" activePane="bottomRight" state="frozen"/>
      <selection pane="topRight" activeCell="C1" sqref="C1"/>
      <selection pane="bottomLeft" activeCell="A3" sqref="A3"/>
      <selection pane="bottomRight" activeCell="E18" sqref="E18"/>
    </sheetView>
  </sheetViews>
  <sheetFormatPr defaultColWidth="12.6640625" defaultRowHeight="13.2"/>
  <cols>
    <col min="1" max="1" width="6.33203125" customWidth="1"/>
    <col min="2" max="2" width="7.44140625" customWidth="1"/>
    <col min="3" max="3" width="20.109375" customWidth="1"/>
    <col min="4" max="5" width="23.88671875" customWidth="1"/>
    <col min="6" max="6" width="38.33203125" customWidth="1"/>
    <col min="7" max="7" width="31.88671875" customWidth="1"/>
    <col min="8" max="8" width="27.33203125" customWidth="1"/>
    <col min="9" max="9" width="38.6640625" customWidth="1"/>
    <col min="10" max="10" width="33.88671875" customWidth="1"/>
    <col min="11" max="11" width="33.33203125" customWidth="1"/>
  </cols>
  <sheetData>
    <row r="1" spans="1:30" ht="31.2">
      <c r="A1" s="1" t="s">
        <v>42</v>
      </c>
      <c r="B1" s="1" t="s">
        <v>43</v>
      </c>
      <c r="C1" s="1" t="s">
        <v>44</v>
      </c>
      <c r="D1" s="1" t="s">
        <v>2</v>
      </c>
      <c r="E1" s="1"/>
      <c r="F1" s="1" t="s">
        <v>4</v>
      </c>
      <c r="G1" s="37" t="s">
        <v>45</v>
      </c>
      <c r="H1" s="1" t="s">
        <v>46</v>
      </c>
      <c r="I1" s="37" t="s">
        <v>47</v>
      </c>
      <c r="J1" s="37" t="s">
        <v>48</v>
      </c>
      <c r="K1" s="38"/>
      <c r="L1" s="38"/>
      <c r="M1" s="38"/>
      <c r="N1" s="38"/>
      <c r="O1" s="38"/>
      <c r="P1" s="38"/>
      <c r="Q1" s="38"/>
      <c r="R1" s="38"/>
      <c r="S1" s="38"/>
      <c r="T1" s="38"/>
      <c r="U1" s="38"/>
      <c r="V1" s="38"/>
      <c r="W1" s="38"/>
      <c r="X1" s="38"/>
      <c r="Y1" s="38"/>
      <c r="Z1" s="38"/>
      <c r="AA1" s="38"/>
      <c r="AB1" s="38"/>
      <c r="AC1" s="38"/>
      <c r="AD1" s="38"/>
    </row>
    <row r="2" spans="1:30" ht="16.2" thickBot="1">
      <c r="A2" s="39"/>
      <c r="B2" s="40"/>
      <c r="C2" s="39" t="str">
        <f ca="1">IFERROR(__xludf.DUMMYFUNCTION("GOOGLETRANSLATE(C1,""auto"",""en"")"),"Scenario Status")</f>
        <v>Scenario Status</v>
      </c>
      <c r="D2" s="39" t="str">
        <f ca="1">IFERROR(__xludf.DUMMYFUNCTION("GOOGLETRANSLATE(D1,""auto"",""en"")"),"Explanation")</f>
        <v>Explanation</v>
      </c>
      <c r="E2" s="39"/>
      <c r="F2" s="40" t="s">
        <v>49</v>
      </c>
      <c r="G2" s="39" t="str">
        <f ca="1">IFERROR(__xludf.DUMMYFUNCTION("GOOGLETRANSLATE(F1,""auto"",""en"")"),"Steps")</f>
        <v>Steps</v>
      </c>
      <c r="H2" s="39" t="str">
        <f ca="1">IFERROR(__xludf.DUMMYFUNCTION("GOOGLETRANSLATE(G1,""auto"",""en"")"),"Test Data")</f>
        <v>Test Data</v>
      </c>
      <c r="I2" s="39" t="str">
        <f ca="1">IFERROR(__xludf.DUMMYFUNCTION("GOOGLETRANSLATE(H1,""auto"",""en"")"),"Expected results")</f>
        <v>Expected results</v>
      </c>
      <c r="J2" s="39" t="str">
        <f ca="1">IFERROR(__xludf.DUMMYFUNCTION("GOOGLETRANSLATE(I1,""auto"",""en"")"),"Realized results")</f>
        <v>Realized results</v>
      </c>
      <c r="K2" s="41"/>
      <c r="L2" s="41"/>
      <c r="M2" s="42"/>
      <c r="N2" s="41"/>
      <c r="O2" s="41"/>
      <c r="P2" s="41"/>
      <c r="Q2" s="41"/>
      <c r="R2" s="41"/>
      <c r="S2" s="41"/>
      <c r="T2" s="41"/>
      <c r="U2" s="41"/>
      <c r="V2" s="41"/>
      <c r="W2" s="41"/>
      <c r="X2" s="41"/>
      <c r="Y2" s="41"/>
      <c r="Z2" s="41"/>
      <c r="AA2" s="41"/>
      <c r="AB2" s="41"/>
      <c r="AC2" s="41"/>
      <c r="AD2" s="41"/>
    </row>
    <row r="3" spans="1:30" ht="106.2" thickTop="1">
      <c r="A3" s="64" t="s">
        <v>9</v>
      </c>
      <c r="B3" s="66" t="s">
        <v>50</v>
      </c>
      <c r="C3" s="43" t="s">
        <v>51</v>
      </c>
      <c r="D3" s="44" t="s">
        <v>52</v>
      </c>
      <c r="E3" s="11" t="s">
        <v>10</v>
      </c>
      <c r="F3" s="43" t="str">
        <f>F5</f>
        <v>- TC001 senaryosundaki önkoşullar (precondition), bu senaryo için de geçerlidir.</v>
      </c>
      <c r="G3" s="43" t="s">
        <v>53</v>
      </c>
      <c r="H3" s="43" t="s">
        <v>54</v>
      </c>
      <c r="I3" s="43" t="s">
        <v>55</v>
      </c>
      <c r="J3" s="44" t="s">
        <v>56</v>
      </c>
      <c r="K3" s="45" t="s">
        <v>57</v>
      </c>
      <c r="L3" s="43"/>
      <c r="M3" s="46"/>
      <c r="N3" s="44"/>
      <c r="O3" s="44"/>
      <c r="P3" s="44"/>
      <c r="Q3" s="44"/>
      <c r="R3" s="44"/>
      <c r="S3" s="44"/>
      <c r="T3" s="44"/>
      <c r="U3" s="44"/>
      <c r="V3" s="44"/>
      <c r="W3" s="44"/>
      <c r="X3" s="44"/>
      <c r="Y3" s="44"/>
      <c r="Z3" s="44"/>
      <c r="AA3" s="44"/>
      <c r="AB3" s="44"/>
      <c r="AC3" s="44"/>
      <c r="AD3" s="47"/>
    </row>
    <row r="4" spans="1:30" ht="106.2" thickBot="1">
      <c r="A4" s="65"/>
      <c r="B4" s="67"/>
      <c r="C4" s="48" t="str">
        <f ca="1">IFERROR(__xludf.DUMMYFUNCTION("GOOGLETRANSLATE(C3,""auto"",""en"")"),"Positive")</f>
        <v>Positive</v>
      </c>
      <c r="D4" s="48" t="str">
        <f ca="1">IFERROR(__xludf.DUMMYFUNCTION("GOOGLETRANSLATE(D3,""auto"",""en"")"),"SUCCESSFUL ACCOUNTING Scenario")</f>
        <v>SUCCESSFUL ACCOUNTING Scenario</v>
      </c>
      <c r="E4" s="48"/>
      <c r="F4" s="48" t="str">
        <f ca="1">IFERROR(__xludf.DUMMYFUNCTION("GOOGLETRANSLATE(E3,""auto"",""en"")"),"- The browser to be used for the test (Chrome, Safari or Firefox) must be installed and initiated.
- Internet access should be provided in the test environment.
- The current password must have 8 characters; It should contain large-small letters and numbe"&amp;"rs """)</f>
        <v>- The browser to be used for the test (Chrome, Safari or Firefox) must be installed and initiated.
- Internet access should be provided in the test environment.
- The current password must have 8 characters; It should contain large-small letters and numbers "</v>
      </c>
      <c r="G4" s="48" t="str">
        <f ca="1">IFERROR(__xludf.DUMMYFUNCTION("GOOGLETRANSLATE(F3,""auto"",""en"")"),"1. The user opens the akakce.com site in the browser.
2. On the main page, click ""Create Account"" option.
3. The user fills the required information completely.
4. Click the ""Create Account"" button.")</f>
        <v>1. The user opens the akakce.com site in the browser.
2. On the main page, click "Create Account" option.
3. The user fills the required information completely.
4. Click the "Create Account" button.</v>
      </c>
      <c r="H4" s="48" t="str">
        <f ca="1">IFERROR(__xludf.DUMMYFUNCTION("GOOGLETRANSLATE(G3,""auto"",""en"")"),"- Username: testuser123
- Surname: Tester
- e-mail: testuser@example.com
- Password: Password123
- Gender: Woman
- Date of Birth: 01/01/1990")</f>
        <v>- Username: testuser123
- Surname: Tester
- e-mail: testuser@example.com
- Password: Password123
- Gender: Woman
- Date of Birth: 01/01/1990</v>
      </c>
      <c r="I4" s="48" t="str">
        <f ca="1">IFERROR(__xludf.DUMMYFUNCTION("GOOGLETRANSLATE(H3,""auto"",""en"")"),"- Account creation is successful.
- The user is directed to the account verification page.")</f>
        <v>- Account creation is successful.
- The user is directed to the account verification page.</v>
      </c>
      <c r="J4" s="48" t="str">
        <f ca="1">IFERROR(__xludf.DUMMYFUNCTION("GOOGLETRANSLATE(I3,""auto"",""en"")"),"Account creation was successful.")</f>
        <v>Account creation was successful.</v>
      </c>
      <c r="K4" s="49" t="s">
        <v>58</v>
      </c>
      <c r="L4" s="48"/>
      <c r="M4" s="48"/>
      <c r="N4" s="48"/>
      <c r="O4" s="48"/>
      <c r="P4" s="48"/>
      <c r="Q4" s="48"/>
      <c r="R4" s="48"/>
      <c r="S4" s="48"/>
      <c r="T4" s="48"/>
      <c r="U4" s="48"/>
      <c r="V4" s="48"/>
      <c r="W4" s="48"/>
      <c r="X4" s="48"/>
      <c r="Y4" s="48"/>
      <c r="Z4" s="48"/>
      <c r="AA4" s="48"/>
      <c r="AB4" s="48"/>
      <c r="AC4" s="48"/>
      <c r="AD4" s="50"/>
    </row>
    <row r="5" spans="1:30" ht="119.4" thickTop="1">
      <c r="A5" s="64" t="s">
        <v>9</v>
      </c>
      <c r="B5" s="66" t="s">
        <v>59</v>
      </c>
      <c r="C5" s="43" t="s">
        <v>60</v>
      </c>
      <c r="D5" s="44" t="s">
        <v>61</v>
      </c>
      <c r="E5" s="11" t="s">
        <v>10</v>
      </c>
      <c r="F5" s="43" t="s">
        <v>62</v>
      </c>
      <c r="G5" s="43" t="s">
        <v>63</v>
      </c>
      <c r="H5" s="43" t="s">
        <v>64</v>
      </c>
      <c r="I5" s="43" t="s">
        <v>65</v>
      </c>
      <c r="J5" s="43" t="s">
        <v>66</v>
      </c>
      <c r="K5" s="45" t="s">
        <v>67</v>
      </c>
      <c r="L5" s="43"/>
      <c r="M5" s="43"/>
      <c r="N5" s="43"/>
      <c r="O5" s="43"/>
      <c r="P5" s="43"/>
      <c r="Q5" s="43"/>
      <c r="R5" s="43"/>
      <c r="S5" s="43"/>
      <c r="T5" s="43"/>
      <c r="U5" s="43"/>
      <c r="V5" s="43"/>
      <c r="W5" s="43"/>
      <c r="X5" s="43"/>
      <c r="Y5" s="43"/>
      <c r="Z5" s="43"/>
      <c r="AA5" s="43"/>
      <c r="AB5" s="43"/>
      <c r="AC5" s="43"/>
      <c r="AD5" s="51"/>
    </row>
    <row r="6" spans="1:30" ht="93" thickBot="1">
      <c r="A6" s="65"/>
      <c r="B6" s="67"/>
      <c r="C6" s="48" t="str">
        <f ca="1">IFERROR(__xludf.DUMMYFUNCTION("GOOGLETRANSLATE(C5,""auto"",""en"")"),"Negative")</f>
        <v>Negative</v>
      </c>
      <c r="D6" s="48" t="str">
        <f ca="1">IFERROR(__xludf.DUMMYFUNCTION("GOOGLETRANSLATE(D5,""auto"",""en"")"),"Creation Scenario with Missing Information")</f>
        <v>Creation Scenario with Missing Information</v>
      </c>
      <c r="E6" s="48"/>
      <c r="F6" s="48" t="str">
        <f ca="1">IFERROR(__xludf.DUMMYFUNCTION("GOOGLETRANSLATE(E5,""auto"",""en"")"),"- Preconition in the TC001 scenario is also valid for this scenario.")</f>
        <v>- Preconition in the TC001 scenario is also valid for this scenario.</v>
      </c>
      <c r="G6" s="48" t="str">
        <f ca="1">IFERROR(__xludf.DUMMYFUNCTION("GOOGLETRANSLATE(F5,""auto"",""en"")"),"1. The user opens the akakce.com site in the browser.
2. On the main page, click ""Create Account"" option.
3. The user only fills some information incomplete or incorrectly.
4. Click the ""Create Account"" button.")</f>
        <v>1. The user opens the akakce.com site in the browser.
2. On the main page, click "Create Account" option.
3. The user only fills some information incomplete or incorrectly.
4. Click the "Create Account" button.</v>
      </c>
      <c r="H6" s="48" t="str">
        <f ca="1">IFERROR(__xludf.DUMMYFUNCTION("GOOGLETRANSLATE(G5,""auto"",""en"")"),"- Areas where incomplete or incorrect information entry:
- User name,
- Surname,
- Gender,
- Date of birth")</f>
        <v>- Areas where incomplete or incorrect information entry:
- User name,
- Surname,
- Gender,
- Date of birth</v>
      </c>
      <c r="I6" s="48" t="str">
        <f ca="1">IFERROR(__xludf.DUMMYFUNCTION("GOOGLETRANSLATE(H5,""auto"",""en"")"),"- Creation to account fails.
- A error message is shown to the user about missing or incorrect information entry.")</f>
        <v>- Creation to account fails.
- A error message is shown to the user about missing or incorrect information entry.</v>
      </c>
      <c r="J6" s="48" t="str">
        <f ca="1">IFERROR(__xludf.DUMMYFUNCTION("GOOGLETRANSLATE(I5,""auto"",""en"")"),"Creating an account failed.
User received error message.")</f>
        <v>Creating an account failed.
User received error message.</v>
      </c>
      <c r="K6" s="49" t="s">
        <v>68</v>
      </c>
      <c r="L6" s="48"/>
      <c r="M6" s="48"/>
      <c r="N6" s="48"/>
      <c r="O6" s="48"/>
      <c r="P6" s="48"/>
      <c r="Q6" s="48"/>
      <c r="R6" s="48"/>
      <c r="S6" s="48"/>
      <c r="T6" s="48"/>
      <c r="U6" s="48"/>
      <c r="V6" s="48"/>
      <c r="W6" s="48"/>
      <c r="X6" s="48"/>
      <c r="Y6" s="48"/>
      <c r="Z6" s="48"/>
      <c r="AA6" s="48"/>
      <c r="AB6" s="48"/>
      <c r="AC6" s="48"/>
      <c r="AD6" s="50"/>
    </row>
    <row r="7" spans="1:30" ht="172.2" thickTop="1">
      <c r="A7" s="64" t="s">
        <v>14</v>
      </c>
      <c r="B7" s="66" t="s">
        <v>69</v>
      </c>
      <c r="C7" s="43" t="s">
        <v>51</v>
      </c>
      <c r="D7" s="43" t="s">
        <v>15</v>
      </c>
      <c r="E7" s="11" t="s">
        <v>15</v>
      </c>
      <c r="F7" s="43" t="s">
        <v>70</v>
      </c>
      <c r="G7" s="43" t="s">
        <v>71</v>
      </c>
      <c r="H7" s="43" t="s">
        <v>72</v>
      </c>
      <c r="I7" s="43" t="s">
        <v>73</v>
      </c>
      <c r="J7" s="43" t="s">
        <v>74</v>
      </c>
      <c r="K7" s="46"/>
      <c r="L7" s="43"/>
      <c r="M7" s="43"/>
      <c r="N7" s="43"/>
      <c r="O7" s="43"/>
      <c r="P7" s="43"/>
      <c r="Q7" s="43"/>
      <c r="R7" s="43"/>
      <c r="S7" s="43"/>
      <c r="T7" s="43"/>
      <c r="U7" s="43"/>
      <c r="V7" s="43"/>
      <c r="W7" s="43"/>
      <c r="X7" s="43"/>
      <c r="Y7" s="43"/>
      <c r="Z7" s="43"/>
      <c r="AA7" s="43"/>
      <c r="AB7" s="43"/>
      <c r="AC7" s="43"/>
      <c r="AD7" s="51"/>
    </row>
    <row r="8" spans="1:30" ht="159" thickBot="1">
      <c r="A8" s="65"/>
      <c r="B8" s="67"/>
      <c r="C8" s="48" t="str">
        <f ca="1">IFERROR(__xludf.DUMMYFUNCTION("GOOGLETRANSLATE(C7,""auto"",""en"")"),"Positive")</f>
        <v>Positive</v>
      </c>
      <c r="D8" s="48" t="str">
        <f ca="1">IFERROR(__xludf.DUMMYFUNCTION("GOOGLETRANSLATE(D7,""auto"",""en"")"),"Account Verification Control")</f>
        <v>Account Verification Control</v>
      </c>
      <c r="E8" s="48"/>
      <c r="F8" s="48" t="str">
        <f ca="1">IFERROR(__xludf.DUMMYFUNCTION("GOOGLETRANSLATE(E7,""auto"",""en"")"),"The user's account (user's e-mail address and the user's password) must be successfully created step before.")</f>
        <v>The user's account (user's e-mail address and the user's password) must be successfully created step before.</v>
      </c>
      <c r="G8" s="48" t="str">
        <f ca="1">IFERROR(__xludf.DUMMYFUNCTION("GOOGLETRANSLATE(F7,""auto"",""en"")"),"1. The user opens the akakce.com site in the browser.
2. On the main page, click ""Create Account"" option.
3. The user fills the information using valid test data.
4. Click the ""Create Account"" button.
5. When the account creation process is successful"&amp;"ly completed, it checks that the user's name is displayed on the account verification page.")</f>
        <v>1. The user opens the akakce.com site in the browser.
2. On the main page, click "Create Account" option.
3. The user fills the information using valid test data.
4. Click the "Create Account" button.
5. When the account creation process is successfully completed, it checks that the user's name is displayed on the account verification page.</v>
      </c>
      <c r="H8" s="52" t="s">
        <v>75</v>
      </c>
      <c r="I8" s="48" t="str">
        <f ca="1">IFERROR(__xludf.DUMMYFUNCTION("GOOGLETRANSLATE(H7,""auto"",""en"")"),"Once the account is created, the user's name must be displayed correctly on the account verification page.")</f>
        <v>Once the account is created, the user's name must be displayed correctly on the account verification page.</v>
      </c>
      <c r="J8" s="48" t="str">
        <f ca="1">IFERROR(__xludf.DUMMYFUNCTION("GOOGLETRANSLATE(I7,""auto"",""en"")"),"The user's name was successfully displayed on the account verification page.")</f>
        <v>The user's name was successfully displayed on the account verification page.</v>
      </c>
      <c r="K8" s="53"/>
      <c r="L8" s="48"/>
      <c r="M8" s="48"/>
      <c r="N8" s="48"/>
      <c r="O8" s="48"/>
      <c r="P8" s="48"/>
      <c r="Q8" s="48"/>
      <c r="R8" s="48"/>
      <c r="S8" s="48"/>
      <c r="T8" s="48"/>
      <c r="U8" s="48"/>
      <c r="V8" s="48"/>
      <c r="W8" s="48"/>
      <c r="X8" s="48"/>
      <c r="Y8" s="48"/>
      <c r="Z8" s="48"/>
      <c r="AA8" s="48"/>
      <c r="AB8" s="48"/>
      <c r="AC8" s="48"/>
      <c r="AD8" s="50"/>
    </row>
    <row r="9" spans="1:30" ht="185.4" thickTop="1">
      <c r="A9" s="64" t="s">
        <v>18</v>
      </c>
      <c r="B9" s="66" t="s">
        <v>76</v>
      </c>
      <c r="C9" s="43" t="s">
        <v>51</v>
      </c>
      <c r="D9" s="43" t="s">
        <v>77</v>
      </c>
      <c r="E9" s="11" t="s">
        <v>19</v>
      </c>
      <c r="F9" s="43" t="s">
        <v>78</v>
      </c>
      <c r="G9" s="43" t="s">
        <v>79</v>
      </c>
      <c r="H9" s="43" t="s">
        <v>80</v>
      </c>
      <c r="I9" s="43" t="s">
        <v>81</v>
      </c>
      <c r="J9" s="43" t="s">
        <v>82</v>
      </c>
      <c r="K9" s="45" t="s">
        <v>83</v>
      </c>
      <c r="L9" s="43"/>
      <c r="M9" s="43"/>
      <c r="N9" s="43"/>
      <c r="O9" s="43"/>
      <c r="P9" s="43"/>
      <c r="Q9" s="43"/>
      <c r="R9" s="43"/>
      <c r="S9" s="43"/>
      <c r="T9" s="43"/>
      <c r="U9" s="43"/>
      <c r="V9" s="43"/>
      <c r="W9" s="43"/>
      <c r="X9" s="43"/>
      <c r="Y9" s="43"/>
      <c r="Z9" s="43"/>
      <c r="AA9" s="43"/>
      <c r="AB9" s="43"/>
      <c r="AC9" s="43"/>
      <c r="AD9" s="51"/>
    </row>
    <row r="10" spans="1:30" ht="172.2" thickBot="1">
      <c r="A10" s="65"/>
      <c r="B10" s="67"/>
      <c r="C10" s="48" t="str">
        <f ca="1">IFERROR(__xludf.DUMMYFUNCTION("GOOGLETRANSLATE(C9,""auto"",""en"")"),"Positive")</f>
        <v>Positive</v>
      </c>
      <c r="D10" s="48" t="str">
        <f ca="1">IFERROR(__xludf.DUMMYFUNCTION("GOOGLETRANSLATE(D9,""auto"",""en"")"),"Logout - Successful Situation")</f>
        <v>Logout - Successful Situation</v>
      </c>
      <c r="E10" s="48"/>
      <c r="F10" s="48" t="str">
        <f ca="1">IFERROR(__xludf.DUMMYFUNCTION("GOOGLETRANSLATE(E9,""auto"",""en"")"),"The user must have logged in to the website.")</f>
        <v>The user must have logged in to the website.</v>
      </c>
      <c r="G10" s="48" t="str">
        <f ca="1">IFERROR(__xludf.DUMMYFUNCTION("GOOGLETRANSLATE(F9,""auto"",""en"")"),"1. The user opens the akakce.com site in the browser.
2. If the user is directed to the login page, log in with the current user name and password.
3. Successful access to the user account.
4. The user clicks ""output"" or a similar option in the upper"&amp;" right corner of the page.
5. When the opening process is completed successfully, the user is directed to the login page.")</f>
        <v>1. The user opens the akakce.com site in the browser.
2. If the user is directed to the login page, log in with the current user name and password.
3. Successful access to the user account.
4. The user clicks "output" or a similar option in the upper right corner of the page.
5. When the opening process is completed successfully, the user is directed to the login page.</v>
      </c>
      <c r="H10" s="48" t="str">
        <f ca="1">IFERROR(__xludf.DUMMYFUNCTION("GOOGLETRANSLATE(G9,""auto"",""en"")"),"N/A")</f>
        <v>N/A</v>
      </c>
      <c r="I10" s="48" t="str">
        <f ca="1">IFERROR(__xludf.DUMMYFUNCTION("GOOGLETRANSLATE(H9,""auto"",""en"")"),"The user should be able to exit the account.
When the user successfully closes the session, it must be directed to the login page.")</f>
        <v>The user should be able to exit the account.
When the user successfully closes the session, it must be directed to the login page.</v>
      </c>
      <c r="J10" s="48" t="str">
        <f ca="1">IFERROR(__xludf.DUMMYFUNCTION("GOOGLETRANSLATE(I9,""auto"",""en"")"),"The user successfully released from the account and was directed to the login page.")</f>
        <v>The user successfully released from the account and was directed to the login page.</v>
      </c>
      <c r="K10" s="49" t="s">
        <v>84</v>
      </c>
      <c r="L10" s="48"/>
      <c r="M10" s="48"/>
      <c r="N10" s="48"/>
      <c r="O10" s="48"/>
      <c r="P10" s="48"/>
      <c r="Q10" s="48"/>
      <c r="R10" s="48"/>
      <c r="S10" s="48"/>
      <c r="T10" s="48"/>
      <c r="U10" s="48"/>
      <c r="V10" s="48"/>
      <c r="W10" s="48"/>
      <c r="X10" s="48"/>
      <c r="Y10" s="48"/>
      <c r="Z10" s="48"/>
      <c r="AA10" s="48"/>
      <c r="AB10" s="48"/>
      <c r="AC10" s="48"/>
      <c r="AD10" s="50"/>
    </row>
    <row r="11" spans="1:30" ht="106.2" thickTop="1">
      <c r="A11" s="64" t="s">
        <v>23</v>
      </c>
      <c r="B11" s="66" t="s">
        <v>85</v>
      </c>
      <c r="C11" s="43" t="s">
        <v>51</v>
      </c>
      <c r="D11" s="44" t="s">
        <v>86</v>
      </c>
      <c r="E11" s="11" t="s">
        <v>24</v>
      </c>
      <c r="F11" s="43" t="s">
        <v>87</v>
      </c>
      <c r="G11" s="43" t="s">
        <v>88</v>
      </c>
      <c r="H11" s="43" t="s">
        <v>89</v>
      </c>
      <c r="I11" s="43" t="s">
        <v>90</v>
      </c>
      <c r="J11" s="43" t="s">
        <v>91</v>
      </c>
      <c r="K11" s="45" t="s">
        <v>92</v>
      </c>
      <c r="L11" s="44"/>
      <c r="M11" s="44"/>
      <c r="N11" s="44"/>
      <c r="O11" s="44"/>
      <c r="P11" s="44"/>
      <c r="Q11" s="44"/>
      <c r="R11" s="44"/>
      <c r="S11" s="44"/>
      <c r="T11" s="44"/>
      <c r="U11" s="44"/>
      <c r="V11" s="44"/>
      <c r="W11" s="44"/>
      <c r="X11" s="44"/>
      <c r="Y11" s="44"/>
      <c r="Z11" s="44"/>
      <c r="AA11" s="44"/>
      <c r="AB11" s="44"/>
      <c r="AC11" s="44"/>
      <c r="AD11" s="47"/>
    </row>
    <row r="12" spans="1:30" ht="93" thickBot="1">
      <c r="A12" s="65"/>
      <c r="B12" s="67"/>
      <c r="C12" s="48" t="str">
        <f ca="1">IFERROR(__xludf.DUMMYFUNCTION("GOOGLETRANSLATE(C11,""auto"",""en"")"),"Positive")</f>
        <v>Positive</v>
      </c>
      <c r="D12" s="48" t="str">
        <f ca="1">IFERROR(__xludf.DUMMYFUNCTION("GOOGLETRANSLATE(D11,""auto"",""en"")"),"Login (Login) - Successful situation")</f>
        <v>Login (Login) - Successful situation</v>
      </c>
      <c r="E12" s="48"/>
      <c r="F12" s="48" t="str">
        <f ca="1">IFERROR(__xludf.DUMMYFUNCTION("GOOGLETRANSLATE(E11,""auto"",""en"")"),"The user's account (user's e-mail address and the user's password) must be successfully created and verified.")</f>
        <v>The user's account (user's e-mail address and the user's password) must be successfully created and verified.</v>
      </c>
      <c r="G12" s="48" t="str">
        <f ca="1">IFERROR(__xludf.DUMMYFUNCTION("GOOGLETRANSLATE(F11,""auto"",""en"")"),"1. The user opens the akakce.com site in the browser.
2. The user finds and clicks on the home page ""login"" or a similar option.
3. The user enters the valid information given in the test data:
4. Click the ""Login"" button.")</f>
        <v>1. The user opens the akakce.com site in the browser.
2. The user finds and clicks on the home page "login" or a similar option.
3. The user enters the valid information given in the test data:
4. Click the "Login" button.</v>
      </c>
      <c r="H12" s="48" t="str">
        <f ca="1">IFERROR(__xludf.DUMMYFUNCTION("GOOGLETRANSLATE(G11,""auto"",""en"")"),"1. E-mail: testuser@example.com
Password: Password123 (Correct and Current Password)")</f>
        <v>1. E-mail: testuser@example.com
Password: Password123 (Correct and Current Password)</v>
      </c>
      <c r="I12" s="48" t="str">
        <f ca="1">IFERROR(__xludf.DUMMYFUNCTION("GOOGLETRANSLATE(H11,""auto"",""en"")"),"When the user data is correct, the login process must be successful.
The user should be able to log in to the system.")</f>
        <v>When the user data is correct, the login process must be successful.
The user should be able to log in to the system.</v>
      </c>
      <c r="J12" s="48" t="str">
        <f ca="1">IFERROR(__xludf.DUMMYFUNCTION("GOOGLETRANSLATE(I11,""auto"",""en"")"),"User login information entered correctly and the login process was successfully. The user successfully entered the system.")</f>
        <v>User login information entered correctly and the login process was successfully. The user successfully entered the system.</v>
      </c>
      <c r="K12" s="49" t="s">
        <v>93</v>
      </c>
      <c r="L12" s="48"/>
      <c r="M12" s="48"/>
      <c r="N12" s="48"/>
      <c r="O12" s="48"/>
      <c r="P12" s="48"/>
      <c r="Q12" s="48"/>
      <c r="R12" s="48"/>
      <c r="S12" s="48"/>
      <c r="T12" s="48"/>
      <c r="U12" s="48"/>
      <c r="V12" s="48"/>
      <c r="W12" s="48"/>
      <c r="X12" s="48"/>
      <c r="Y12" s="48"/>
      <c r="Z12" s="48"/>
      <c r="AA12" s="48"/>
      <c r="AB12" s="48"/>
      <c r="AC12" s="48"/>
      <c r="AD12" s="50"/>
    </row>
    <row r="13" spans="1:30" ht="159" thickTop="1">
      <c r="A13" s="64" t="s">
        <v>23</v>
      </c>
      <c r="B13" s="66" t="s">
        <v>94</v>
      </c>
      <c r="C13" s="43" t="s">
        <v>60</v>
      </c>
      <c r="D13" s="43" t="s">
        <v>95</v>
      </c>
      <c r="E13" s="11" t="s">
        <v>24</v>
      </c>
      <c r="F13" s="43" t="s">
        <v>87</v>
      </c>
      <c r="G13" s="43" t="s">
        <v>96</v>
      </c>
      <c r="H13" s="43" t="s">
        <v>97</v>
      </c>
      <c r="I13" s="43" t="s">
        <v>98</v>
      </c>
      <c r="J13" s="43" t="s">
        <v>99</v>
      </c>
      <c r="K13" s="46"/>
      <c r="L13" s="44"/>
      <c r="M13" s="44"/>
      <c r="N13" s="44"/>
      <c r="O13" s="44"/>
      <c r="P13" s="44"/>
      <c r="Q13" s="44"/>
      <c r="R13" s="44"/>
      <c r="S13" s="44"/>
      <c r="T13" s="44"/>
      <c r="U13" s="44"/>
      <c r="V13" s="44"/>
      <c r="W13" s="44"/>
      <c r="X13" s="44"/>
      <c r="Y13" s="44"/>
      <c r="Z13" s="44"/>
      <c r="AA13" s="44"/>
      <c r="AB13" s="44"/>
      <c r="AC13" s="44"/>
      <c r="AD13" s="47"/>
    </row>
    <row r="14" spans="1:30" ht="119.4" thickBot="1">
      <c r="A14" s="65"/>
      <c r="B14" s="67"/>
      <c r="C14" s="48" t="str">
        <f ca="1">IFERROR(__xludf.DUMMYFUNCTION("GOOGLETRANSLATE(C13,""auto"",""en"")"),"Negative")</f>
        <v>Negative</v>
      </c>
      <c r="D14" s="48" t="str">
        <f ca="1">IFERROR(__xludf.DUMMYFUNCTION("GOOGLETRANSLATE(D13,""auto"",""en"")"),"Login (Login) - invalid e -mail and/or password")</f>
        <v>Login (Login) - invalid e -mail and/or password</v>
      </c>
      <c r="E14" s="48"/>
      <c r="F14" s="48" t="str">
        <f ca="1">IFERROR(__xludf.DUMMYFUNCTION("GOOGLETRANSLATE(E13,""auto"",""en"")"),"The user's account (user's e-mail address and the user's password) must be successfully created and verified.")</f>
        <v>The user's account (user's e-mail address and the user's password) must be successfully created and verified.</v>
      </c>
      <c r="G14" s="48" t="str">
        <f ca="1">IFERROR(__xludf.DUMMYFUNCTION("GOOGLETRANSLATE(F13,""auto"",""en"")"),"1. The user opens the akakce.com site in the browser.
2. The user finds and clicks on the home page ""login"" or a similar option.
3. The user enters invalid data:
4. E-mail: testuser@example.com
5. Password: InvalidPassword (invalid password)
6. Click th"&amp;"e ""Login"" button again.")</f>
        <v>1. The user opens the akakce.com site in the browser.
2. The user finds and clicks on the home page "login" or a similar option.
3. The user enters invalid data:
4. E-mail: testuser@example.com
5. Password: InvalidPassword (invalid password)
6. Click the "Login" button again.</v>
      </c>
      <c r="H14" s="48" t="str">
        <f ca="1">IFERROR(__xludf.DUMMYFUNCTION("GOOGLETRANSLATE(G13,""auto"",""en"")"),"- invalid data")</f>
        <v>- invalid data</v>
      </c>
      <c r="I14" s="48" t="str">
        <f ca="1">IFERROR(__xludf.DUMMYFUNCTION("GOOGLETRANSLATE(H13,""auto"",""en"")"),"When the user data are not correct, the login process must fail.
The user should not be able to log in to the system.
")</f>
        <v xml:space="preserve">When the user data are not correct, the login process must fail.
The user should not be able to log in to the system.
</v>
      </c>
      <c r="J14" s="48" t="str">
        <f ca="1">IFERROR(__xludf.DUMMYFUNCTION("GOOGLETRANSLATE(I13,""auto"",""en"")"),"The user entry information invalidated and the login of the login failed. The user could not log in to the system.")</f>
        <v>The user entry information invalidated and the login of the login failed. The user could not log in to the system.</v>
      </c>
      <c r="K14" s="53"/>
      <c r="L14" s="48"/>
      <c r="M14" s="48"/>
      <c r="N14" s="48"/>
      <c r="O14" s="48"/>
      <c r="P14" s="48"/>
      <c r="Q14" s="48"/>
      <c r="R14" s="48"/>
      <c r="S14" s="48"/>
      <c r="T14" s="48"/>
      <c r="U14" s="48"/>
      <c r="V14" s="48"/>
      <c r="W14" s="48"/>
      <c r="X14" s="48"/>
      <c r="Y14" s="48"/>
      <c r="Z14" s="48"/>
      <c r="AA14" s="48"/>
      <c r="AB14" s="48"/>
      <c r="AC14" s="48"/>
      <c r="AD14" s="50"/>
    </row>
    <row r="15" spans="1:30" ht="93" thickTop="1">
      <c r="A15" s="64" t="s">
        <v>23</v>
      </c>
      <c r="B15" s="66" t="s">
        <v>100</v>
      </c>
      <c r="C15" s="43" t="s">
        <v>60</v>
      </c>
      <c r="D15" s="43" t="s">
        <v>101</v>
      </c>
      <c r="E15" s="11" t="s">
        <v>24</v>
      </c>
      <c r="F15" s="43" t="s">
        <v>87</v>
      </c>
      <c r="G15" s="43" t="s">
        <v>102</v>
      </c>
      <c r="H15" s="43" t="s">
        <v>103</v>
      </c>
      <c r="I15" s="43" t="s">
        <v>104</v>
      </c>
      <c r="J15" s="43" t="s">
        <v>105</v>
      </c>
      <c r="K15" s="46"/>
      <c r="L15" s="44"/>
      <c r="M15" s="44"/>
      <c r="N15" s="44"/>
      <c r="O15" s="44"/>
      <c r="P15" s="44"/>
      <c r="Q15" s="44"/>
      <c r="R15" s="44"/>
      <c r="S15" s="44"/>
      <c r="T15" s="44"/>
      <c r="U15" s="44"/>
      <c r="V15" s="44"/>
      <c r="W15" s="44"/>
      <c r="X15" s="44"/>
      <c r="Y15" s="44"/>
      <c r="Z15" s="44"/>
      <c r="AA15" s="44"/>
      <c r="AB15" s="44"/>
      <c r="AC15" s="44"/>
      <c r="AD15" s="47"/>
    </row>
    <row r="16" spans="1:30" ht="66.599999999999994" thickBot="1">
      <c r="A16" s="65"/>
      <c r="B16" s="67"/>
      <c r="C16" s="48" t="str">
        <f ca="1">IFERROR(__xludf.DUMMYFUNCTION("GOOGLETRANSLATE(C15,""auto"",""en"")"),"Negative")</f>
        <v>Negative</v>
      </c>
      <c r="D16" s="48" t="str">
        <f ca="1">IFERROR(__xludf.DUMMYFUNCTION("GOOGLETRANSLATE(D15,""auto"",""en"")"),"Login (Login) - Empty (Null) E -mail and/or password")</f>
        <v>Login (Login) - Empty (Null) E -mail and/or password</v>
      </c>
      <c r="E16" s="48"/>
      <c r="F16" s="48" t="str">
        <f ca="1">IFERROR(__xludf.DUMMYFUNCTION("GOOGLETRANSLATE(E15,""auto"",""en"")"),"The user's account (user's e-mail address and the user's password) must be successfully created and verified.")</f>
        <v>The user's account (user's e-mail address and the user's password) must be successfully created and verified.</v>
      </c>
      <c r="G16" s="48" t="str">
        <f ca="1">IFERROR(__xludf.DUMMYFUNCTION("GOOGLETRANSLATE(F15,""auto"",""en"")"),"1. The user opens the akakce.com site in the browser.
2. The user finds and clicks on the home page ""login"" or a similar option.
3. Click the ""Login"" button again.")</f>
        <v>1. The user opens the akakce.com site in the browser.
2. The user finds and clicks on the home page "login" or a similar option.
3. Click the "Login" button again.</v>
      </c>
      <c r="H16" s="48" t="str">
        <f ca="1">IFERROR(__xludf.DUMMYFUNCTION("GOOGLETRANSLATE(G15,""auto"",""en"")"),"- Empty (Null) Data")</f>
        <v>- Empty (Null) Data</v>
      </c>
      <c r="I16" s="48" t="str">
        <f ca="1">IFERROR(__xludf.DUMMYFUNCTION("GOOGLETRANSLATE(H15,""auto"",""en"")"),"When the user data is empty, the login process must fail.
The user should not be able to log in to the system.
")</f>
        <v xml:space="preserve">When the user data is empty, the login process must fail.
The user should not be able to log in to the system.
</v>
      </c>
      <c r="J16" s="48" t="str">
        <f ca="1">IFERROR(__xludf.DUMMYFUNCTION("GOOGLETRANSLATE(I15,""auto"",""en"")"),"The user has passed the entry information empty (Null) and the login process failed. The user could not log in to the system.")</f>
        <v>The user has passed the entry information empty (Null) and the login process failed. The user could not log in to the system.</v>
      </c>
      <c r="K16" s="53"/>
      <c r="L16" s="48"/>
      <c r="M16" s="48"/>
      <c r="N16" s="48"/>
      <c r="O16" s="48"/>
      <c r="P16" s="48"/>
      <c r="Q16" s="48"/>
      <c r="R16" s="48"/>
      <c r="S16" s="48"/>
      <c r="T16" s="48"/>
      <c r="U16" s="48"/>
      <c r="V16" s="48"/>
      <c r="W16" s="48"/>
      <c r="X16" s="48"/>
      <c r="Y16" s="48"/>
      <c r="Z16" s="48"/>
      <c r="AA16" s="48"/>
      <c r="AB16" s="48"/>
      <c r="AC16" s="48"/>
      <c r="AD16" s="50"/>
    </row>
    <row r="17" spans="1:30" ht="198.6" thickTop="1">
      <c r="A17" s="64" t="s">
        <v>28</v>
      </c>
      <c r="B17" s="66" t="s">
        <v>106</v>
      </c>
      <c r="C17" s="43" t="s">
        <v>51</v>
      </c>
      <c r="D17" s="44" t="s">
        <v>29</v>
      </c>
      <c r="E17" s="11" t="s">
        <v>29</v>
      </c>
      <c r="F17" s="43" t="s">
        <v>107</v>
      </c>
      <c r="G17" s="43" t="s">
        <v>108</v>
      </c>
      <c r="H17" s="43" t="s">
        <v>109</v>
      </c>
      <c r="I17" s="43" t="s">
        <v>110</v>
      </c>
      <c r="J17" s="43" t="s">
        <v>111</v>
      </c>
      <c r="K17" s="45" t="s">
        <v>112</v>
      </c>
      <c r="L17" s="44"/>
      <c r="M17" s="44"/>
      <c r="N17" s="44"/>
      <c r="O17" s="44"/>
      <c r="P17" s="44"/>
      <c r="Q17" s="44"/>
      <c r="R17" s="44"/>
      <c r="S17" s="44"/>
      <c r="T17" s="44"/>
      <c r="U17" s="44"/>
      <c r="V17" s="44"/>
      <c r="W17" s="44"/>
      <c r="X17" s="44"/>
      <c r="Y17" s="44"/>
      <c r="Z17" s="44"/>
      <c r="AA17" s="44"/>
      <c r="AB17" s="44"/>
      <c r="AC17" s="44"/>
      <c r="AD17" s="47"/>
    </row>
    <row r="18" spans="1:30" ht="172.2" thickBot="1">
      <c r="A18" s="65"/>
      <c r="B18" s="67"/>
      <c r="C18" s="48" t="str">
        <f ca="1">IFERROR(__xludf.DUMMYFUNCTION("GOOGLETRANSLATE(C17,""auto"",""en"")"),"Positive")</f>
        <v>Positive</v>
      </c>
      <c r="D18" s="48" t="str">
        <f ca="1">IFERROR(__xludf.DUMMYFUNCTION("GOOGLETRANSLATE(D17,""auto"",""en"")"),"Order List Control")</f>
        <v>Order List Control</v>
      </c>
      <c r="E18" s="48"/>
      <c r="F18" s="48" t="str">
        <f ca="1">IFERROR(__xludf.DUMMYFUNCTION("GOOGLETRANSLATE(E17,""auto"",""en"")"),"The user's account (user's e-mail address and the user's password) must be successfully created and verified.
For order list control, the system must be entered.")</f>
        <v>The user's account (user's e-mail address and the user's password) must be successfully created and verified.
For order list control, the system must be entered.</v>
      </c>
      <c r="G18" s="48" t="str">
        <f ca="1">IFERROR(__xludf.DUMMYFUNCTION("GOOGLETRANSLATE(F17,""auto"",""en"")"),"1. The user opens the akakce.com site in the browser.
2. The user finds and clicks on the home page ""login"" or a similar option.
3. The user enters the following information:
4. Click the ""Login"" button.
5. It successfully login to the user account an"&amp;"d is directed to the order list by clicking on my orders link.
6. If the order list is empty, it checks that an appropriate message is displayed.")</f>
        <v>1. The user opens the akakce.com site in the browser.
2. The user finds and clicks on the home page "login" or a similar option.
3. The user enters the following information:
4. Click the "Login" button.
5. It successfully login to the user account and is directed to the order list by clicking on my orders link.
6. If the order list is empty, it checks that an appropriate message is displayed.</v>
      </c>
      <c r="H18" s="48" t="str">
        <f ca="1">IFERROR(__xludf.DUMMYFUNCTION("GOOGLETRANSLATE(G17,""auto"",""en"")"),"E-mail: testuser@example.com
Password: Password123 (Correct and Current Password)")</f>
        <v>E-mail: testuser@example.com
Password: Password123 (Correct and Current Password)</v>
      </c>
      <c r="I18" s="48" t="str">
        <f ca="1">IFERROR(__xludf.DUMMYFUNCTION("GOOGLETRANSLATE(H17,""auto"",""en"")"),"Login to the user account and directed to the order list.
If the order list is empty, an appropriate message must be displayed.")</f>
        <v>Login to the user account and directed to the order list.
If the order list is empty, an appropriate message must be displayed.</v>
      </c>
      <c r="J18" s="48" t="str">
        <f ca="1">IFERROR(__xludf.DUMMYFUNCTION("GOOGLETRANSLATE(I17,""auto"",""en"")"),"He logged in to the user account, directed to the order list. If the order list is empty, an appropriate message was viewed.")</f>
        <v>He logged in to the user account, directed to the order list. If the order list is empty, an appropriate message was viewed.</v>
      </c>
      <c r="K18" s="49" t="s">
        <v>113</v>
      </c>
      <c r="L18" s="48"/>
      <c r="M18" s="48"/>
      <c r="N18" s="48"/>
      <c r="O18" s="48"/>
      <c r="P18" s="48"/>
      <c r="Q18" s="48"/>
      <c r="R18" s="48"/>
      <c r="S18" s="48"/>
      <c r="T18" s="48"/>
      <c r="U18" s="48"/>
      <c r="V18" s="48"/>
      <c r="W18" s="48"/>
      <c r="X18" s="48"/>
      <c r="Y18" s="48"/>
      <c r="Z18" s="48"/>
      <c r="AA18" s="48"/>
      <c r="AB18" s="48"/>
      <c r="AC18" s="48"/>
      <c r="AD18" s="50"/>
    </row>
    <row r="19" spans="1:30" ht="198.6" thickTop="1">
      <c r="A19" s="64" t="s">
        <v>33</v>
      </c>
      <c r="B19" s="66" t="s">
        <v>114</v>
      </c>
      <c r="C19" s="43" t="s">
        <v>51</v>
      </c>
      <c r="D19" s="43" t="s">
        <v>115</v>
      </c>
      <c r="E19" s="11" t="s">
        <v>34</v>
      </c>
      <c r="F19" s="43" t="s">
        <v>116</v>
      </c>
      <c r="G19" s="43" t="s">
        <v>117</v>
      </c>
      <c r="H19" s="43" t="s">
        <v>109</v>
      </c>
      <c r="I19" s="43" t="s">
        <v>118</v>
      </c>
      <c r="J19" s="43" t="s">
        <v>119</v>
      </c>
      <c r="K19" s="45" t="s">
        <v>120</v>
      </c>
      <c r="L19" s="44"/>
      <c r="M19" s="44"/>
      <c r="N19" s="44"/>
      <c r="O19" s="44"/>
      <c r="P19" s="44"/>
      <c r="Q19" s="44"/>
      <c r="R19" s="44"/>
      <c r="S19" s="44"/>
      <c r="T19" s="44"/>
      <c r="U19" s="44"/>
      <c r="V19" s="44"/>
      <c r="W19" s="44"/>
      <c r="X19" s="44"/>
      <c r="Y19" s="44"/>
      <c r="Z19" s="44"/>
      <c r="AA19" s="44"/>
      <c r="AB19" s="44"/>
      <c r="AC19" s="44"/>
      <c r="AD19" s="47"/>
    </row>
    <row r="20" spans="1:30" ht="185.4" thickBot="1">
      <c r="A20" s="65"/>
      <c r="B20" s="67"/>
      <c r="C20" s="48" t="str">
        <f ca="1">IFERROR(__xludf.DUMMYFUNCTION("GOOGLETRANSLATE(C19,""auto"",""en"")"),"Positive")</f>
        <v>Positive</v>
      </c>
      <c r="D20" s="48" t="str">
        <f ca="1">IFERROR(__xludf.DUMMYFUNCTION("GOOGLETRANSLATE(D19,""auto"",""en"")")," Message box control")</f>
        <v xml:space="preserve"> Message box control</v>
      </c>
      <c r="E20" s="48"/>
      <c r="F20" s="48" t="str">
        <f ca="1">IFERROR(__xludf.DUMMYFUNCTION("GOOGLETRANSLATE(E19,""auto"",""en"")"),"The user's account (user's e-mail address and the user's password) must be successfully created and verified.
For message control, the system must be entered.")</f>
        <v>The user's account (user's e-mail address and the user's password) must be successfully created and verified.
For message control, the system must be entered.</v>
      </c>
      <c r="G20" s="48" t="str">
        <f ca="1">IFERROR(__xludf.DUMMYFUNCTION("GOOGLETRANSLATE(F19,""auto"",""en"")"),"The user opens the akakce.com site in the browser.
The user finds and clicks on the home page ""login"" or a similar option.
The user enters the following information:
Click the ""Login"" button.
It successfully login to the user account and is directed t"&amp;"o the message box by clicking on my messages link.
If the message box is empty, it checks that an appropriate message is displayed.")</f>
        <v>The user opens the akakce.com site in the browser.
The user finds and clicks on the home page "login" or a similar option.
The user enters the following information:
Click the "Login" button.
It successfully login to the user account and is directed to the message box by clicking on my messages link.
If the message box is empty, it checks that an appropriate message is displayed.</v>
      </c>
      <c r="H20" s="48" t="str">
        <f ca="1">IFERROR(__xludf.DUMMYFUNCTION("GOOGLETRANSLATE(G19,""auto"",""en"")"),"E-mail: testuser@example.com
Password: Password123 (Correct and Current Password)")</f>
        <v>E-mail: testuser@example.com
Password: Password123 (Correct and Current Password)</v>
      </c>
      <c r="I20" s="48" t="str">
        <f ca="1">IFERROR(__xludf.DUMMYFUNCTION("GOOGLETRANSLATE(H19,""auto"",""en"")"),"Log in to the user account and directed to the message box.
If the message box is empty, an appropriate message must be displayed.")</f>
        <v>Log in to the user account and directed to the message box.
If the message box is empty, an appropriate message must be displayed.</v>
      </c>
      <c r="J20" s="48" t="str">
        <f ca="1">IFERROR(__xludf.DUMMYFUNCTION("GOOGLETRANSLATE(I19,""auto"",""en"")"),"He logged in to the user account, directed to the message box. If the message box is empty, an appropriate message was displayed.")</f>
        <v>He logged in to the user account, directed to the message box. If the message box is empty, an appropriate message was displayed.</v>
      </c>
      <c r="K20" s="53"/>
      <c r="L20" s="48"/>
      <c r="M20" s="48"/>
      <c r="N20" s="48"/>
      <c r="O20" s="48"/>
      <c r="P20" s="48"/>
      <c r="Q20" s="48"/>
      <c r="R20" s="48"/>
      <c r="S20" s="48"/>
      <c r="T20" s="48"/>
      <c r="U20" s="48"/>
      <c r="V20" s="48"/>
      <c r="W20" s="48"/>
      <c r="X20" s="48"/>
      <c r="Y20" s="48"/>
      <c r="Z20" s="48"/>
      <c r="AA20" s="48"/>
      <c r="AB20" s="48"/>
      <c r="AC20" s="48"/>
      <c r="AD20" s="50"/>
    </row>
    <row r="21" spans="1:30" ht="225" thickTop="1">
      <c r="A21" s="64" t="s">
        <v>38</v>
      </c>
      <c r="B21" s="66" t="s">
        <v>121</v>
      </c>
      <c r="C21" s="43" t="s">
        <v>51</v>
      </c>
      <c r="D21" s="43" t="s">
        <v>39</v>
      </c>
      <c r="E21" s="11" t="s">
        <v>39</v>
      </c>
      <c r="F21" s="43" t="s">
        <v>122</v>
      </c>
      <c r="G21" s="43" t="s">
        <v>123</v>
      </c>
      <c r="H21" s="43" t="s">
        <v>109</v>
      </c>
      <c r="I21" s="43" t="s">
        <v>124</v>
      </c>
      <c r="J21" s="43" t="s">
        <v>125</v>
      </c>
      <c r="K21" s="45" t="s">
        <v>126</v>
      </c>
      <c r="L21" s="44"/>
      <c r="M21" s="44"/>
      <c r="N21" s="44"/>
      <c r="O21" s="44"/>
      <c r="P21" s="44"/>
      <c r="Q21" s="44"/>
      <c r="R21" s="44"/>
      <c r="S21" s="44"/>
      <c r="T21" s="44"/>
      <c r="U21" s="44"/>
      <c r="V21" s="44"/>
      <c r="W21" s="44"/>
      <c r="X21" s="44"/>
      <c r="Y21" s="44"/>
      <c r="Z21" s="44"/>
      <c r="AA21" s="44"/>
      <c r="AB21" s="44"/>
      <c r="AC21" s="44"/>
      <c r="AD21" s="47"/>
    </row>
    <row r="22" spans="1:30" ht="211.8" thickBot="1">
      <c r="A22" s="65"/>
      <c r="B22" s="67"/>
      <c r="C22" s="48" t="str">
        <f ca="1">IFERROR(__xludf.DUMMYFUNCTION("GOOGLETRANSLATE(C21,""auto"",""en"")"),"Positive")</f>
        <v>Positive</v>
      </c>
      <c r="D22" s="48" t="str">
        <f ca="1">IFERROR(__xludf.DUMMYFUNCTION("GOOGLETRANSLATE(D21,""auto"",""en"")"),"Delete account")</f>
        <v>Delete account</v>
      </c>
      <c r="E22" s="48"/>
      <c r="F22" s="48" t="str">
        <f ca="1">IFERROR(__xludf.DUMMYFUNCTION("GOOGLETRANSLATE(E21,""auto"",""en"")"),"The user's account (user's e-mail address and the user's password) must be successfully created and verified.
Account deletion process cannot be performed without logging into the account to be deleted.")</f>
        <v>The user's account (user's e-mail address and the user's password) must be successfully created and verified.
Account deletion process cannot be performed without logging into the account to be deleted.</v>
      </c>
      <c r="G22" s="48" t="str">
        <f ca="1">IFERROR(__xludf.DUMMYFUNCTION("GOOGLETRANSLATE(F21,""auto"",""en"")"),"The user opens the akakce.com site in the browser.
The user finds and clicks on the home page ""login"" or a similar option.
The user enters the valid information in the test data:
Click the ""Login"" button.
Successful access to the user account.
Th"&amp;"e user clicks ""delete my account"" or similar option from the account settings or profile section.
When the account deletion process is successfully completed, it checks that an appropriate message is displayed.")</f>
        <v>The user opens the akakce.com site in the browser.
The user finds and clicks on the home page "login" or a similar option.
The user enters the valid information in the test data:
Click the "Login" button.
Successful access to the user account.
The user clicks "delete my account" or similar option from the account settings or profile section.
When the account deletion process is successfully completed, it checks that an appropriate message is displayed.</v>
      </c>
      <c r="H22" s="48" t="str">
        <f ca="1">IFERROR(__xludf.DUMMYFUNCTION("GOOGLETRANSLATE(G21,""auto"",""en"")"),"E-mail: testuser@example.com
Password: Password123 (Correct and Current Password)")</f>
        <v>E-mail: testuser@example.com
Password: Password123 (Correct and Current Password)</v>
      </c>
      <c r="I22" s="48" t="str">
        <f ca="1">IFERROR(__xludf.DUMMYFUNCTION("GOOGLETRANSLATE(H21,""auto"",""en"")"),"It should be able to delete its own account from the system by logging into the user account.
When the correct password is entered during the account deletion process, the account must be deleted successfully.")</f>
        <v>It should be able to delete its own account from the system by logging into the user account.
When the correct password is entered during the account deletion process, the account must be deleted successfully.</v>
      </c>
      <c r="J22" s="48" t="str">
        <f ca="1">IFERROR(__xludf.DUMMYFUNCTION("GOOGLETRANSLATE(I21,""auto"",""en"")"),"By logging in to the user account, he successfully deleted his account from the system. The account deletion process was successfully completed.")</f>
        <v>By logging in to the user account, he successfully deleted his account from the system. The account deletion process was successfully completed.</v>
      </c>
      <c r="K22" s="49" t="s">
        <v>127</v>
      </c>
      <c r="L22" s="48"/>
      <c r="M22" s="48"/>
      <c r="N22" s="48"/>
      <c r="O22" s="48"/>
      <c r="P22" s="48"/>
      <c r="Q22" s="48"/>
      <c r="R22" s="48"/>
      <c r="S22" s="48"/>
      <c r="T22" s="48"/>
      <c r="U22" s="48"/>
      <c r="V22" s="48"/>
      <c r="W22" s="48"/>
      <c r="X22" s="48"/>
      <c r="Y22" s="48"/>
      <c r="Z22" s="48"/>
      <c r="AA22" s="48"/>
      <c r="AB22" s="48"/>
      <c r="AC22" s="48"/>
      <c r="AD22" s="50"/>
    </row>
    <row r="23" spans="1:30" ht="211.8" thickTop="1">
      <c r="A23" s="64" t="s">
        <v>38</v>
      </c>
      <c r="B23" s="66" t="s">
        <v>128</v>
      </c>
      <c r="C23" s="43" t="s">
        <v>129</v>
      </c>
      <c r="D23" s="43" t="s">
        <v>130</v>
      </c>
      <c r="E23" s="11" t="s">
        <v>39</v>
      </c>
      <c r="F23" s="43" t="s">
        <v>131</v>
      </c>
      <c r="G23" s="43" t="s">
        <v>132</v>
      </c>
      <c r="H23" s="43" t="s">
        <v>133</v>
      </c>
      <c r="I23" s="43" t="s">
        <v>134</v>
      </c>
      <c r="J23" s="43" t="s">
        <v>135</v>
      </c>
      <c r="K23" s="44"/>
      <c r="L23" s="44"/>
      <c r="M23" s="44"/>
      <c r="N23" s="44"/>
      <c r="O23" s="44"/>
      <c r="P23" s="44"/>
      <c r="Q23" s="44"/>
      <c r="R23" s="44"/>
      <c r="S23" s="44"/>
      <c r="T23" s="44"/>
      <c r="U23" s="44"/>
      <c r="V23" s="44"/>
      <c r="W23" s="44"/>
      <c r="X23" s="44"/>
      <c r="Y23" s="44"/>
      <c r="Z23" s="44"/>
      <c r="AA23" s="44"/>
      <c r="AB23" s="44"/>
      <c r="AC23" s="44"/>
      <c r="AD23" s="47"/>
    </row>
    <row r="24" spans="1:30" ht="198.6" thickBot="1">
      <c r="A24" s="65"/>
      <c r="B24" s="67"/>
      <c r="C24" s="48" t="str">
        <f ca="1">IFERROR(__xludf.DUMMYFUNCTION("GOOGLETRANSLATE(C23,""auto"",""en"")"),"Negative (deletion of account - with invalid password)")</f>
        <v>Negative (deletion of account - with invalid password)</v>
      </c>
      <c r="D24" s="48" t="str">
        <f ca="1">IFERROR(__xludf.DUMMYFUNCTION("GOOGLETRANSLATE(D23,""auto"",""en"")"),"Test the user's deletion of his account with an invalid password.")</f>
        <v>Test the user's deletion of his account with an invalid password.</v>
      </c>
      <c r="E24" s="48"/>
      <c r="F24" s="48" t="str">
        <f ca="1">IFERROR(__xludf.DUMMYFUNCTION("GOOGLETRANSLATE(E23,""auto"",""en"")"),"The user's account (user's e-mail address and the user's password) must be successfully created and verified.
The account deletion cannot be performed without logging into the account to be deleted.")</f>
        <v>The user's account (user's e-mail address and the user's password) must be successfully created and verified.
The account deletion cannot be performed without logging into the account to be deleted.</v>
      </c>
      <c r="G24" s="48" t="str">
        <f ca="1">IFERROR(__xludf.DUMMYFUNCTION("GOOGLETRANSLATE(F23,""auto"",""en"")"),"1. The user opens the akakce.com site in the browser.
2. The user finds and clicks on the home page ""login"" or a similar option.
3. The user enters the valid information in the test data:
4. Click the ""Login"" button.
5. Successful access to the us"&amp;"er account.
6. The user clicks ""delete my account"" or a similar option from the account settings or profile section.
7. During the account deletion process, an invalid password enters and tries to complete the process.")</f>
        <v>1. The user opens the akakce.com site in the browser.
2. The user finds and clicks on the home page "login" or a similar option.
3. The user enters the valid information in the test data:
4. Click the "Login" button.
5. Successful access to the user account.
6. The user clicks "delete my account" or a similar option from the account settings or profile section.
7. During the account deletion process, an invalid password enters and tries to complete the process.</v>
      </c>
      <c r="H24" s="48" t="str">
        <f ca="1">IFERROR(__xludf.DUMMYFUNCTION("GOOGLETRANSLATE(G23,""auto"",""en"")"),"""E-mail: testuser@example.com
Password: Password123 (Correct and Current Password) """)</f>
        <v>"E-mail: testuser@example.com
Password: Password123 (Correct and Current Password) "</v>
      </c>
      <c r="I24" s="48" t="str">
        <f ca="1">IFERROR(__xludf.DUMMYFUNCTION("GOOGLETRANSLATE(H23,""auto"",""en"")"),"If the user does not enter the correct password, the account deletion must fail.
The user's account should not be deleted.
A suitable error message must be displayed for the user.")</f>
        <v>If the user does not enter the correct password, the account deletion must fail.
The user's account should not be deleted.
A suitable error message must be displayed for the user.</v>
      </c>
      <c r="J24" s="48" t="str">
        <f ca="1">IFERROR(__xludf.DUMMYFUNCTION("GOOGLETRANSLATE(I23,""auto"",""en"")"),"Since the user entered an invalid password, the account deletion has failed. The user's account was not deleted and an appropriate error message was displayed.")</f>
        <v>Since the user entered an invalid password, the account deletion has failed. The user's account was not deleted and an appropriate error message was displayed.</v>
      </c>
      <c r="K24" s="48"/>
      <c r="L24" s="48"/>
      <c r="M24" s="48"/>
      <c r="N24" s="48"/>
      <c r="O24" s="48"/>
      <c r="P24" s="48"/>
      <c r="Q24" s="48"/>
      <c r="R24" s="48"/>
      <c r="S24" s="48"/>
      <c r="T24" s="48"/>
      <c r="U24" s="48"/>
      <c r="V24" s="48"/>
      <c r="W24" s="48"/>
      <c r="X24" s="48"/>
      <c r="Y24" s="48"/>
      <c r="Z24" s="48"/>
      <c r="AA24" s="48"/>
      <c r="AB24" s="48"/>
      <c r="AC24" s="48"/>
      <c r="AD24" s="50"/>
    </row>
    <row r="25" spans="1:30" ht="13.8" thickTop="1">
      <c r="A25" s="54"/>
      <c r="B25" s="54"/>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row>
    <row r="26" spans="1:30">
      <c r="A26" s="56"/>
      <c r="B26" s="56"/>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row>
    <row r="27" spans="1:30">
      <c r="A27" s="54"/>
      <c r="B27" s="54"/>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row>
    <row r="28" spans="1:30">
      <c r="A28" s="56"/>
      <c r="B28" s="56"/>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row>
    <row r="29" spans="1:30">
      <c r="A29" s="54"/>
      <c r="B29" s="54"/>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row>
    <row r="30" spans="1:30">
      <c r="A30" s="56"/>
      <c r="B30" s="56"/>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row>
    <row r="31" spans="1:30">
      <c r="A31" s="54"/>
      <c r="B31" s="54"/>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row>
    <row r="32" spans="1:30">
      <c r="A32" s="56"/>
      <c r="B32" s="56"/>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row>
    <row r="33" spans="1:30">
      <c r="A33" s="54"/>
      <c r="B33" s="54"/>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row>
    <row r="34" spans="1:30">
      <c r="A34" s="56"/>
      <c r="B34" s="56"/>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row>
    <row r="35" spans="1:30">
      <c r="A35" s="54"/>
      <c r="B35" s="54"/>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row>
    <row r="36" spans="1:30">
      <c r="A36" s="56"/>
      <c r="B36" s="56"/>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row>
    <row r="37" spans="1:30">
      <c r="A37" s="54"/>
      <c r="B37" s="54"/>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row>
    <row r="38" spans="1:30">
      <c r="A38" s="56"/>
      <c r="B38" s="56"/>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row>
    <row r="39" spans="1:30">
      <c r="A39" s="54"/>
      <c r="B39" s="54"/>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row>
    <row r="40" spans="1:30">
      <c r="A40" s="56"/>
      <c r="B40" s="56"/>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row>
    <row r="41" spans="1:30">
      <c r="A41" s="54"/>
      <c r="B41" s="54"/>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row>
    <row r="42" spans="1:30">
      <c r="A42" s="56"/>
      <c r="B42" s="56"/>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row>
    <row r="43" spans="1:30">
      <c r="A43" s="54"/>
      <c r="B43" s="54"/>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row>
    <row r="44" spans="1:30">
      <c r="A44" s="56"/>
      <c r="B44" s="56"/>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row>
    <row r="45" spans="1:30">
      <c r="A45" s="54"/>
      <c r="B45" s="54"/>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row>
    <row r="46" spans="1:30">
      <c r="A46" s="56"/>
      <c r="B46" s="56"/>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row>
    <row r="47" spans="1:30">
      <c r="A47" s="54"/>
      <c r="B47" s="54"/>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row>
    <row r="48" spans="1:30">
      <c r="A48" s="56"/>
      <c r="B48" s="56"/>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row>
    <row r="49" spans="1:30">
      <c r="A49" s="54"/>
      <c r="B49" s="54"/>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row>
    <row r="50" spans="1:30">
      <c r="A50" s="56"/>
      <c r="B50" s="56"/>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row>
    <row r="51" spans="1:30">
      <c r="A51" s="54"/>
      <c r="B51" s="54"/>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row>
    <row r="52" spans="1:30">
      <c r="A52" s="56"/>
      <c r="B52" s="56"/>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row>
    <row r="53" spans="1:30">
      <c r="A53" s="54"/>
      <c r="B53" s="54"/>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row>
    <row r="54" spans="1:30">
      <c r="A54" s="56"/>
      <c r="B54" s="56"/>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row>
    <row r="55" spans="1:30">
      <c r="A55" s="54"/>
      <c r="B55" s="54"/>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row>
    <row r="56" spans="1:30">
      <c r="A56" s="56"/>
      <c r="B56" s="56"/>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row>
    <row r="57" spans="1:30">
      <c r="A57" s="54"/>
      <c r="B57" s="54"/>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row>
    <row r="58" spans="1:30">
      <c r="A58" s="56"/>
      <c r="B58" s="56"/>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row>
    <row r="59" spans="1:30">
      <c r="A59" s="54"/>
      <c r="B59" s="54"/>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row>
    <row r="60" spans="1:30">
      <c r="A60" s="56"/>
      <c r="B60" s="56"/>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row>
    <row r="61" spans="1:30">
      <c r="A61" s="54"/>
      <c r="B61" s="54"/>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row>
    <row r="62" spans="1:30">
      <c r="A62" s="56"/>
      <c r="B62" s="56"/>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row>
    <row r="63" spans="1:30">
      <c r="A63" s="54"/>
      <c r="B63" s="54"/>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row>
    <row r="64" spans="1:30">
      <c r="A64" s="56"/>
      <c r="B64" s="56"/>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row>
    <row r="65" spans="1:30">
      <c r="A65" s="54"/>
      <c r="B65" s="54"/>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row>
    <row r="66" spans="1:30">
      <c r="A66" s="56"/>
      <c r="B66" s="56"/>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row>
    <row r="67" spans="1:30">
      <c r="A67" s="54"/>
      <c r="B67" s="54"/>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row>
    <row r="68" spans="1:30">
      <c r="A68" s="56"/>
      <c r="B68" s="56"/>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row>
    <row r="69" spans="1:30">
      <c r="A69" s="54"/>
      <c r="B69" s="54"/>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row>
    <row r="70" spans="1:30">
      <c r="A70" s="56"/>
      <c r="B70" s="56"/>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row>
    <row r="71" spans="1:30">
      <c r="A71" s="54"/>
      <c r="B71" s="54"/>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row>
    <row r="72" spans="1:30">
      <c r="A72" s="56"/>
      <c r="B72" s="56"/>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row>
    <row r="73" spans="1:30">
      <c r="A73" s="54"/>
      <c r="B73" s="54"/>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row>
    <row r="74" spans="1:30">
      <c r="A74" s="56"/>
      <c r="B74" s="56"/>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row>
    <row r="75" spans="1:30">
      <c r="A75" s="54"/>
      <c r="B75" s="54"/>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row>
    <row r="76" spans="1:30">
      <c r="A76" s="56"/>
      <c r="B76" s="56"/>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row>
    <row r="77" spans="1:30">
      <c r="A77" s="54"/>
      <c r="B77" s="54"/>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row>
    <row r="78" spans="1:30">
      <c r="A78" s="56"/>
      <c r="B78" s="56"/>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row>
    <row r="79" spans="1:30">
      <c r="A79" s="54"/>
      <c r="B79" s="54"/>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row>
    <row r="80" spans="1:30">
      <c r="A80" s="56"/>
      <c r="B80" s="56"/>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row>
    <row r="81" spans="1:30">
      <c r="A81" s="54"/>
      <c r="B81" s="54"/>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row>
    <row r="82" spans="1:30">
      <c r="A82" s="56"/>
      <c r="B82" s="56"/>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row>
    <row r="83" spans="1:30">
      <c r="A83" s="54"/>
      <c r="B83" s="54"/>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row>
    <row r="84" spans="1:30">
      <c r="A84" s="56"/>
      <c r="B84" s="56"/>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row>
    <row r="85" spans="1:30">
      <c r="A85" s="54"/>
      <c r="B85" s="54"/>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row>
    <row r="86" spans="1:30">
      <c r="A86" s="56"/>
      <c r="B86" s="56"/>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row>
    <row r="87" spans="1:30">
      <c r="A87" s="54"/>
      <c r="B87" s="54"/>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row>
    <row r="88" spans="1:30">
      <c r="A88" s="56"/>
      <c r="B88" s="56"/>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row>
    <row r="89" spans="1:30">
      <c r="A89" s="54"/>
      <c r="B89" s="54"/>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row>
    <row r="90" spans="1:30">
      <c r="A90" s="56"/>
      <c r="B90" s="56"/>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row>
    <row r="91" spans="1:30">
      <c r="A91" s="54"/>
      <c r="B91" s="54"/>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row>
    <row r="92" spans="1:30">
      <c r="A92" s="56"/>
      <c r="B92" s="56"/>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row>
    <row r="93" spans="1:30">
      <c r="A93" s="54"/>
      <c r="B93" s="54"/>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row>
    <row r="94" spans="1:30">
      <c r="A94" s="56"/>
      <c r="B94" s="56"/>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row>
    <row r="95" spans="1:30">
      <c r="A95" s="54"/>
      <c r="B95" s="54"/>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row>
    <row r="96" spans="1:30">
      <c r="A96" s="56"/>
      <c r="B96" s="56"/>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row>
    <row r="97" spans="1:30">
      <c r="A97" s="54"/>
      <c r="B97" s="54"/>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row>
    <row r="98" spans="1:30">
      <c r="A98" s="56"/>
      <c r="B98" s="56"/>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row>
    <row r="99" spans="1:30">
      <c r="A99" s="54"/>
      <c r="B99" s="54"/>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row>
    <row r="100" spans="1:30">
      <c r="A100" s="56"/>
      <c r="B100" s="56"/>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row>
    <row r="101" spans="1:30">
      <c r="A101" s="54"/>
      <c r="B101" s="54"/>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row>
    <row r="102" spans="1:30">
      <c r="A102" s="56"/>
      <c r="B102" s="56"/>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row>
    <row r="103" spans="1:30">
      <c r="A103" s="54"/>
      <c r="B103" s="54"/>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row>
    <row r="104" spans="1:30">
      <c r="A104" s="56"/>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row>
    <row r="105" spans="1:30">
      <c r="A105" s="54"/>
      <c r="B105" s="54"/>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row>
    <row r="106" spans="1:30">
      <c r="A106" s="56"/>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row>
    <row r="107" spans="1:30">
      <c r="A107" s="54"/>
      <c r="B107" s="54"/>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row>
    <row r="108" spans="1:30">
      <c r="A108" s="56"/>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row>
    <row r="109" spans="1:30">
      <c r="A109" s="54"/>
      <c r="B109" s="54"/>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row>
    <row r="110" spans="1:30">
      <c r="A110" s="56"/>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row>
    <row r="111" spans="1:30">
      <c r="A111" s="54"/>
      <c r="B111" s="54"/>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row>
    <row r="112" spans="1:30">
      <c r="A112" s="56"/>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row>
    <row r="113" spans="1:30">
      <c r="A113" s="54"/>
      <c r="B113" s="54"/>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row>
    <row r="114" spans="1:30">
      <c r="A114" s="56"/>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row>
    <row r="115" spans="1:30">
      <c r="A115" s="54"/>
      <c r="B115" s="54"/>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row>
    <row r="116" spans="1:30">
      <c r="A116" s="56"/>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row>
    <row r="117" spans="1:30">
      <c r="A117" s="54"/>
      <c r="B117" s="54"/>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row>
    <row r="118" spans="1:30">
      <c r="A118" s="56"/>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row>
    <row r="119" spans="1:30">
      <c r="A119" s="54"/>
      <c r="B119" s="54"/>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row>
    <row r="120" spans="1:30">
      <c r="A120" s="56"/>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row>
    <row r="121" spans="1:30">
      <c r="A121" s="54"/>
      <c r="B121" s="54"/>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row>
    <row r="122" spans="1:30">
      <c r="A122" s="56"/>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row>
    <row r="123" spans="1:30">
      <c r="A123" s="54"/>
      <c r="B123" s="54"/>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row>
    <row r="124" spans="1:30">
      <c r="A124" s="56"/>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row>
    <row r="125" spans="1:30">
      <c r="A125" s="54"/>
      <c r="B125" s="54"/>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row>
    <row r="126" spans="1:30">
      <c r="A126" s="56"/>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row>
    <row r="127" spans="1:30">
      <c r="A127" s="54"/>
      <c r="B127" s="54"/>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row>
    <row r="128" spans="1:30">
      <c r="A128" s="56"/>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row>
    <row r="129" spans="1:30">
      <c r="A129" s="54"/>
      <c r="B129" s="54"/>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row>
    <row r="130" spans="1:30">
      <c r="A130" s="56"/>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row>
    <row r="131" spans="1:30">
      <c r="A131" s="54"/>
      <c r="B131" s="54"/>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row>
    <row r="132" spans="1:30">
      <c r="A132" s="56"/>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row>
    <row r="133" spans="1:30">
      <c r="A133" s="54"/>
      <c r="B133" s="54"/>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row>
    <row r="134" spans="1:30">
      <c r="A134" s="56"/>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row>
    <row r="135" spans="1:30">
      <c r="A135" s="54"/>
      <c r="B135" s="54"/>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row>
    <row r="136" spans="1:30">
      <c r="A136" s="56"/>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row>
    <row r="137" spans="1:30">
      <c r="A137" s="54"/>
      <c r="B137" s="54"/>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row>
    <row r="138" spans="1:30">
      <c r="A138" s="56"/>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row>
    <row r="139" spans="1:30">
      <c r="A139" s="54"/>
      <c r="B139" s="54"/>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row>
    <row r="140" spans="1:30">
      <c r="A140" s="56"/>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row>
    <row r="141" spans="1:30">
      <c r="A141" s="54"/>
      <c r="B141" s="54"/>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row>
    <row r="142" spans="1:30">
      <c r="A142" s="56"/>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row>
    <row r="143" spans="1:30">
      <c r="A143" s="54"/>
      <c r="B143" s="54"/>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row>
    <row r="144" spans="1:30">
      <c r="A144" s="56"/>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row>
    <row r="145" spans="1:30">
      <c r="A145" s="54"/>
      <c r="B145" s="54"/>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row>
    <row r="146" spans="1:30">
      <c r="A146" s="56"/>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row>
    <row r="147" spans="1:30">
      <c r="A147" s="54"/>
      <c r="B147" s="54"/>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row>
    <row r="148" spans="1:30">
      <c r="A148" s="56"/>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row>
    <row r="149" spans="1:30">
      <c r="A149" s="54"/>
      <c r="B149" s="54"/>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row>
    <row r="150" spans="1:30">
      <c r="A150" s="56"/>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row>
    <row r="151" spans="1:30">
      <c r="A151" s="54"/>
      <c r="B151" s="54"/>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row>
    <row r="152" spans="1:30">
      <c r="A152" s="56"/>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row>
    <row r="153" spans="1:30">
      <c r="A153" s="54"/>
      <c r="B153" s="54"/>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row>
    <row r="154" spans="1:30">
      <c r="A154" s="56"/>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row>
    <row r="155" spans="1:30">
      <c r="A155" s="54"/>
      <c r="B155" s="54"/>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row>
    <row r="156" spans="1:30">
      <c r="A156" s="56"/>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row>
    <row r="157" spans="1:30">
      <c r="A157" s="54"/>
      <c r="B157" s="54"/>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row>
    <row r="158" spans="1:30">
      <c r="A158" s="56"/>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row>
    <row r="159" spans="1:30">
      <c r="A159" s="54"/>
      <c r="B159" s="54"/>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row>
    <row r="160" spans="1:30">
      <c r="A160" s="56"/>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row>
    <row r="161" spans="1:30">
      <c r="A161" s="54"/>
      <c r="B161" s="54"/>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row>
    <row r="162" spans="1:30">
      <c r="A162" s="56"/>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row>
    <row r="163" spans="1:30">
      <c r="A163" s="54"/>
      <c r="B163" s="54"/>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row>
    <row r="164" spans="1:30">
      <c r="A164" s="56"/>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row>
    <row r="165" spans="1:30">
      <c r="A165" s="54"/>
      <c r="B165" s="54"/>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row>
    <row r="166" spans="1:30">
      <c r="A166" s="56"/>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row>
    <row r="167" spans="1:30">
      <c r="A167" s="54"/>
      <c r="B167" s="54"/>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row>
    <row r="168" spans="1:30">
      <c r="A168" s="56"/>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row>
    <row r="169" spans="1:30">
      <c r="A169" s="54"/>
      <c r="B169" s="54"/>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row>
    <row r="170" spans="1:30">
      <c r="A170" s="56"/>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row>
    <row r="171" spans="1:30">
      <c r="A171" s="54"/>
      <c r="B171" s="54"/>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row>
    <row r="172" spans="1:30">
      <c r="A172" s="56"/>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row>
    <row r="173" spans="1:30">
      <c r="A173" s="54"/>
      <c r="B173" s="54"/>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row>
    <row r="174" spans="1:30">
      <c r="A174" s="56"/>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row>
    <row r="175" spans="1:30">
      <c r="A175" s="54"/>
      <c r="B175" s="54"/>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row>
    <row r="176" spans="1:30">
      <c r="A176" s="56"/>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row>
    <row r="177" spans="1:30">
      <c r="A177" s="54"/>
      <c r="B177" s="54"/>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row>
    <row r="178" spans="1:30">
      <c r="A178" s="56"/>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row>
    <row r="179" spans="1:30">
      <c r="A179" s="54"/>
      <c r="B179" s="54"/>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row>
    <row r="180" spans="1:30">
      <c r="A180" s="56"/>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row>
    <row r="181" spans="1:30">
      <c r="A181" s="54"/>
      <c r="B181" s="54"/>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row>
    <row r="182" spans="1:30">
      <c r="A182" s="56"/>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row>
    <row r="183" spans="1:30">
      <c r="A183" s="54"/>
      <c r="B183" s="54"/>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row>
    <row r="184" spans="1:30">
      <c r="A184" s="56"/>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row>
    <row r="185" spans="1:30">
      <c r="A185" s="54"/>
      <c r="B185" s="54"/>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row>
    <row r="186" spans="1:30">
      <c r="A186" s="56"/>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row>
    <row r="187" spans="1:30">
      <c r="A187" s="54"/>
      <c r="B187" s="54"/>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row>
    <row r="188" spans="1:30">
      <c r="A188" s="56"/>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row>
    <row r="189" spans="1:30">
      <c r="A189" s="54"/>
      <c r="B189" s="54"/>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row>
    <row r="190" spans="1:30">
      <c r="A190" s="56"/>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row>
    <row r="191" spans="1:30">
      <c r="A191" s="54"/>
      <c r="B191" s="54"/>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row>
    <row r="192" spans="1:30">
      <c r="A192" s="56"/>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row>
    <row r="193" spans="1:30">
      <c r="A193" s="54"/>
      <c r="B193" s="54"/>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row>
    <row r="194" spans="1:30">
      <c r="A194" s="56"/>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row>
    <row r="195" spans="1:30">
      <c r="A195" s="54"/>
      <c r="B195" s="54"/>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row>
    <row r="196" spans="1:30">
      <c r="A196" s="56"/>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row>
    <row r="197" spans="1:30">
      <c r="A197" s="54"/>
      <c r="B197" s="54"/>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row>
    <row r="198" spans="1:30">
      <c r="A198" s="56"/>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row>
    <row r="199" spans="1:30">
      <c r="A199" s="54"/>
      <c r="B199" s="54"/>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row>
    <row r="200" spans="1:30">
      <c r="A200" s="56"/>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row>
    <row r="201" spans="1:30">
      <c r="A201" s="54"/>
      <c r="B201" s="54"/>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row>
    <row r="202" spans="1:30">
      <c r="A202" s="56"/>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row>
    <row r="203" spans="1:30">
      <c r="A203" s="54"/>
      <c r="B203" s="54"/>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row>
    <row r="204" spans="1:30">
      <c r="A204" s="56"/>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row>
    <row r="205" spans="1:30">
      <c r="A205" s="54"/>
      <c r="B205" s="54"/>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row>
    <row r="206" spans="1:30">
      <c r="A206" s="56"/>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row>
    <row r="207" spans="1:30">
      <c r="A207" s="54"/>
      <c r="B207" s="54"/>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row>
    <row r="208" spans="1:30">
      <c r="A208" s="56"/>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row>
    <row r="209" spans="1:30">
      <c r="A209" s="54"/>
      <c r="B209" s="54"/>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row>
    <row r="210" spans="1:30">
      <c r="A210" s="56"/>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row>
    <row r="211" spans="1:30">
      <c r="A211" s="54"/>
      <c r="B211" s="54"/>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row>
    <row r="212" spans="1:30">
      <c r="A212" s="56"/>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row>
    <row r="213" spans="1:30">
      <c r="A213" s="54"/>
      <c r="B213" s="54"/>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row>
    <row r="214" spans="1:30">
      <c r="A214" s="56"/>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row>
    <row r="215" spans="1:30">
      <c r="A215" s="54"/>
      <c r="B215" s="54"/>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row>
    <row r="216" spans="1:30">
      <c r="A216" s="56"/>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row>
    <row r="217" spans="1:30">
      <c r="A217" s="54"/>
      <c r="B217" s="54"/>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row>
    <row r="218" spans="1:30">
      <c r="A218" s="56"/>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row>
    <row r="219" spans="1:30">
      <c r="A219" s="54"/>
      <c r="B219" s="54"/>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row>
    <row r="220" spans="1:30">
      <c r="A220" s="56"/>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row>
    <row r="221" spans="1:30">
      <c r="A221" s="54"/>
      <c r="B221" s="54"/>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row>
    <row r="222" spans="1:30">
      <c r="A222" s="56"/>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row>
    <row r="223" spans="1:30">
      <c r="A223" s="54"/>
      <c r="B223" s="54"/>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row>
    <row r="224" spans="1:30">
      <c r="A224" s="56"/>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row>
    <row r="225" spans="1:30">
      <c r="A225" s="54"/>
      <c r="B225" s="54"/>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row>
    <row r="226" spans="1:30">
      <c r="A226" s="56"/>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row>
    <row r="227" spans="1:30">
      <c r="A227" s="54"/>
      <c r="B227" s="54"/>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row>
    <row r="228" spans="1:30">
      <c r="A228" s="56"/>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row>
    <row r="229" spans="1:30">
      <c r="A229" s="54"/>
      <c r="B229" s="54"/>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row>
    <row r="230" spans="1:30">
      <c r="A230" s="56"/>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row>
    <row r="231" spans="1:30">
      <c r="A231" s="54"/>
      <c r="B231" s="54"/>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row>
    <row r="232" spans="1:30">
      <c r="A232" s="56"/>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row>
    <row r="233" spans="1:30">
      <c r="A233" s="54"/>
      <c r="B233" s="54"/>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row>
    <row r="234" spans="1:30">
      <c r="A234" s="56"/>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row>
    <row r="235" spans="1:30">
      <c r="A235" s="54"/>
      <c r="B235" s="54"/>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row>
    <row r="236" spans="1:30">
      <c r="A236" s="56"/>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row>
    <row r="237" spans="1:30">
      <c r="A237" s="54"/>
      <c r="B237" s="54"/>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row>
    <row r="238" spans="1:30">
      <c r="A238" s="56"/>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row>
    <row r="239" spans="1:30">
      <c r="A239" s="54"/>
      <c r="B239" s="54"/>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row>
    <row r="240" spans="1:30">
      <c r="A240" s="56"/>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row>
    <row r="241" spans="1:30">
      <c r="A241" s="54"/>
      <c r="B241" s="54"/>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row>
    <row r="242" spans="1:30">
      <c r="A242" s="56"/>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row>
    <row r="243" spans="1:30">
      <c r="A243" s="54"/>
      <c r="B243" s="54"/>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row>
    <row r="244" spans="1:30">
      <c r="A244" s="56"/>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row>
    <row r="245" spans="1:30">
      <c r="A245" s="54"/>
      <c r="B245" s="54"/>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row>
    <row r="246" spans="1:30">
      <c r="A246" s="56"/>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row>
    <row r="247" spans="1:30">
      <c r="A247" s="54"/>
      <c r="B247" s="54"/>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row>
    <row r="248" spans="1:30">
      <c r="A248" s="56"/>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row>
    <row r="249" spans="1:30">
      <c r="A249" s="54"/>
      <c r="B249" s="54"/>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row>
    <row r="250" spans="1:30">
      <c r="A250" s="56"/>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row>
    <row r="251" spans="1:30">
      <c r="A251" s="54"/>
      <c r="B251" s="54"/>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row>
    <row r="252" spans="1:30">
      <c r="A252" s="56"/>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row>
    <row r="253" spans="1:30">
      <c r="A253" s="54"/>
      <c r="B253" s="54"/>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row>
    <row r="254" spans="1:30">
      <c r="A254" s="56"/>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row>
    <row r="255" spans="1:30">
      <c r="A255" s="54"/>
      <c r="B255" s="54"/>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row>
    <row r="256" spans="1:30">
      <c r="A256" s="56"/>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row>
    <row r="257" spans="1:30">
      <c r="A257" s="54"/>
      <c r="B257" s="54"/>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row>
    <row r="258" spans="1:30">
      <c r="A258" s="56"/>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row>
    <row r="259" spans="1:30">
      <c r="A259" s="54"/>
      <c r="B259" s="54"/>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row>
    <row r="260" spans="1:30">
      <c r="A260" s="56"/>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row>
    <row r="261" spans="1:30">
      <c r="A261" s="54"/>
      <c r="B261" s="54"/>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row>
    <row r="262" spans="1:30">
      <c r="A262" s="56"/>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row>
    <row r="263" spans="1:30">
      <c r="A263" s="54"/>
      <c r="B263" s="54"/>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row>
    <row r="264" spans="1:30">
      <c r="A264" s="56"/>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row>
    <row r="265" spans="1:30">
      <c r="A265" s="54"/>
      <c r="B265" s="54"/>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row>
    <row r="266" spans="1:30">
      <c r="A266" s="56"/>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row>
    <row r="267" spans="1:30">
      <c r="A267" s="54"/>
      <c r="B267" s="54"/>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row>
    <row r="268" spans="1:30">
      <c r="A268" s="56"/>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row>
    <row r="269" spans="1:30">
      <c r="A269" s="54"/>
      <c r="B269" s="54"/>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row>
    <row r="270" spans="1:30">
      <c r="A270" s="56"/>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row>
    <row r="271" spans="1:30">
      <c r="A271" s="54"/>
      <c r="B271" s="54"/>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row>
    <row r="272" spans="1:30">
      <c r="A272" s="56"/>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row>
    <row r="273" spans="1:30">
      <c r="A273" s="54"/>
      <c r="B273" s="54"/>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row>
    <row r="274" spans="1:30">
      <c r="A274" s="56"/>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row>
    <row r="275" spans="1:30">
      <c r="A275" s="54"/>
      <c r="B275" s="54"/>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row>
    <row r="276" spans="1:30">
      <c r="A276" s="56"/>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row>
    <row r="277" spans="1:30">
      <c r="A277" s="54"/>
      <c r="B277" s="54"/>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row>
    <row r="278" spans="1:30">
      <c r="A278" s="56"/>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row>
    <row r="279" spans="1:30">
      <c r="A279" s="54"/>
      <c r="B279" s="54"/>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row>
    <row r="280" spans="1:30">
      <c r="A280" s="56"/>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row>
    <row r="281" spans="1:30">
      <c r="A281" s="54"/>
      <c r="B281" s="54"/>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row>
    <row r="282" spans="1:30">
      <c r="A282" s="56"/>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row>
    <row r="283" spans="1:30">
      <c r="A283" s="54"/>
      <c r="B283" s="54"/>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row>
    <row r="284" spans="1:30">
      <c r="A284" s="56"/>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row>
    <row r="285" spans="1:30">
      <c r="A285" s="54"/>
      <c r="B285" s="54"/>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row>
    <row r="286" spans="1:30">
      <c r="A286" s="56"/>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row>
    <row r="287" spans="1:30">
      <c r="A287" s="54"/>
      <c r="B287" s="54"/>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row>
    <row r="288" spans="1:30">
      <c r="A288" s="56"/>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row>
    <row r="289" spans="1:30">
      <c r="A289" s="54"/>
      <c r="B289" s="54"/>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row>
    <row r="290" spans="1:30">
      <c r="A290" s="56"/>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row>
    <row r="291" spans="1:30">
      <c r="A291" s="54"/>
      <c r="B291" s="54"/>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row>
    <row r="292" spans="1:30">
      <c r="A292" s="56"/>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row>
    <row r="293" spans="1:30">
      <c r="A293" s="54"/>
      <c r="B293" s="54"/>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row>
    <row r="294" spans="1:30">
      <c r="A294" s="56"/>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row>
    <row r="295" spans="1:30">
      <c r="A295" s="54"/>
      <c r="B295" s="54"/>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row>
    <row r="296" spans="1:30">
      <c r="A296" s="56"/>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row>
    <row r="297" spans="1:30">
      <c r="A297" s="54"/>
      <c r="B297" s="54"/>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row>
    <row r="298" spans="1:30">
      <c r="A298" s="56"/>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row>
    <row r="299" spans="1:30">
      <c r="A299" s="54"/>
      <c r="B299" s="54"/>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row>
    <row r="300" spans="1:30">
      <c r="A300" s="56"/>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row>
    <row r="301" spans="1:30">
      <c r="A301" s="54"/>
      <c r="B301" s="54"/>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row>
    <row r="302" spans="1:30">
      <c r="A302" s="56"/>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row>
    <row r="303" spans="1:30">
      <c r="A303" s="54"/>
      <c r="B303" s="54"/>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row>
    <row r="304" spans="1:30">
      <c r="A304" s="56"/>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row>
    <row r="305" spans="1:30">
      <c r="A305" s="54"/>
      <c r="B305" s="54"/>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row>
    <row r="306" spans="1:30">
      <c r="A306" s="56"/>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row>
    <row r="307" spans="1:30">
      <c r="A307" s="54"/>
      <c r="B307" s="54"/>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row>
    <row r="308" spans="1:30">
      <c r="A308" s="56"/>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row>
    <row r="309" spans="1:30">
      <c r="A309" s="54"/>
      <c r="B309" s="54"/>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row>
    <row r="310" spans="1:30">
      <c r="A310" s="56"/>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row>
    <row r="311" spans="1:30">
      <c r="A311" s="54"/>
      <c r="B311" s="54"/>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row>
    <row r="312" spans="1:30">
      <c r="A312" s="56"/>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row>
    <row r="313" spans="1:30">
      <c r="A313" s="54"/>
      <c r="B313" s="54"/>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row>
    <row r="314" spans="1:30">
      <c r="A314" s="56"/>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row>
    <row r="315" spans="1:30">
      <c r="A315" s="54"/>
      <c r="B315" s="54"/>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row>
    <row r="316" spans="1:30">
      <c r="A316" s="56"/>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row>
    <row r="317" spans="1:30">
      <c r="A317" s="54"/>
      <c r="B317" s="54"/>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row>
    <row r="318" spans="1:30">
      <c r="A318" s="56"/>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row>
    <row r="319" spans="1:30">
      <c r="A319" s="54"/>
      <c r="B319" s="54"/>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row>
    <row r="320" spans="1:30">
      <c r="A320" s="56"/>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row>
    <row r="321" spans="1:30">
      <c r="A321" s="54"/>
      <c r="B321" s="54"/>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row>
    <row r="322" spans="1:30">
      <c r="A322" s="56"/>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row>
    <row r="323" spans="1:30">
      <c r="A323" s="54"/>
      <c r="B323" s="54"/>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row>
    <row r="324" spans="1:30">
      <c r="A324" s="56"/>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row>
    <row r="325" spans="1:30">
      <c r="A325" s="54"/>
      <c r="B325" s="54"/>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row>
    <row r="326" spans="1:30">
      <c r="A326" s="56"/>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row>
    <row r="327" spans="1:30">
      <c r="A327" s="54"/>
      <c r="B327" s="54"/>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row>
    <row r="328" spans="1:30">
      <c r="A328" s="56"/>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row>
    <row r="329" spans="1:30">
      <c r="A329" s="54"/>
      <c r="B329" s="54"/>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row>
    <row r="330" spans="1:30">
      <c r="A330" s="56"/>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row>
    <row r="331" spans="1:30">
      <c r="A331" s="54"/>
      <c r="B331" s="54"/>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row>
    <row r="332" spans="1:30">
      <c r="A332" s="56"/>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row>
    <row r="333" spans="1:30">
      <c r="A333" s="54"/>
      <c r="B333" s="54"/>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row>
    <row r="334" spans="1:30">
      <c r="A334" s="56"/>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row>
    <row r="335" spans="1:30">
      <c r="A335" s="54"/>
      <c r="B335" s="54"/>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row>
    <row r="336" spans="1:30">
      <c r="A336" s="56"/>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row>
    <row r="337" spans="1:30">
      <c r="A337" s="54"/>
      <c r="B337" s="54"/>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row>
    <row r="338" spans="1:30">
      <c r="A338" s="56"/>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row>
    <row r="339" spans="1:30">
      <c r="A339" s="54"/>
      <c r="B339" s="54"/>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row>
    <row r="340" spans="1:30">
      <c r="A340" s="56"/>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row>
    <row r="341" spans="1:30">
      <c r="A341" s="54"/>
      <c r="B341" s="54"/>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row>
    <row r="342" spans="1:30">
      <c r="A342" s="56"/>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row>
    <row r="343" spans="1:30">
      <c r="A343" s="54"/>
      <c r="B343" s="54"/>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row>
    <row r="344" spans="1:30">
      <c r="A344" s="56"/>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row>
    <row r="345" spans="1:30">
      <c r="A345" s="54"/>
      <c r="B345" s="54"/>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row>
    <row r="346" spans="1:30">
      <c r="A346" s="56"/>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row>
    <row r="347" spans="1:30">
      <c r="A347" s="54"/>
      <c r="B347" s="54"/>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row>
    <row r="348" spans="1:30">
      <c r="A348" s="56"/>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row>
    <row r="349" spans="1:30">
      <c r="A349" s="54"/>
      <c r="B349" s="54"/>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row>
    <row r="350" spans="1:30">
      <c r="A350" s="56"/>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row>
    <row r="351" spans="1:30">
      <c r="A351" s="54"/>
      <c r="B351" s="54"/>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row>
    <row r="352" spans="1:30">
      <c r="A352" s="56"/>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row>
    <row r="353" spans="1:30">
      <c r="A353" s="54"/>
      <c r="B353" s="54"/>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row>
    <row r="354" spans="1:30">
      <c r="A354" s="56"/>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row>
    <row r="355" spans="1:30">
      <c r="A355" s="54"/>
      <c r="B355" s="54"/>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row>
    <row r="356" spans="1:30">
      <c r="A356" s="56"/>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row>
    <row r="357" spans="1:30">
      <c r="A357" s="54"/>
      <c r="B357" s="54"/>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row>
    <row r="358" spans="1:30">
      <c r="A358" s="56"/>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row>
    <row r="359" spans="1:30">
      <c r="A359" s="54"/>
      <c r="B359" s="54"/>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row>
    <row r="360" spans="1:30">
      <c r="A360" s="56"/>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row>
    <row r="361" spans="1:30">
      <c r="A361" s="54"/>
      <c r="B361" s="54"/>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row>
    <row r="362" spans="1:30">
      <c r="A362" s="56"/>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row>
    <row r="363" spans="1:30">
      <c r="A363" s="54"/>
      <c r="B363" s="54"/>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row>
    <row r="364" spans="1:30">
      <c r="A364" s="56"/>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row>
    <row r="365" spans="1:30">
      <c r="A365" s="54"/>
      <c r="B365" s="54"/>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row>
    <row r="366" spans="1:30">
      <c r="A366" s="56"/>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row>
    <row r="367" spans="1:30">
      <c r="A367" s="54"/>
      <c r="B367" s="54"/>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row>
    <row r="368" spans="1:30">
      <c r="A368" s="56"/>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row>
    <row r="369" spans="1:30">
      <c r="A369" s="54"/>
      <c r="B369" s="54"/>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row>
    <row r="370" spans="1:30">
      <c r="A370" s="56"/>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row>
    <row r="371" spans="1:30">
      <c r="A371" s="54"/>
      <c r="B371" s="54"/>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row>
    <row r="372" spans="1:30">
      <c r="A372" s="56"/>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row>
    <row r="373" spans="1:30">
      <c r="A373" s="54"/>
      <c r="B373" s="54"/>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row>
    <row r="374" spans="1:30">
      <c r="A374" s="56"/>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row>
    <row r="375" spans="1:30">
      <c r="A375" s="54"/>
      <c r="B375" s="54"/>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row>
    <row r="376" spans="1:30">
      <c r="A376" s="56"/>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row>
    <row r="377" spans="1:30">
      <c r="A377" s="54"/>
      <c r="B377" s="54"/>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row>
    <row r="378" spans="1:30">
      <c r="A378" s="56"/>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row>
    <row r="379" spans="1:30">
      <c r="A379" s="54"/>
      <c r="B379" s="54"/>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row>
    <row r="380" spans="1:30">
      <c r="A380" s="56"/>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row>
    <row r="381" spans="1:30">
      <c r="A381" s="54"/>
      <c r="B381" s="54"/>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row>
    <row r="382" spans="1:30">
      <c r="A382" s="56"/>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row>
    <row r="383" spans="1:30">
      <c r="A383" s="54"/>
      <c r="B383" s="54"/>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row>
    <row r="384" spans="1:30">
      <c r="A384" s="56"/>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row>
    <row r="385" spans="1:30">
      <c r="A385" s="54"/>
      <c r="B385" s="54"/>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row>
    <row r="386" spans="1:30">
      <c r="A386" s="56"/>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row>
    <row r="387" spans="1:30">
      <c r="A387" s="54"/>
      <c r="B387" s="54"/>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row>
    <row r="388" spans="1:30">
      <c r="A388" s="56"/>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row>
    <row r="389" spans="1:30">
      <c r="A389" s="54"/>
      <c r="B389" s="54"/>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row>
    <row r="390" spans="1:30">
      <c r="A390" s="56"/>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row>
    <row r="391" spans="1:30">
      <c r="A391" s="54"/>
      <c r="B391" s="54"/>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row>
    <row r="392" spans="1:30">
      <c r="A392" s="56"/>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row>
    <row r="393" spans="1:30">
      <c r="A393" s="54"/>
      <c r="B393" s="54"/>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row>
    <row r="394" spans="1:30">
      <c r="A394" s="56"/>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row>
    <row r="395" spans="1:30">
      <c r="A395" s="54"/>
      <c r="B395" s="54"/>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row>
    <row r="396" spans="1:30">
      <c r="A396" s="56"/>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row>
    <row r="397" spans="1:30">
      <c r="A397" s="54"/>
      <c r="B397" s="54"/>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row>
    <row r="398" spans="1:30">
      <c r="A398" s="56"/>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row>
    <row r="399" spans="1:30">
      <c r="A399" s="54"/>
      <c r="B399" s="54"/>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row>
    <row r="400" spans="1:30">
      <c r="A400" s="56"/>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row>
    <row r="401" spans="1:30">
      <c r="A401" s="54"/>
      <c r="B401" s="54"/>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row>
    <row r="402" spans="1:30">
      <c r="A402" s="56"/>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row>
    <row r="403" spans="1:30">
      <c r="A403" s="54"/>
      <c r="B403" s="54"/>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row>
    <row r="404" spans="1:30">
      <c r="A404" s="56"/>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row>
    <row r="405" spans="1:30">
      <c r="A405" s="54"/>
      <c r="B405" s="54"/>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row>
    <row r="406" spans="1:30">
      <c r="A406" s="56"/>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row>
    <row r="407" spans="1:30">
      <c r="A407" s="54"/>
      <c r="B407" s="54"/>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row>
    <row r="408" spans="1:30">
      <c r="A408" s="56"/>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row>
    <row r="409" spans="1:30">
      <c r="A409" s="54"/>
      <c r="B409" s="54"/>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row>
    <row r="410" spans="1:30">
      <c r="A410" s="56"/>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c r="AD410" s="57"/>
    </row>
    <row r="411" spans="1:30">
      <c r="A411" s="54"/>
      <c r="B411" s="54"/>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row>
    <row r="412" spans="1:30">
      <c r="A412" s="56"/>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c r="AD412" s="57"/>
    </row>
    <row r="413" spans="1:30">
      <c r="A413" s="54"/>
      <c r="B413" s="54"/>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row>
    <row r="414" spans="1:30">
      <c r="A414" s="56"/>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c r="AD414" s="57"/>
    </row>
    <row r="415" spans="1:30">
      <c r="A415" s="54"/>
      <c r="B415" s="54"/>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row>
    <row r="416" spans="1:30">
      <c r="A416" s="56"/>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c r="AD416" s="57"/>
    </row>
    <row r="417" spans="1:30">
      <c r="A417" s="54"/>
      <c r="B417" s="54"/>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row>
    <row r="418" spans="1:30">
      <c r="A418" s="56"/>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c r="AD418" s="57"/>
    </row>
    <row r="419" spans="1:30">
      <c r="A419" s="54"/>
      <c r="B419" s="54"/>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row>
    <row r="420" spans="1:30">
      <c r="A420" s="56"/>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c r="AD420" s="57"/>
    </row>
    <row r="421" spans="1:30">
      <c r="A421" s="54"/>
      <c r="B421" s="54"/>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row>
    <row r="422" spans="1:30">
      <c r="A422" s="56"/>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c r="AD422" s="57"/>
    </row>
    <row r="423" spans="1:30">
      <c r="A423" s="54"/>
      <c r="B423" s="54"/>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row>
    <row r="424" spans="1:30">
      <c r="A424" s="56"/>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c r="AD424" s="57"/>
    </row>
    <row r="425" spans="1:30">
      <c r="A425" s="54"/>
      <c r="B425" s="54"/>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row>
    <row r="426" spans="1:30">
      <c r="A426" s="56"/>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c r="AD426" s="57"/>
    </row>
    <row r="427" spans="1:30">
      <c r="A427" s="54"/>
      <c r="B427" s="54"/>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row>
    <row r="428" spans="1:30">
      <c r="A428" s="56"/>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row>
    <row r="429" spans="1:30">
      <c r="A429" s="54"/>
      <c r="B429" s="54"/>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row>
    <row r="430" spans="1:30">
      <c r="A430" s="56"/>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row>
    <row r="431" spans="1:30">
      <c r="A431" s="54"/>
      <c r="B431" s="54"/>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row>
    <row r="432" spans="1:30">
      <c r="A432" s="56"/>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row>
    <row r="433" spans="1:30">
      <c r="A433" s="54"/>
      <c r="B433" s="54"/>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row>
    <row r="434" spans="1:30">
      <c r="A434" s="56"/>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row>
    <row r="435" spans="1:30">
      <c r="A435" s="54"/>
      <c r="B435" s="54"/>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row>
    <row r="436" spans="1:30">
      <c r="A436" s="56"/>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row>
    <row r="437" spans="1:30">
      <c r="A437" s="54"/>
      <c r="B437" s="54"/>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row>
    <row r="438" spans="1:30">
      <c r="A438" s="56"/>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row>
    <row r="439" spans="1:30">
      <c r="A439" s="54"/>
      <c r="B439" s="54"/>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row>
    <row r="440" spans="1:30">
      <c r="A440" s="56"/>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c r="AD440" s="57"/>
    </row>
    <row r="441" spans="1:30">
      <c r="A441" s="54"/>
      <c r="B441" s="54"/>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row>
    <row r="442" spans="1:30">
      <c r="A442" s="56"/>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c r="AD442" s="57"/>
    </row>
    <row r="443" spans="1:30">
      <c r="A443" s="54"/>
      <c r="B443" s="54"/>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row>
    <row r="444" spans="1:30">
      <c r="A444" s="56"/>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row>
    <row r="445" spans="1:30">
      <c r="A445" s="54"/>
      <c r="B445" s="54"/>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row>
    <row r="446" spans="1:30">
      <c r="A446" s="56"/>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c r="AD446" s="57"/>
    </row>
    <row r="447" spans="1:30">
      <c r="A447" s="54"/>
      <c r="B447" s="54"/>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row>
    <row r="448" spans="1:30">
      <c r="A448" s="56"/>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c r="AD448" s="57"/>
    </row>
    <row r="449" spans="1:30">
      <c r="A449" s="54"/>
      <c r="B449" s="54"/>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row>
    <row r="450" spans="1:30">
      <c r="A450" s="56"/>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c r="AD450" s="57"/>
    </row>
    <row r="451" spans="1:30">
      <c r="A451" s="54"/>
      <c r="B451" s="54"/>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row>
    <row r="452" spans="1:30">
      <c r="A452" s="56"/>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c r="AD452" s="57"/>
    </row>
    <row r="453" spans="1:30">
      <c r="A453" s="54"/>
      <c r="B453" s="54"/>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row>
    <row r="454" spans="1:30">
      <c r="A454" s="56"/>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c r="AD454" s="57"/>
    </row>
    <row r="455" spans="1:30">
      <c r="A455" s="54"/>
      <c r="B455" s="54"/>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row>
    <row r="456" spans="1:30">
      <c r="A456" s="56"/>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c r="AD456" s="57"/>
    </row>
    <row r="457" spans="1:30">
      <c r="A457" s="54"/>
      <c r="B457" s="54"/>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row>
    <row r="458" spans="1:30">
      <c r="A458" s="56"/>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c r="AD458" s="57"/>
    </row>
    <row r="459" spans="1:30">
      <c r="A459" s="54"/>
      <c r="B459" s="54"/>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row>
    <row r="460" spans="1:30">
      <c r="A460" s="56"/>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c r="AD460" s="57"/>
    </row>
    <row r="461" spans="1:30">
      <c r="A461" s="54"/>
      <c r="B461" s="54"/>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row>
    <row r="462" spans="1:30">
      <c r="A462" s="56"/>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c r="AD462" s="57"/>
    </row>
    <row r="463" spans="1:30">
      <c r="A463" s="54"/>
      <c r="B463" s="54"/>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row>
    <row r="464" spans="1:30">
      <c r="A464" s="56"/>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c r="AD464" s="57"/>
    </row>
    <row r="465" spans="1:30">
      <c r="A465" s="54"/>
      <c r="B465" s="54"/>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row>
    <row r="466" spans="1:30">
      <c r="A466" s="56"/>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row>
    <row r="467" spans="1:30">
      <c r="A467" s="54"/>
      <c r="B467" s="54"/>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row>
    <row r="468" spans="1:30">
      <c r="A468" s="56"/>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row>
    <row r="469" spans="1:30">
      <c r="A469" s="54"/>
      <c r="B469" s="54"/>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row>
    <row r="470" spans="1:30">
      <c r="A470" s="56"/>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row>
    <row r="471" spans="1:30">
      <c r="A471" s="54"/>
      <c r="B471" s="54"/>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row>
    <row r="472" spans="1:30">
      <c r="A472" s="56"/>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row>
    <row r="473" spans="1:30">
      <c r="A473" s="54"/>
      <c r="B473" s="54"/>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row>
    <row r="474" spans="1:30">
      <c r="A474" s="56"/>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row>
    <row r="475" spans="1:30">
      <c r="A475" s="54"/>
      <c r="B475" s="54"/>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row>
    <row r="476" spans="1:30">
      <c r="A476" s="56"/>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row>
    <row r="477" spans="1:30">
      <c r="A477" s="54"/>
      <c r="B477" s="54"/>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row>
    <row r="478" spans="1:30">
      <c r="A478" s="56"/>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row>
    <row r="479" spans="1:30">
      <c r="A479" s="54"/>
      <c r="B479" s="54"/>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row>
    <row r="480" spans="1:30">
      <c r="A480" s="56"/>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c r="AD480" s="57"/>
    </row>
    <row r="481" spans="1:30">
      <c r="A481" s="54"/>
      <c r="B481" s="54"/>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row>
    <row r="482" spans="1:30">
      <c r="A482" s="56"/>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c r="AD482" s="57"/>
    </row>
    <row r="483" spans="1:30">
      <c r="A483" s="54"/>
      <c r="B483" s="54"/>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row>
    <row r="484" spans="1:30">
      <c r="A484" s="56"/>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c r="AD484" s="57"/>
    </row>
    <row r="485" spans="1:30">
      <c r="A485" s="54"/>
      <c r="B485" s="54"/>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row>
    <row r="486" spans="1:30">
      <c r="A486" s="56"/>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c r="AD486" s="57"/>
    </row>
    <row r="487" spans="1:30">
      <c r="A487" s="54"/>
      <c r="B487" s="54"/>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row>
    <row r="488" spans="1:30">
      <c r="A488" s="56"/>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c r="AD488" s="57"/>
    </row>
    <row r="489" spans="1:30">
      <c r="A489" s="54"/>
      <c r="B489" s="54"/>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row>
    <row r="490" spans="1:30">
      <c r="A490" s="56"/>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c r="AD490" s="57"/>
    </row>
    <row r="491" spans="1:30">
      <c r="A491" s="54"/>
      <c r="B491" s="54"/>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row>
    <row r="492" spans="1:30">
      <c r="A492" s="56"/>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c r="AD492" s="57"/>
    </row>
    <row r="493" spans="1:30">
      <c r="A493" s="54"/>
      <c r="B493" s="54"/>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row>
    <row r="494" spans="1:30">
      <c r="A494" s="56"/>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c r="AD494" s="57"/>
    </row>
    <row r="495" spans="1:30">
      <c r="A495" s="54"/>
      <c r="B495" s="54"/>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row>
    <row r="496" spans="1:30">
      <c r="A496" s="56"/>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row>
    <row r="497" spans="1:30">
      <c r="A497" s="54"/>
      <c r="B497" s="54"/>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row>
    <row r="498" spans="1:30">
      <c r="A498" s="56"/>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c r="AD498" s="57"/>
    </row>
    <row r="499" spans="1:30">
      <c r="A499" s="54"/>
      <c r="B499" s="54"/>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row>
    <row r="500" spans="1:30">
      <c r="A500" s="56"/>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c r="AD500" s="57"/>
    </row>
    <row r="501" spans="1:30">
      <c r="A501" s="54"/>
      <c r="B501" s="54"/>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row>
    <row r="502" spans="1:30">
      <c r="A502" s="56"/>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c r="AD502" s="57"/>
    </row>
    <row r="503" spans="1:30">
      <c r="A503" s="54"/>
      <c r="B503" s="54"/>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row>
    <row r="504" spans="1:30">
      <c r="A504" s="56"/>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c r="AD504" s="57"/>
    </row>
    <row r="505" spans="1:30">
      <c r="A505" s="54"/>
      <c r="B505" s="54"/>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row>
    <row r="506" spans="1:30">
      <c r="A506" s="56"/>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c r="AD506" s="57"/>
    </row>
    <row r="507" spans="1:30">
      <c r="A507" s="54"/>
      <c r="B507" s="54"/>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row>
    <row r="508" spans="1:30">
      <c r="A508" s="56"/>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c r="AD508" s="57"/>
    </row>
    <row r="509" spans="1:30">
      <c r="A509" s="54"/>
      <c r="B509" s="54"/>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row>
    <row r="510" spans="1:30">
      <c r="A510" s="56"/>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c r="AD510" s="57"/>
    </row>
    <row r="511" spans="1:30">
      <c r="A511" s="54"/>
      <c r="B511" s="54"/>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row>
    <row r="512" spans="1:30">
      <c r="A512" s="56"/>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c r="AD512" s="57"/>
    </row>
    <row r="513" spans="1:30">
      <c r="A513" s="54"/>
      <c r="B513" s="54"/>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row>
    <row r="514" spans="1:30">
      <c r="A514" s="56"/>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c r="AD514" s="57"/>
    </row>
    <row r="515" spans="1:30">
      <c r="A515" s="54"/>
      <c r="B515" s="54"/>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row>
    <row r="516" spans="1:30">
      <c r="A516" s="56"/>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c r="AD516" s="57"/>
    </row>
    <row r="517" spans="1:30">
      <c r="A517" s="54"/>
      <c r="B517" s="54"/>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row>
    <row r="518" spans="1:30">
      <c r="A518" s="56"/>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c r="AD518" s="57"/>
    </row>
    <row r="519" spans="1:30">
      <c r="A519" s="54"/>
      <c r="B519" s="54"/>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row>
    <row r="520" spans="1:30">
      <c r="A520" s="56"/>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c r="AD520" s="57"/>
    </row>
    <row r="521" spans="1:30">
      <c r="A521" s="54"/>
      <c r="B521" s="54"/>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row>
    <row r="522" spans="1:30">
      <c r="A522" s="56"/>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c r="AD522" s="57"/>
    </row>
    <row r="523" spans="1:30">
      <c r="A523" s="54"/>
      <c r="B523" s="54"/>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row>
    <row r="524" spans="1:30">
      <c r="A524" s="56"/>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c r="AD524" s="57"/>
    </row>
    <row r="525" spans="1:30">
      <c r="A525" s="54"/>
      <c r="B525" s="54"/>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row>
    <row r="526" spans="1:30">
      <c r="A526" s="56"/>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c r="AD526" s="57"/>
    </row>
    <row r="527" spans="1:30">
      <c r="A527" s="54"/>
      <c r="B527" s="54"/>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row>
    <row r="528" spans="1:30">
      <c r="A528" s="56"/>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c r="AD528" s="57"/>
    </row>
    <row r="529" spans="1:30">
      <c r="A529" s="54"/>
      <c r="B529" s="54"/>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row>
    <row r="530" spans="1:30">
      <c r="A530" s="56"/>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row>
    <row r="531" spans="1:30">
      <c r="A531" s="54"/>
      <c r="B531" s="54"/>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row>
    <row r="532" spans="1:30">
      <c r="A532" s="56"/>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c r="AD532" s="57"/>
    </row>
    <row r="533" spans="1:30">
      <c r="A533" s="54"/>
      <c r="B533" s="54"/>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row>
    <row r="534" spans="1:30">
      <c r="A534" s="56"/>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c r="AD534" s="57"/>
    </row>
    <row r="535" spans="1:30">
      <c r="A535" s="54"/>
      <c r="B535" s="54"/>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row>
    <row r="536" spans="1:30">
      <c r="A536" s="56"/>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c r="AD536" s="57"/>
    </row>
    <row r="537" spans="1:30">
      <c r="A537" s="54"/>
      <c r="B537" s="54"/>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row>
    <row r="538" spans="1:30">
      <c r="A538" s="56"/>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c r="AD538" s="57"/>
    </row>
    <row r="539" spans="1:30">
      <c r="A539" s="54"/>
      <c r="B539" s="54"/>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row>
    <row r="540" spans="1:30">
      <c r="A540" s="56"/>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c r="AD540" s="57"/>
    </row>
    <row r="541" spans="1:30">
      <c r="A541" s="54"/>
      <c r="B541" s="54"/>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row>
    <row r="542" spans="1:30">
      <c r="A542" s="56"/>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c r="AD542" s="57"/>
    </row>
    <row r="543" spans="1:30">
      <c r="A543" s="54"/>
      <c r="B543" s="54"/>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row>
    <row r="544" spans="1:30">
      <c r="A544" s="56"/>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c r="AD544" s="57"/>
    </row>
    <row r="545" spans="1:30">
      <c r="A545" s="54"/>
      <c r="B545" s="54"/>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row>
    <row r="546" spans="1:30">
      <c r="A546" s="56"/>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c r="AD546" s="57"/>
    </row>
    <row r="547" spans="1:30">
      <c r="A547" s="54"/>
      <c r="B547" s="54"/>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row>
    <row r="548" spans="1:30">
      <c r="A548" s="56"/>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c r="AD548" s="57"/>
    </row>
    <row r="549" spans="1:30">
      <c r="A549" s="54"/>
      <c r="B549" s="54"/>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row>
    <row r="550" spans="1:30">
      <c r="A550" s="56"/>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c r="AD550" s="57"/>
    </row>
    <row r="551" spans="1:30">
      <c r="A551" s="54"/>
      <c r="B551" s="54"/>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row>
    <row r="552" spans="1:30">
      <c r="A552" s="56"/>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c r="AD552" s="57"/>
    </row>
    <row r="553" spans="1:30">
      <c r="A553" s="54"/>
      <c r="B553" s="54"/>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row>
    <row r="554" spans="1:30">
      <c r="A554" s="56"/>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c r="AD554" s="57"/>
    </row>
    <row r="555" spans="1:30">
      <c r="A555" s="54"/>
      <c r="B555" s="54"/>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row>
    <row r="556" spans="1:30">
      <c r="A556" s="56"/>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c r="AD556" s="57"/>
    </row>
    <row r="557" spans="1:30">
      <c r="A557" s="54"/>
      <c r="B557" s="54"/>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row>
    <row r="558" spans="1:30">
      <c r="A558" s="56"/>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c r="AD558" s="57"/>
    </row>
    <row r="559" spans="1:30">
      <c r="A559" s="54"/>
      <c r="B559" s="54"/>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row>
    <row r="560" spans="1:30">
      <c r="A560" s="56"/>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c r="AD560" s="57"/>
    </row>
    <row r="561" spans="1:30">
      <c r="A561" s="54"/>
      <c r="B561" s="54"/>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row>
    <row r="562" spans="1:30">
      <c r="A562" s="56"/>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c r="AD562" s="57"/>
    </row>
    <row r="563" spans="1:30">
      <c r="A563" s="54"/>
      <c r="B563" s="54"/>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row>
    <row r="564" spans="1:30">
      <c r="A564" s="56"/>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row>
    <row r="565" spans="1:30">
      <c r="A565" s="54"/>
      <c r="B565" s="54"/>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row>
    <row r="566" spans="1:30">
      <c r="A566" s="56"/>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c r="AD566" s="57"/>
    </row>
    <row r="567" spans="1:30">
      <c r="A567" s="54"/>
      <c r="B567" s="54"/>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row>
    <row r="568" spans="1:30">
      <c r="A568" s="56"/>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c r="AD568" s="57"/>
    </row>
    <row r="569" spans="1:30">
      <c r="A569" s="54"/>
      <c r="B569" s="54"/>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row>
    <row r="570" spans="1:30">
      <c r="A570" s="56"/>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c r="AD570" s="57"/>
    </row>
    <row r="571" spans="1:30">
      <c r="A571" s="54"/>
      <c r="B571" s="54"/>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row>
    <row r="572" spans="1:30">
      <c r="A572" s="56"/>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row>
    <row r="573" spans="1:30">
      <c r="A573" s="54"/>
      <c r="B573" s="54"/>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row>
    <row r="574" spans="1:30">
      <c r="A574" s="56"/>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row>
    <row r="575" spans="1:30">
      <c r="A575" s="54"/>
      <c r="B575" s="54"/>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row>
    <row r="576" spans="1:30">
      <c r="A576" s="56"/>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row>
    <row r="577" spans="1:30">
      <c r="A577" s="54"/>
      <c r="B577" s="54"/>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row>
    <row r="578" spans="1:30">
      <c r="A578" s="56"/>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c r="AD578" s="57"/>
    </row>
    <row r="579" spans="1:30">
      <c r="A579" s="54"/>
      <c r="B579" s="54"/>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row>
    <row r="580" spans="1:30">
      <c r="A580" s="56"/>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c r="AD580" s="57"/>
    </row>
    <row r="581" spans="1:30">
      <c r="A581" s="54"/>
      <c r="B581" s="54"/>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row>
    <row r="582" spans="1:30">
      <c r="A582" s="56"/>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c r="AD582" s="57"/>
    </row>
    <row r="583" spans="1:30">
      <c r="A583" s="54"/>
      <c r="B583" s="54"/>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row>
    <row r="584" spans="1:30">
      <c r="A584" s="56"/>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c r="AD584" s="57"/>
    </row>
    <row r="585" spans="1:30">
      <c r="A585" s="54"/>
      <c r="B585" s="54"/>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row>
    <row r="586" spans="1:30">
      <c r="A586" s="56"/>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c r="AD586" s="57"/>
    </row>
    <row r="587" spans="1:30">
      <c r="A587" s="54"/>
      <c r="B587" s="54"/>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row>
    <row r="588" spans="1:30">
      <c r="A588" s="56"/>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row>
    <row r="589" spans="1:30">
      <c r="A589" s="54"/>
      <c r="B589" s="54"/>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row>
    <row r="590" spans="1:30">
      <c r="A590" s="56"/>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row>
    <row r="591" spans="1:30">
      <c r="A591" s="54"/>
      <c r="B591" s="54"/>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row>
    <row r="592" spans="1:30">
      <c r="A592" s="56"/>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c r="AD592" s="57"/>
    </row>
    <row r="593" spans="1:30">
      <c r="A593" s="54"/>
      <c r="B593" s="54"/>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row>
    <row r="594" spans="1:30">
      <c r="A594" s="56"/>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row>
    <row r="595" spans="1:30">
      <c r="A595" s="54"/>
      <c r="B595" s="54"/>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row>
    <row r="596" spans="1:30">
      <c r="A596" s="56"/>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c r="AD596" s="57"/>
    </row>
    <row r="597" spans="1:30">
      <c r="A597" s="54"/>
      <c r="B597" s="54"/>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row>
    <row r="598" spans="1:30">
      <c r="A598" s="56"/>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row>
    <row r="599" spans="1:30">
      <c r="A599" s="54"/>
      <c r="B599" s="54"/>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row>
    <row r="600" spans="1:30">
      <c r="A600" s="56"/>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row>
    <row r="601" spans="1:30">
      <c r="A601" s="54"/>
      <c r="B601" s="54"/>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row>
    <row r="602" spans="1:30">
      <c r="A602" s="56"/>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c r="AD602" s="57"/>
    </row>
    <row r="603" spans="1:30">
      <c r="A603" s="54"/>
      <c r="B603" s="54"/>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row>
    <row r="604" spans="1:30">
      <c r="A604" s="56"/>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row>
    <row r="605" spans="1:30">
      <c r="A605" s="54"/>
      <c r="B605" s="54"/>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row>
    <row r="606" spans="1:30">
      <c r="A606" s="56"/>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c r="AD606" s="57"/>
    </row>
    <row r="607" spans="1:30">
      <c r="A607" s="54"/>
      <c r="B607" s="54"/>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row>
    <row r="608" spans="1:30">
      <c r="A608" s="56"/>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c r="AD608" s="57"/>
    </row>
    <row r="609" spans="1:30">
      <c r="A609" s="54"/>
      <c r="B609" s="54"/>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row>
    <row r="610" spans="1:30">
      <c r="A610" s="56"/>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c r="AD610" s="57"/>
    </row>
    <row r="611" spans="1:30">
      <c r="A611" s="54"/>
      <c r="B611" s="54"/>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row>
    <row r="612" spans="1:30">
      <c r="A612" s="56"/>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c r="AD612" s="57"/>
    </row>
    <row r="613" spans="1:30">
      <c r="A613" s="54"/>
      <c r="B613" s="54"/>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row>
    <row r="614" spans="1:30">
      <c r="A614" s="56"/>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c r="AD614" s="57"/>
    </row>
    <row r="615" spans="1:30">
      <c r="A615" s="54"/>
      <c r="B615" s="54"/>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row>
    <row r="616" spans="1:30">
      <c r="A616" s="56"/>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c r="AD616" s="57"/>
    </row>
    <row r="617" spans="1:30">
      <c r="A617" s="54"/>
      <c r="B617" s="54"/>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row>
    <row r="618" spans="1:30">
      <c r="A618" s="56"/>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c r="AD618" s="57"/>
    </row>
    <row r="619" spans="1:30">
      <c r="A619" s="54"/>
      <c r="B619" s="54"/>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row>
    <row r="620" spans="1:30">
      <c r="A620" s="56"/>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c r="AD620" s="57"/>
    </row>
    <row r="621" spans="1:30">
      <c r="A621" s="54"/>
      <c r="B621" s="54"/>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row>
    <row r="622" spans="1:30">
      <c r="A622" s="56"/>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c r="AD622" s="57"/>
    </row>
    <row r="623" spans="1:30">
      <c r="A623" s="54"/>
      <c r="B623" s="54"/>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row>
    <row r="624" spans="1:30">
      <c r="A624" s="56"/>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row>
    <row r="625" spans="1:30">
      <c r="A625" s="54"/>
      <c r="B625" s="54"/>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row>
    <row r="626" spans="1:30">
      <c r="A626" s="56"/>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c r="AD626" s="57"/>
    </row>
    <row r="627" spans="1:30">
      <c r="A627" s="54"/>
      <c r="B627" s="54"/>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row>
    <row r="628" spans="1:30">
      <c r="A628" s="56"/>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c r="AD628" s="57"/>
    </row>
    <row r="629" spans="1:30">
      <c r="A629" s="54"/>
      <c r="B629" s="54"/>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row>
    <row r="630" spans="1:30">
      <c r="A630" s="56"/>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c r="AD630" s="57"/>
    </row>
    <row r="631" spans="1:30">
      <c r="A631" s="54"/>
      <c r="B631" s="54"/>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row>
    <row r="632" spans="1:30">
      <c r="A632" s="56"/>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c r="AD632" s="57"/>
    </row>
    <row r="633" spans="1:30">
      <c r="A633" s="54"/>
      <c r="B633" s="54"/>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row>
    <row r="634" spans="1:30">
      <c r="A634" s="56"/>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c r="AD634" s="57"/>
    </row>
    <row r="635" spans="1:30">
      <c r="A635" s="54"/>
      <c r="B635" s="54"/>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row>
    <row r="636" spans="1:30">
      <c r="A636" s="56"/>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c r="AD636" s="57"/>
    </row>
    <row r="637" spans="1:30">
      <c r="A637" s="54"/>
      <c r="B637" s="54"/>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row>
    <row r="638" spans="1:30">
      <c r="A638" s="56"/>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c r="AD638" s="57"/>
    </row>
    <row r="639" spans="1:30">
      <c r="A639" s="54"/>
      <c r="B639" s="54"/>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row>
    <row r="640" spans="1:30">
      <c r="A640" s="56"/>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c r="AD640" s="57"/>
    </row>
    <row r="641" spans="1:30">
      <c r="A641" s="54"/>
      <c r="B641" s="54"/>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row>
    <row r="642" spans="1:30">
      <c r="A642" s="56"/>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c r="AD642" s="57"/>
    </row>
    <row r="643" spans="1:30">
      <c r="A643" s="54"/>
      <c r="B643" s="54"/>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row>
    <row r="644" spans="1:30">
      <c r="A644" s="56"/>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c r="AD644" s="57"/>
    </row>
    <row r="645" spans="1:30">
      <c r="A645" s="54"/>
      <c r="B645" s="54"/>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row>
    <row r="646" spans="1:30">
      <c r="A646" s="56"/>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c r="AD646" s="57"/>
    </row>
    <row r="647" spans="1:30">
      <c r="A647" s="54"/>
      <c r="B647" s="54"/>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row>
    <row r="648" spans="1:30">
      <c r="A648" s="56"/>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c r="AD648" s="57"/>
    </row>
    <row r="649" spans="1:30">
      <c r="A649" s="54"/>
      <c r="B649" s="54"/>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row>
    <row r="650" spans="1:30">
      <c r="A650" s="56"/>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c r="AD650" s="57"/>
    </row>
    <row r="651" spans="1:30">
      <c r="A651" s="54"/>
      <c r="B651" s="54"/>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row>
    <row r="652" spans="1:30">
      <c r="A652" s="56"/>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c r="AD652" s="57"/>
    </row>
    <row r="653" spans="1:30">
      <c r="A653" s="54"/>
      <c r="B653" s="54"/>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row>
    <row r="654" spans="1:30">
      <c r="A654" s="56"/>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c r="AD654" s="57"/>
    </row>
    <row r="655" spans="1:30">
      <c r="A655" s="54"/>
      <c r="B655" s="54"/>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row>
    <row r="656" spans="1:30">
      <c r="A656" s="56"/>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c r="AD656" s="57"/>
    </row>
    <row r="657" spans="1:30">
      <c r="A657" s="54"/>
      <c r="B657" s="54"/>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row>
    <row r="658" spans="1:30">
      <c r="A658" s="56"/>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c r="AD658" s="57"/>
    </row>
    <row r="659" spans="1:30">
      <c r="A659" s="54"/>
      <c r="B659" s="54"/>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row>
    <row r="660" spans="1:30">
      <c r="A660" s="56"/>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c r="AD660" s="57"/>
    </row>
    <row r="661" spans="1:30">
      <c r="A661" s="54"/>
      <c r="B661" s="54"/>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row>
    <row r="662" spans="1:30">
      <c r="A662" s="56"/>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c r="AD662" s="57"/>
    </row>
    <row r="663" spans="1:30">
      <c r="A663" s="54"/>
      <c r="B663" s="54"/>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row>
    <row r="664" spans="1:30">
      <c r="A664" s="56"/>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c r="AD664" s="57"/>
    </row>
    <row r="665" spans="1:30">
      <c r="A665" s="54"/>
      <c r="B665" s="54"/>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row>
    <row r="666" spans="1:30">
      <c r="A666" s="56"/>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c r="AD666" s="57"/>
    </row>
    <row r="667" spans="1:30">
      <c r="A667" s="54"/>
      <c r="B667" s="54"/>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row>
    <row r="668" spans="1:30">
      <c r="A668" s="56"/>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c r="AD668" s="57"/>
    </row>
    <row r="669" spans="1:30">
      <c r="A669" s="54"/>
      <c r="B669" s="54"/>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row>
    <row r="670" spans="1:30">
      <c r="A670" s="56"/>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c r="AD670" s="57"/>
    </row>
    <row r="671" spans="1:30">
      <c r="A671" s="54"/>
      <c r="B671" s="54"/>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row>
    <row r="672" spans="1:30">
      <c r="A672" s="56"/>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c r="AD672" s="57"/>
    </row>
    <row r="673" spans="1:30">
      <c r="A673" s="54"/>
      <c r="B673" s="54"/>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row>
    <row r="674" spans="1:30">
      <c r="A674" s="56"/>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c r="AD674" s="57"/>
    </row>
    <row r="675" spans="1:30">
      <c r="A675" s="54"/>
      <c r="B675" s="54"/>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row>
    <row r="676" spans="1:30">
      <c r="A676" s="56"/>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c r="AD676" s="57"/>
    </row>
    <row r="677" spans="1:30">
      <c r="A677" s="54"/>
      <c r="B677" s="54"/>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row>
    <row r="678" spans="1:30">
      <c r="A678" s="56"/>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c r="AD678" s="57"/>
    </row>
    <row r="679" spans="1:30">
      <c r="A679" s="54"/>
      <c r="B679" s="54"/>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row>
    <row r="680" spans="1:30">
      <c r="A680" s="56"/>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c r="AD680" s="57"/>
    </row>
    <row r="681" spans="1:30">
      <c r="A681" s="54"/>
      <c r="B681" s="54"/>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row>
    <row r="682" spans="1:30">
      <c r="A682" s="56"/>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c r="AD682" s="57"/>
    </row>
    <row r="683" spans="1:30">
      <c r="A683" s="54"/>
      <c r="B683" s="54"/>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row>
    <row r="684" spans="1:30">
      <c r="A684" s="56"/>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c r="AD684" s="57"/>
    </row>
    <row r="685" spans="1:30">
      <c r="A685" s="54"/>
      <c r="B685" s="54"/>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row>
    <row r="686" spans="1:30">
      <c r="A686" s="56"/>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c r="AD686" s="57"/>
    </row>
    <row r="687" spans="1:30">
      <c r="A687" s="54"/>
      <c r="B687" s="54"/>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row>
    <row r="688" spans="1:30">
      <c r="A688" s="56"/>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c r="AD688" s="57"/>
    </row>
    <row r="689" spans="1:30">
      <c r="A689" s="54"/>
      <c r="B689" s="54"/>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row>
    <row r="690" spans="1:30">
      <c r="A690" s="56"/>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c r="AD690" s="57"/>
    </row>
    <row r="691" spans="1:30">
      <c r="A691" s="54"/>
      <c r="B691" s="54"/>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row>
    <row r="692" spans="1:30">
      <c r="A692" s="56"/>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c r="AD692" s="57"/>
    </row>
    <row r="693" spans="1:30">
      <c r="A693" s="54"/>
      <c r="B693" s="54"/>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row>
    <row r="694" spans="1:30">
      <c r="A694" s="56"/>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c r="AD694" s="57"/>
    </row>
    <row r="695" spans="1:30">
      <c r="A695" s="54"/>
      <c r="B695" s="54"/>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row>
    <row r="696" spans="1:30">
      <c r="A696" s="56"/>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c r="AD696" s="57"/>
    </row>
    <row r="697" spans="1:30">
      <c r="A697" s="54"/>
      <c r="B697" s="54"/>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row>
    <row r="698" spans="1:30">
      <c r="A698" s="56"/>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c r="AD698" s="57"/>
    </row>
    <row r="699" spans="1:30">
      <c r="A699" s="54"/>
      <c r="B699" s="54"/>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row>
    <row r="700" spans="1:30">
      <c r="A700" s="56"/>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c r="AD700" s="57"/>
    </row>
    <row r="701" spans="1:30">
      <c r="A701" s="54"/>
      <c r="B701" s="54"/>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row>
    <row r="702" spans="1:30">
      <c r="A702" s="56"/>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c r="AD702" s="57"/>
    </row>
    <row r="703" spans="1:30">
      <c r="A703" s="54"/>
      <c r="B703" s="54"/>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row>
    <row r="704" spans="1:30">
      <c r="A704" s="56"/>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c r="AD704" s="57"/>
    </row>
    <row r="705" spans="1:30">
      <c r="A705" s="54"/>
      <c r="B705" s="54"/>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row>
    <row r="706" spans="1:30">
      <c r="A706" s="56"/>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c r="AD706" s="57"/>
    </row>
    <row r="707" spans="1:30">
      <c r="A707" s="54"/>
      <c r="B707" s="54"/>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row>
    <row r="708" spans="1:30">
      <c r="A708" s="56"/>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c r="AD708" s="57"/>
    </row>
    <row r="709" spans="1:30">
      <c r="A709" s="54"/>
      <c r="B709" s="54"/>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row>
    <row r="710" spans="1:30">
      <c r="A710" s="56"/>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c r="AD710" s="57"/>
    </row>
    <row r="711" spans="1:30">
      <c r="A711" s="54"/>
      <c r="B711" s="54"/>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row>
    <row r="712" spans="1:30">
      <c r="A712" s="56"/>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c r="AD712" s="57"/>
    </row>
    <row r="713" spans="1:30">
      <c r="A713" s="54"/>
      <c r="B713" s="54"/>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row>
    <row r="714" spans="1:30">
      <c r="A714" s="56"/>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c r="AD714" s="57"/>
    </row>
    <row r="715" spans="1:30">
      <c r="A715" s="54"/>
      <c r="B715" s="54"/>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row>
    <row r="716" spans="1:30">
      <c r="A716" s="56"/>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c r="AD716" s="57"/>
    </row>
    <row r="717" spans="1:30">
      <c r="A717" s="54"/>
      <c r="B717" s="54"/>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row>
    <row r="718" spans="1:30">
      <c r="A718" s="56"/>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c r="AD718" s="57"/>
    </row>
    <row r="719" spans="1:30">
      <c r="A719" s="54"/>
      <c r="B719" s="54"/>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row>
    <row r="720" spans="1:30">
      <c r="A720" s="56"/>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c r="AD720" s="57"/>
    </row>
    <row r="721" spans="1:30">
      <c r="A721" s="54"/>
      <c r="B721" s="54"/>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row>
    <row r="722" spans="1:30">
      <c r="A722" s="56"/>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c r="AD722" s="57"/>
    </row>
    <row r="723" spans="1:30">
      <c r="A723" s="54"/>
      <c r="B723" s="54"/>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row>
    <row r="724" spans="1:30">
      <c r="A724" s="56"/>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c r="AD724" s="57"/>
    </row>
    <row r="725" spans="1:30">
      <c r="A725" s="54"/>
      <c r="B725" s="54"/>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row>
    <row r="726" spans="1:30">
      <c r="A726" s="56"/>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c r="AD726" s="57"/>
    </row>
    <row r="727" spans="1:30">
      <c r="A727" s="54"/>
      <c r="B727" s="54"/>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row>
    <row r="728" spans="1:30">
      <c r="A728" s="56"/>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c r="AD728" s="57"/>
    </row>
    <row r="729" spans="1:30">
      <c r="A729" s="54"/>
      <c r="B729" s="54"/>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row>
    <row r="730" spans="1:30">
      <c r="A730" s="56"/>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c r="AD730" s="57"/>
    </row>
    <row r="731" spans="1:30">
      <c r="A731" s="54"/>
      <c r="B731" s="54"/>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row>
    <row r="732" spans="1:30">
      <c r="A732" s="56"/>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c r="AD732" s="57"/>
    </row>
    <row r="733" spans="1:30">
      <c r="A733" s="54"/>
      <c r="B733" s="54"/>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row>
    <row r="734" spans="1:30">
      <c r="A734" s="56"/>
      <c r="B734" s="56"/>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c r="AD734" s="57"/>
    </row>
    <row r="735" spans="1:30">
      <c r="A735" s="54"/>
      <c r="B735" s="54"/>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row>
    <row r="736" spans="1:30">
      <c r="A736" s="56"/>
      <c r="B736" s="56"/>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c r="AD736" s="57"/>
    </row>
    <row r="737" spans="1:30">
      <c r="A737" s="54"/>
      <c r="B737" s="54"/>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row>
    <row r="738" spans="1:30">
      <c r="A738" s="56"/>
      <c r="B738" s="56"/>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c r="AD738" s="57"/>
    </row>
    <row r="739" spans="1:30">
      <c r="A739" s="54"/>
      <c r="B739" s="54"/>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row>
    <row r="740" spans="1:30">
      <c r="A740" s="56"/>
      <c r="B740" s="56"/>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c r="AD740" s="57"/>
    </row>
    <row r="741" spans="1:30">
      <c r="A741" s="54"/>
      <c r="B741" s="54"/>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row>
    <row r="742" spans="1:30">
      <c r="A742" s="56"/>
      <c r="B742" s="56"/>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c r="AD742" s="57"/>
    </row>
    <row r="743" spans="1:30">
      <c r="A743" s="54"/>
      <c r="B743" s="54"/>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row>
    <row r="744" spans="1:30">
      <c r="A744" s="56"/>
      <c r="B744" s="56"/>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c r="AD744" s="57"/>
    </row>
    <row r="745" spans="1:30">
      <c r="A745" s="54"/>
      <c r="B745" s="54"/>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row>
    <row r="746" spans="1:30">
      <c r="A746" s="56"/>
      <c r="B746" s="56"/>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c r="AD746" s="57"/>
    </row>
    <row r="747" spans="1:30">
      <c r="A747" s="54"/>
      <c r="B747" s="54"/>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row>
    <row r="748" spans="1:30">
      <c r="A748" s="56"/>
      <c r="B748" s="56"/>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c r="AD748" s="57"/>
    </row>
    <row r="749" spans="1:30">
      <c r="A749" s="54"/>
      <c r="B749" s="54"/>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row>
    <row r="750" spans="1:30">
      <c r="A750" s="56"/>
      <c r="B750" s="56"/>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c r="AD750" s="57"/>
    </row>
    <row r="751" spans="1:30">
      <c r="A751" s="54"/>
      <c r="B751" s="54"/>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row>
    <row r="752" spans="1:30">
      <c r="A752" s="56"/>
      <c r="B752" s="56"/>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c r="AD752" s="57"/>
    </row>
    <row r="753" spans="1:30">
      <c r="A753" s="54"/>
      <c r="B753" s="54"/>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row>
    <row r="754" spans="1:30">
      <c r="A754" s="56"/>
      <c r="B754" s="56"/>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c r="AD754" s="57"/>
    </row>
    <row r="755" spans="1:30">
      <c r="A755" s="54"/>
      <c r="B755" s="54"/>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row>
    <row r="756" spans="1:30">
      <c r="A756" s="56"/>
      <c r="B756" s="56"/>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c r="AD756" s="57"/>
    </row>
    <row r="757" spans="1:30">
      <c r="A757" s="54"/>
      <c r="B757" s="54"/>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row>
    <row r="758" spans="1:30">
      <c r="A758" s="56"/>
      <c r="B758" s="56"/>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c r="AD758" s="57"/>
    </row>
    <row r="759" spans="1:30">
      <c r="A759" s="54"/>
      <c r="B759" s="54"/>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row>
    <row r="760" spans="1:30">
      <c r="A760" s="56"/>
      <c r="B760" s="56"/>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c r="AD760" s="57"/>
    </row>
    <row r="761" spans="1:30">
      <c r="A761" s="54"/>
      <c r="B761" s="54"/>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row>
    <row r="762" spans="1:30">
      <c r="A762" s="56"/>
      <c r="B762" s="56"/>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c r="AD762" s="57"/>
    </row>
    <row r="763" spans="1:30">
      <c r="A763" s="54"/>
      <c r="B763" s="54"/>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row>
    <row r="764" spans="1:30">
      <c r="A764" s="56"/>
      <c r="B764" s="56"/>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c r="AD764" s="57"/>
    </row>
    <row r="765" spans="1:30">
      <c r="A765" s="54"/>
      <c r="B765" s="54"/>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row>
    <row r="766" spans="1:30">
      <c r="A766" s="56"/>
      <c r="B766" s="56"/>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c r="AD766" s="57"/>
    </row>
    <row r="767" spans="1:30">
      <c r="A767" s="54"/>
      <c r="B767" s="54"/>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row>
    <row r="768" spans="1:30">
      <c r="A768" s="56"/>
      <c r="B768" s="56"/>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c r="AD768" s="57"/>
    </row>
    <row r="769" spans="1:30">
      <c r="A769" s="54"/>
      <c r="B769" s="54"/>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row>
    <row r="770" spans="1:30">
      <c r="A770" s="56"/>
      <c r="B770" s="56"/>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c r="AD770" s="57"/>
    </row>
    <row r="771" spans="1:30">
      <c r="A771" s="54"/>
      <c r="B771" s="54"/>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row>
    <row r="772" spans="1:30">
      <c r="A772" s="56"/>
      <c r="B772" s="56"/>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c r="AD772" s="57"/>
    </row>
    <row r="773" spans="1:30">
      <c r="A773" s="54"/>
      <c r="B773" s="54"/>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row>
    <row r="774" spans="1:30">
      <c r="A774" s="56"/>
      <c r="B774" s="56"/>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c r="AD774" s="57"/>
    </row>
    <row r="775" spans="1:30">
      <c r="A775" s="54"/>
      <c r="B775" s="54"/>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row>
    <row r="776" spans="1:30">
      <c r="A776" s="56"/>
      <c r="B776" s="56"/>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c r="AD776" s="57"/>
    </row>
    <row r="777" spans="1:30">
      <c r="A777" s="54"/>
      <c r="B777" s="54"/>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row>
    <row r="778" spans="1:30">
      <c r="A778" s="56"/>
      <c r="B778" s="56"/>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c r="AD778" s="57"/>
    </row>
    <row r="779" spans="1:30">
      <c r="A779" s="54"/>
      <c r="B779" s="54"/>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row>
    <row r="780" spans="1:30">
      <c r="A780" s="56"/>
      <c r="B780" s="56"/>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c r="AD780" s="57"/>
    </row>
    <row r="781" spans="1:30">
      <c r="A781" s="54"/>
      <c r="B781" s="54"/>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row>
    <row r="782" spans="1:30">
      <c r="A782" s="56"/>
      <c r="B782" s="56"/>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c r="AD782" s="57"/>
    </row>
    <row r="783" spans="1:30">
      <c r="A783" s="54"/>
      <c r="B783" s="54"/>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row>
    <row r="784" spans="1:30">
      <c r="A784" s="56"/>
      <c r="B784" s="56"/>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c r="AD784" s="57"/>
    </row>
    <row r="785" spans="1:30">
      <c r="A785" s="54"/>
      <c r="B785" s="54"/>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row>
    <row r="786" spans="1:30">
      <c r="A786" s="56"/>
      <c r="B786" s="56"/>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c r="AD786" s="57"/>
    </row>
    <row r="787" spans="1:30">
      <c r="A787" s="54"/>
      <c r="B787" s="54"/>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row>
    <row r="788" spans="1:30">
      <c r="A788" s="56"/>
      <c r="B788" s="56"/>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c r="AD788" s="57"/>
    </row>
    <row r="789" spans="1:30">
      <c r="A789" s="54"/>
      <c r="B789" s="54"/>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row>
    <row r="790" spans="1:30">
      <c r="A790" s="56"/>
      <c r="B790" s="56"/>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c r="AD790" s="57"/>
    </row>
    <row r="791" spans="1:30">
      <c r="A791" s="54"/>
      <c r="B791" s="54"/>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row>
    <row r="792" spans="1:30">
      <c r="A792" s="56"/>
      <c r="B792" s="56"/>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c r="AD792" s="57"/>
    </row>
    <row r="793" spans="1:30">
      <c r="A793" s="54"/>
      <c r="B793" s="54"/>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row>
    <row r="794" spans="1:30">
      <c r="A794" s="56"/>
      <c r="B794" s="56"/>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c r="AD794" s="57"/>
    </row>
    <row r="795" spans="1:30">
      <c r="A795" s="54"/>
      <c r="B795" s="54"/>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row>
    <row r="796" spans="1:30">
      <c r="A796" s="56"/>
      <c r="B796" s="56"/>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c r="AD796" s="57"/>
    </row>
    <row r="797" spans="1:30">
      <c r="A797" s="54"/>
      <c r="B797" s="54"/>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row>
    <row r="798" spans="1:30">
      <c r="A798" s="56"/>
      <c r="B798" s="56"/>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c r="AD798" s="57"/>
    </row>
    <row r="799" spans="1:30">
      <c r="A799" s="54"/>
      <c r="B799" s="54"/>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row>
    <row r="800" spans="1:30">
      <c r="A800" s="56"/>
      <c r="B800" s="56"/>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c r="AD800" s="57"/>
    </row>
    <row r="801" spans="1:30">
      <c r="A801" s="54"/>
      <c r="B801" s="54"/>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row>
    <row r="802" spans="1:30">
      <c r="A802" s="56"/>
      <c r="B802" s="56"/>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c r="AD802" s="57"/>
    </row>
    <row r="803" spans="1:30">
      <c r="A803" s="54"/>
      <c r="B803" s="54"/>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row>
    <row r="804" spans="1:30">
      <c r="A804" s="56"/>
      <c r="B804" s="56"/>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c r="AD804" s="57"/>
    </row>
    <row r="805" spans="1:30">
      <c r="A805" s="54"/>
      <c r="B805" s="54"/>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row>
    <row r="806" spans="1:30">
      <c r="A806" s="56"/>
      <c r="B806" s="56"/>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c r="AD806" s="57"/>
    </row>
    <row r="807" spans="1:30">
      <c r="A807" s="54"/>
      <c r="B807" s="54"/>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row>
    <row r="808" spans="1:30">
      <c r="A808" s="56"/>
      <c r="B808" s="56"/>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c r="AD808" s="57"/>
    </row>
    <row r="809" spans="1:30">
      <c r="A809" s="54"/>
      <c r="B809" s="54"/>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row>
    <row r="810" spans="1:30">
      <c r="A810" s="56"/>
      <c r="B810" s="56"/>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c r="AD810" s="57"/>
    </row>
    <row r="811" spans="1:30">
      <c r="A811" s="54"/>
      <c r="B811" s="54"/>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row>
    <row r="812" spans="1:30">
      <c r="A812" s="56"/>
      <c r="B812" s="56"/>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c r="AD812" s="57"/>
    </row>
    <row r="813" spans="1:30">
      <c r="A813" s="54"/>
      <c r="B813" s="54"/>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row>
    <row r="814" spans="1:30">
      <c r="A814" s="56"/>
      <c r="B814" s="56"/>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c r="AD814" s="57"/>
    </row>
    <row r="815" spans="1:30">
      <c r="A815" s="54"/>
      <c r="B815" s="54"/>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row>
    <row r="816" spans="1:30">
      <c r="A816" s="56"/>
      <c r="B816" s="56"/>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c r="AD816" s="57"/>
    </row>
    <row r="817" spans="1:30">
      <c r="A817" s="54"/>
      <c r="B817" s="54"/>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row>
    <row r="818" spans="1:30">
      <c r="A818" s="56"/>
      <c r="B818" s="56"/>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c r="AD818" s="57"/>
    </row>
    <row r="819" spans="1:30">
      <c r="A819" s="54"/>
      <c r="B819" s="54"/>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row>
    <row r="820" spans="1:30">
      <c r="A820" s="56"/>
      <c r="B820" s="56"/>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c r="AD820" s="57"/>
    </row>
    <row r="821" spans="1:30">
      <c r="A821" s="54"/>
      <c r="B821" s="54"/>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row>
    <row r="822" spans="1:30">
      <c r="A822" s="56"/>
      <c r="B822" s="56"/>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c r="AD822" s="57"/>
    </row>
    <row r="823" spans="1:30">
      <c r="A823" s="54"/>
      <c r="B823" s="54"/>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row>
    <row r="824" spans="1:30">
      <c r="A824" s="56"/>
      <c r="B824" s="56"/>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c r="AD824" s="57"/>
    </row>
    <row r="825" spans="1:30">
      <c r="A825" s="54"/>
      <c r="B825" s="54"/>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row>
    <row r="826" spans="1:30">
      <c r="A826" s="56"/>
      <c r="B826" s="56"/>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c r="AD826" s="57"/>
    </row>
    <row r="827" spans="1:30">
      <c r="A827" s="54"/>
      <c r="B827" s="54"/>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row>
    <row r="828" spans="1:30">
      <c r="A828" s="56"/>
      <c r="B828" s="56"/>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c r="AD828" s="57"/>
    </row>
    <row r="829" spans="1:30">
      <c r="A829" s="54"/>
      <c r="B829" s="54"/>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row>
    <row r="830" spans="1:30">
      <c r="A830" s="56"/>
      <c r="B830" s="56"/>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c r="AD830" s="57"/>
    </row>
    <row r="831" spans="1:30">
      <c r="A831" s="54"/>
      <c r="B831" s="54"/>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row>
    <row r="832" spans="1:30">
      <c r="A832" s="56"/>
      <c r="B832" s="56"/>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c r="AD832" s="57"/>
    </row>
    <row r="833" spans="1:30">
      <c r="A833" s="54"/>
      <c r="B833" s="54"/>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row>
    <row r="834" spans="1:30">
      <c r="A834" s="56"/>
      <c r="B834" s="56"/>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c r="AD834" s="57"/>
    </row>
    <row r="835" spans="1:30">
      <c r="A835" s="54"/>
      <c r="B835" s="54"/>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row>
    <row r="836" spans="1:30">
      <c r="A836" s="56"/>
      <c r="B836" s="56"/>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c r="AD836" s="57"/>
    </row>
    <row r="837" spans="1:30">
      <c r="A837" s="54"/>
      <c r="B837" s="54"/>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row>
    <row r="838" spans="1:30">
      <c r="A838" s="56"/>
      <c r="B838" s="56"/>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c r="AD838" s="57"/>
    </row>
    <row r="839" spans="1:30">
      <c r="A839" s="54"/>
      <c r="B839" s="54"/>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row>
    <row r="840" spans="1:30">
      <c r="A840" s="56"/>
      <c r="B840" s="56"/>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c r="AD840" s="57"/>
    </row>
    <row r="841" spans="1:30">
      <c r="A841" s="54"/>
      <c r="B841" s="54"/>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row>
    <row r="842" spans="1:30">
      <c r="A842" s="56"/>
      <c r="B842" s="56"/>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c r="AD842" s="57"/>
    </row>
    <row r="843" spans="1:30">
      <c r="A843" s="54"/>
      <c r="B843" s="54"/>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row>
    <row r="844" spans="1:30">
      <c r="A844" s="56"/>
      <c r="B844" s="56"/>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c r="AD844" s="57"/>
    </row>
    <row r="845" spans="1:30">
      <c r="A845" s="54"/>
      <c r="B845" s="54"/>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row>
    <row r="846" spans="1:30">
      <c r="A846" s="56"/>
      <c r="B846" s="56"/>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c r="AD846" s="57"/>
    </row>
    <row r="847" spans="1:30">
      <c r="A847" s="54"/>
      <c r="B847" s="54"/>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row>
    <row r="848" spans="1:30">
      <c r="A848" s="56"/>
      <c r="B848" s="56"/>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c r="AD848" s="57"/>
    </row>
    <row r="849" spans="1:30">
      <c r="A849" s="54"/>
      <c r="B849" s="54"/>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row>
    <row r="850" spans="1:30">
      <c r="A850" s="56"/>
      <c r="B850" s="56"/>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c r="AD850" s="57"/>
    </row>
    <row r="851" spans="1:30">
      <c r="A851" s="54"/>
      <c r="B851" s="54"/>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row>
    <row r="852" spans="1:30">
      <c r="A852" s="56"/>
      <c r="B852" s="56"/>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c r="AD852" s="57"/>
    </row>
    <row r="853" spans="1:30">
      <c r="A853" s="54"/>
      <c r="B853" s="54"/>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row>
    <row r="854" spans="1:30">
      <c r="A854" s="56"/>
      <c r="B854" s="56"/>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c r="AD854" s="57"/>
    </row>
    <row r="855" spans="1:30">
      <c r="A855" s="54"/>
      <c r="B855" s="54"/>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row>
    <row r="856" spans="1:30">
      <c r="A856" s="56"/>
      <c r="B856" s="56"/>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c r="AD856" s="57"/>
    </row>
    <row r="857" spans="1:30">
      <c r="A857" s="54"/>
      <c r="B857" s="54"/>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row>
    <row r="858" spans="1:30">
      <c r="A858" s="56"/>
      <c r="B858" s="56"/>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c r="AD858" s="57"/>
    </row>
    <row r="859" spans="1:30">
      <c r="A859" s="54"/>
      <c r="B859" s="54"/>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row>
    <row r="860" spans="1:30">
      <c r="A860" s="56"/>
      <c r="B860" s="56"/>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c r="AD860" s="57"/>
    </row>
    <row r="861" spans="1:30">
      <c r="A861" s="54"/>
      <c r="B861" s="54"/>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row>
    <row r="862" spans="1:30">
      <c r="A862" s="56"/>
      <c r="B862" s="56"/>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c r="AD862" s="57"/>
    </row>
    <row r="863" spans="1:30">
      <c r="A863" s="54"/>
      <c r="B863" s="54"/>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row>
    <row r="864" spans="1:30">
      <c r="A864" s="56"/>
      <c r="B864" s="56"/>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c r="AD864" s="57"/>
    </row>
    <row r="865" spans="1:30">
      <c r="A865" s="54"/>
      <c r="B865" s="54"/>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row>
    <row r="866" spans="1:30">
      <c r="A866" s="56"/>
      <c r="B866" s="56"/>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c r="AD866" s="57"/>
    </row>
    <row r="867" spans="1:30">
      <c r="A867" s="54"/>
      <c r="B867" s="54"/>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row>
    <row r="868" spans="1:30">
      <c r="A868" s="56"/>
      <c r="B868" s="56"/>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c r="AD868" s="57"/>
    </row>
    <row r="869" spans="1:30">
      <c r="A869" s="54"/>
      <c r="B869" s="54"/>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row>
    <row r="870" spans="1:30">
      <c r="A870" s="56"/>
      <c r="B870" s="56"/>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c r="AD870" s="57"/>
    </row>
    <row r="871" spans="1:30">
      <c r="A871" s="54"/>
      <c r="B871" s="54"/>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row>
    <row r="872" spans="1:30">
      <c r="A872" s="56"/>
      <c r="B872" s="56"/>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c r="AD872" s="57"/>
    </row>
    <row r="873" spans="1:30">
      <c r="A873" s="54"/>
      <c r="B873" s="54"/>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row>
    <row r="874" spans="1:30">
      <c r="A874" s="56"/>
      <c r="B874" s="56"/>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c r="AD874" s="57"/>
    </row>
    <row r="875" spans="1:30">
      <c r="A875" s="54"/>
      <c r="B875" s="54"/>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row>
    <row r="876" spans="1:30">
      <c r="A876" s="56"/>
      <c r="B876" s="56"/>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c r="AD876" s="57"/>
    </row>
    <row r="877" spans="1:30">
      <c r="A877" s="54"/>
      <c r="B877" s="54"/>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row>
    <row r="878" spans="1:30">
      <c r="A878" s="56"/>
      <c r="B878" s="56"/>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c r="AD878" s="57"/>
    </row>
    <row r="879" spans="1:30">
      <c r="A879" s="54"/>
      <c r="B879" s="54"/>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row>
    <row r="880" spans="1:30">
      <c r="A880" s="56"/>
      <c r="B880" s="56"/>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row>
    <row r="881" spans="1:30">
      <c r="A881" s="54"/>
      <c r="B881" s="54"/>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row>
    <row r="882" spans="1:30">
      <c r="A882" s="56"/>
      <c r="B882" s="56"/>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c r="AD882" s="57"/>
    </row>
    <row r="883" spans="1:30">
      <c r="A883" s="54"/>
      <c r="B883" s="54"/>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row>
    <row r="884" spans="1:30">
      <c r="A884" s="56"/>
      <c r="B884" s="56"/>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c r="AD884" s="57"/>
    </row>
    <row r="885" spans="1:30">
      <c r="A885" s="54"/>
      <c r="B885" s="54"/>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row>
    <row r="886" spans="1:30">
      <c r="A886" s="56"/>
      <c r="B886" s="56"/>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c r="AD886" s="57"/>
    </row>
    <row r="887" spans="1:30">
      <c r="A887" s="54"/>
      <c r="B887" s="54"/>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row>
    <row r="888" spans="1:30">
      <c r="A888" s="56"/>
      <c r="B888" s="56"/>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c r="AD888" s="57"/>
    </row>
    <row r="889" spans="1:30">
      <c r="A889" s="54"/>
      <c r="B889" s="54"/>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row>
    <row r="890" spans="1:30">
      <c r="A890" s="56"/>
      <c r="B890" s="56"/>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c r="AD890" s="57"/>
    </row>
    <row r="891" spans="1:30">
      <c r="A891" s="54"/>
      <c r="B891" s="54"/>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row>
    <row r="892" spans="1:30">
      <c r="A892" s="56"/>
      <c r="B892" s="56"/>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c r="AD892" s="57"/>
    </row>
    <row r="893" spans="1:30">
      <c r="A893" s="54"/>
      <c r="B893" s="54"/>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row>
    <row r="894" spans="1:30">
      <c r="A894" s="56"/>
      <c r="B894" s="56"/>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c r="AD894" s="57"/>
    </row>
    <row r="895" spans="1:30">
      <c r="A895" s="54"/>
      <c r="B895" s="54"/>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row>
    <row r="896" spans="1:30">
      <c r="A896" s="56"/>
      <c r="B896" s="56"/>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c r="AD896" s="57"/>
    </row>
    <row r="897" spans="1:30">
      <c r="A897" s="54"/>
      <c r="B897" s="54"/>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row>
    <row r="898" spans="1:30">
      <c r="A898" s="56"/>
      <c r="B898" s="56"/>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c r="AD898" s="57"/>
    </row>
    <row r="899" spans="1:30">
      <c r="A899" s="54"/>
      <c r="B899" s="54"/>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row>
    <row r="900" spans="1:30">
      <c r="A900" s="56"/>
      <c r="B900" s="56"/>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c r="AD900" s="57"/>
    </row>
    <row r="901" spans="1:30">
      <c r="A901" s="54"/>
      <c r="B901" s="54"/>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row>
    <row r="902" spans="1:30">
      <c r="A902" s="56"/>
      <c r="B902" s="56"/>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c r="AD902" s="57"/>
    </row>
    <row r="903" spans="1:30">
      <c r="A903" s="54"/>
      <c r="B903" s="54"/>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row>
    <row r="904" spans="1:30">
      <c r="A904" s="56"/>
      <c r="B904" s="56"/>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c r="AD904" s="57"/>
    </row>
    <row r="905" spans="1:30">
      <c r="A905" s="54"/>
      <c r="B905" s="54"/>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row>
    <row r="906" spans="1:30">
      <c r="A906" s="56"/>
      <c r="B906" s="56"/>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c r="AD906" s="57"/>
    </row>
    <row r="907" spans="1:30">
      <c r="A907" s="54"/>
      <c r="B907" s="54"/>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row>
    <row r="908" spans="1:30">
      <c r="A908" s="56"/>
      <c r="B908" s="56"/>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c r="AD908" s="57"/>
    </row>
    <row r="909" spans="1:30">
      <c r="A909" s="54"/>
      <c r="B909" s="54"/>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row>
    <row r="910" spans="1:30">
      <c r="A910" s="56"/>
      <c r="B910" s="56"/>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c r="AD910" s="57"/>
    </row>
    <row r="911" spans="1:30">
      <c r="A911" s="54"/>
      <c r="B911" s="54"/>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row>
    <row r="912" spans="1:30">
      <c r="A912" s="56"/>
      <c r="B912" s="56"/>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c r="AD912" s="57"/>
    </row>
    <row r="913" spans="1:30">
      <c r="A913" s="54"/>
      <c r="B913" s="54"/>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row>
    <row r="914" spans="1:30">
      <c r="A914" s="56"/>
      <c r="B914" s="56"/>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c r="AD914" s="57"/>
    </row>
    <row r="915" spans="1:30">
      <c r="A915" s="54"/>
      <c r="B915" s="54"/>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row>
    <row r="916" spans="1:30">
      <c r="A916" s="56"/>
      <c r="B916" s="56"/>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c r="AD916" s="57"/>
    </row>
    <row r="917" spans="1:30">
      <c r="A917" s="54"/>
      <c r="B917" s="54"/>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row>
    <row r="918" spans="1:30">
      <c r="A918" s="56"/>
      <c r="B918" s="56"/>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c r="AD918" s="57"/>
    </row>
    <row r="919" spans="1:30">
      <c r="A919" s="54"/>
      <c r="B919" s="54"/>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row>
    <row r="920" spans="1:30">
      <c r="A920" s="56"/>
      <c r="B920" s="56"/>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c r="AD920" s="57"/>
    </row>
    <row r="921" spans="1:30">
      <c r="A921" s="54"/>
      <c r="B921" s="54"/>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row>
    <row r="922" spans="1:30">
      <c r="A922" s="56"/>
      <c r="B922" s="56"/>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c r="AD922" s="57"/>
    </row>
    <row r="923" spans="1:30">
      <c r="A923" s="54"/>
      <c r="B923" s="54"/>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row>
    <row r="924" spans="1:30">
      <c r="A924" s="56"/>
      <c r="B924" s="56"/>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c r="AD924" s="57"/>
    </row>
    <row r="925" spans="1:30">
      <c r="A925" s="54"/>
      <c r="B925" s="54"/>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row>
    <row r="926" spans="1:30">
      <c r="A926" s="56"/>
      <c r="B926" s="56"/>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c r="AD926" s="57"/>
    </row>
    <row r="927" spans="1:30">
      <c r="A927" s="54"/>
      <c r="B927" s="54"/>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row>
    <row r="928" spans="1:30">
      <c r="A928" s="56"/>
      <c r="B928" s="56"/>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c r="AD928" s="57"/>
    </row>
    <row r="929" spans="1:30">
      <c r="A929" s="54"/>
      <c r="B929" s="54"/>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row>
    <row r="930" spans="1:30">
      <c r="A930" s="56"/>
      <c r="B930" s="56"/>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c r="AD930" s="57"/>
    </row>
    <row r="931" spans="1:30">
      <c r="A931" s="54"/>
      <c r="B931" s="54"/>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row>
    <row r="932" spans="1:30">
      <c r="A932" s="56"/>
      <c r="B932" s="56"/>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c r="AD932" s="57"/>
    </row>
    <row r="933" spans="1:30">
      <c r="A933" s="54"/>
      <c r="B933" s="54"/>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row>
    <row r="934" spans="1:30">
      <c r="A934" s="56"/>
      <c r="B934" s="56"/>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c r="AD934" s="57"/>
    </row>
    <row r="935" spans="1:30">
      <c r="A935" s="54"/>
      <c r="B935" s="54"/>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row>
    <row r="936" spans="1:30">
      <c r="A936" s="56"/>
      <c r="B936" s="56"/>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c r="AD936" s="57"/>
    </row>
    <row r="937" spans="1:30">
      <c r="A937" s="54"/>
      <c r="B937" s="54"/>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row>
    <row r="938" spans="1:30">
      <c r="A938" s="56"/>
      <c r="B938" s="56"/>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c r="AD938" s="57"/>
    </row>
    <row r="939" spans="1:30">
      <c r="A939" s="54"/>
      <c r="B939" s="54"/>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row>
    <row r="940" spans="1:30">
      <c r="A940" s="56"/>
      <c r="B940" s="56"/>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c r="AD940" s="57"/>
    </row>
    <row r="941" spans="1:30">
      <c r="A941" s="54"/>
      <c r="B941" s="54"/>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row>
    <row r="942" spans="1:30">
      <c r="A942" s="56"/>
      <c r="B942" s="56"/>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c r="AD942" s="57"/>
    </row>
    <row r="943" spans="1:30">
      <c r="A943" s="54"/>
      <c r="B943" s="54"/>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row>
    <row r="944" spans="1:30">
      <c r="A944" s="56"/>
      <c r="B944" s="56"/>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c r="AD944" s="57"/>
    </row>
    <row r="945" spans="1:30">
      <c r="A945" s="54"/>
      <c r="B945" s="54"/>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row>
    <row r="946" spans="1:30">
      <c r="A946" s="56"/>
      <c r="B946" s="56"/>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c r="AD946" s="57"/>
    </row>
    <row r="947" spans="1:30">
      <c r="A947" s="54"/>
      <c r="B947" s="54"/>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row>
    <row r="948" spans="1:30">
      <c r="A948" s="56"/>
      <c r="B948" s="56"/>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c r="AD948" s="57"/>
    </row>
    <row r="949" spans="1:30">
      <c r="A949" s="54"/>
      <c r="B949" s="54"/>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row>
    <row r="950" spans="1:30">
      <c r="A950" s="56"/>
      <c r="B950" s="56"/>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c r="AD950" s="57"/>
    </row>
    <row r="951" spans="1:30">
      <c r="A951" s="54"/>
      <c r="B951" s="54"/>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row>
    <row r="952" spans="1:30">
      <c r="A952" s="56"/>
      <c r="B952" s="56"/>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c r="AD952" s="57"/>
    </row>
    <row r="953" spans="1:30">
      <c r="A953" s="54"/>
      <c r="B953" s="54"/>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row>
    <row r="954" spans="1:30">
      <c r="A954" s="56"/>
      <c r="B954" s="56"/>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c r="AD954" s="57"/>
    </row>
    <row r="955" spans="1:30">
      <c r="A955" s="54"/>
      <c r="B955" s="54"/>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row>
    <row r="956" spans="1:30">
      <c r="A956" s="56"/>
      <c r="B956" s="56"/>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c r="AD956" s="57"/>
    </row>
    <row r="957" spans="1:30">
      <c r="A957" s="54"/>
      <c r="B957" s="54"/>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row>
    <row r="958" spans="1:30">
      <c r="A958" s="56"/>
      <c r="B958" s="56"/>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c r="AD958" s="57"/>
    </row>
    <row r="959" spans="1:30">
      <c r="A959" s="54"/>
      <c r="B959" s="54"/>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row>
    <row r="960" spans="1:30">
      <c r="A960" s="56"/>
      <c r="B960" s="56"/>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c r="AD960" s="57"/>
    </row>
    <row r="961" spans="1:30">
      <c r="A961" s="54"/>
      <c r="B961" s="54"/>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row>
    <row r="962" spans="1:30">
      <c r="A962" s="56"/>
      <c r="B962" s="56"/>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c r="AD962" s="57"/>
    </row>
    <row r="963" spans="1:30">
      <c r="A963" s="54"/>
      <c r="B963" s="54"/>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row>
    <row r="964" spans="1:30">
      <c r="A964" s="56"/>
      <c r="B964" s="56"/>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c r="AD964" s="57"/>
    </row>
    <row r="965" spans="1:30">
      <c r="A965" s="54"/>
      <c r="B965" s="54"/>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row>
    <row r="966" spans="1:30">
      <c r="A966" s="56"/>
      <c r="B966" s="56"/>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c r="AD966" s="57"/>
    </row>
    <row r="967" spans="1:30">
      <c r="A967" s="54"/>
      <c r="B967" s="54"/>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row>
    <row r="968" spans="1:30">
      <c r="A968" s="56"/>
      <c r="B968" s="56"/>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c r="AD968" s="57"/>
    </row>
    <row r="969" spans="1:30">
      <c r="A969" s="54"/>
      <c r="B969" s="54"/>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row>
    <row r="970" spans="1:30">
      <c r="A970" s="56"/>
      <c r="B970" s="56"/>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c r="AD970" s="57"/>
    </row>
    <row r="971" spans="1:30">
      <c r="A971" s="54"/>
      <c r="B971" s="54"/>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row>
    <row r="972" spans="1:30">
      <c r="A972" s="56"/>
      <c r="B972" s="56"/>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c r="AD972" s="57"/>
    </row>
    <row r="973" spans="1:30">
      <c r="A973" s="54"/>
      <c r="B973" s="54"/>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row>
    <row r="974" spans="1:30">
      <c r="A974" s="56"/>
      <c r="B974" s="56"/>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c r="AD974" s="57"/>
    </row>
    <row r="975" spans="1:30">
      <c r="A975" s="54"/>
      <c r="B975" s="54"/>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row>
    <row r="976" spans="1:30">
      <c r="A976" s="56"/>
      <c r="B976" s="56"/>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c r="AD976" s="57"/>
    </row>
    <row r="977" spans="1:30">
      <c r="A977" s="54"/>
      <c r="B977" s="54"/>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row>
    <row r="978" spans="1:30">
      <c r="A978" s="56"/>
      <c r="B978" s="56"/>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c r="AD978" s="57"/>
    </row>
    <row r="979" spans="1:30">
      <c r="A979" s="54"/>
      <c r="B979" s="54"/>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row>
    <row r="980" spans="1:30">
      <c r="A980" s="56"/>
      <c r="B980" s="56"/>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c r="AD980" s="57"/>
    </row>
    <row r="981" spans="1:30">
      <c r="A981" s="54"/>
      <c r="B981" s="54"/>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row>
    <row r="982" spans="1:30">
      <c r="A982" s="56"/>
      <c r="B982" s="56"/>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c r="AD982" s="57"/>
    </row>
    <row r="983" spans="1:30">
      <c r="A983" s="54"/>
      <c r="B983" s="54"/>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row>
    <row r="984" spans="1:30">
      <c r="A984" s="56"/>
      <c r="B984" s="56"/>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c r="AD984" s="57"/>
    </row>
    <row r="985" spans="1:30">
      <c r="A985" s="54"/>
      <c r="B985" s="54"/>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row>
    <row r="986" spans="1:30">
      <c r="A986" s="56"/>
      <c r="B986" s="56"/>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c r="AD986" s="57"/>
    </row>
    <row r="987" spans="1:30">
      <c r="A987" s="54"/>
      <c r="B987" s="54"/>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row>
    <row r="988" spans="1:30">
      <c r="A988" s="56"/>
      <c r="B988" s="56"/>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c r="AC988" s="57"/>
      <c r="AD988" s="57"/>
    </row>
    <row r="989" spans="1:30">
      <c r="A989" s="54"/>
      <c r="B989" s="54"/>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row>
    <row r="990" spans="1:30">
      <c r="A990" s="56"/>
      <c r="B990" s="56"/>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c r="AC990" s="57"/>
      <c r="AD990" s="57"/>
    </row>
    <row r="991" spans="1:30">
      <c r="A991" s="54"/>
      <c r="B991" s="54"/>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row>
    <row r="992" spans="1:30">
      <c r="A992" s="56"/>
      <c r="B992" s="56"/>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c r="AC992" s="57"/>
      <c r="AD992" s="57"/>
    </row>
    <row r="993" spans="1:30">
      <c r="A993" s="54"/>
      <c r="B993" s="54"/>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row>
    <row r="994" spans="1:30">
      <c r="A994" s="56"/>
      <c r="B994" s="56"/>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c r="AC994" s="57"/>
      <c r="AD994" s="57"/>
    </row>
    <row r="995" spans="1:30">
      <c r="A995" s="54"/>
      <c r="B995" s="54"/>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row>
    <row r="996" spans="1:30">
      <c r="A996" s="56"/>
      <c r="B996" s="56"/>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c r="AC996" s="57"/>
      <c r="AD996" s="57"/>
    </row>
    <row r="997" spans="1:30">
      <c r="A997" s="54"/>
      <c r="B997" s="54"/>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row>
    <row r="998" spans="1:30">
      <c r="A998" s="56"/>
      <c r="B998" s="56"/>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c r="AC998" s="57"/>
      <c r="AD998" s="57"/>
    </row>
    <row r="999" spans="1:30">
      <c r="A999" s="54"/>
      <c r="B999" s="54"/>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row>
  </sheetData>
  <mergeCells count="22">
    <mergeCell ref="B9:B10"/>
    <mergeCell ref="A3:A4"/>
    <mergeCell ref="B3:B4"/>
    <mergeCell ref="A5:A6"/>
    <mergeCell ref="B5:B6"/>
    <mergeCell ref="A7:A8"/>
    <mergeCell ref="B7:B8"/>
    <mergeCell ref="A9:A10"/>
    <mergeCell ref="A19:A20"/>
    <mergeCell ref="A21:A22"/>
    <mergeCell ref="A23:A24"/>
    <mergeCell ref="B11:B12"/>
    <mergeCell ref="B13:B14"/>
    <mergeCell ref="B15:B16"/>
    <mergeCell ref="B17:B18"/>
    <mergeCell ref="B19:B20"/>
    <mergeCell ref="B21:B22"/>
    <mergeCell ref="B23:B24"/>
    <mergeCell ref="A11:A12"/>
    <mergeCell ref="A13:A14"/>
    <mergeCell ref="A15:A16"/>
    <mergeCell ref="A17:A18"/>
  </mergeCells>
  <hyperlinks>
    <hyperlink ref="K3" r:id="rId1" xr:uid="{00000000-0004-0000-0100-000000000000}"/>
    <hyperlink ref="K4" r:id="rId2" xr:uid="{00000000-0004-0000-0100-000001000000}"/>
    <hyperlink ref="K5" r:id="rId3" xr:uid="{00000000-0004-0000-0100-000002000000}"/>
    <hyperlink ref="K6" r:id="rId4" xr:uid="{00000000-0004-0000-0100-000003000000}"/>
    <hyperlink ref="K9" r:id="rId5" xr:uid="{00000000-0004-0000-0100-000004000000}"/>
    <hyperlink ref="K10" r:id="rId6" xr:uid="{00000000-0004-0000-0100-000005000000}"/>
    <hyperlink ref="K11" r:id="rId7" xr:uid="{00000000-0004-0000-0100-000006000000}"/>
    <hyperlink ref="K12" r:id="rId8" xr:uid="{00000000-0004-0000-0100-000007000000}"/>
    <hyperlink ref="K17" r:id="rId9" xr:uid="{00000000-0004-0000-0100-000008000000}"/>
    <hyperlink ref="K18" r:id="rId10" xr:uid="{00000000-0004-0000-0100-000009000000}"/>
    <hyperlink ref="K19" r:id="rId11" xr:uid="{00000000-0004-0000-0100-00000A000000}"/>
    <hyperlink ref="K21" r:id="rId12" xr:uid="{00000000-0004-0000-0100-00000B000000}"/>
    <hyperlink ref="K22" r:id="rId13" xr:uid="{00000000-0004-0000-0100-00000C000000}"/>
  </hyperlinks>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8"/>
  <sheetViews>
    <sheetView workbookViewId="0"/>
  </sheetViews>
  <sheetFormatPr defaultColWidth="12.6640625" defaultRowHeight="15.75" customHeight="1"/>
  <cols>
    <col min="1" max="1" width="46.33203125" customWidth="1"/>
    <col min="3" max="3" width="119.109375" customWidth="1"/>
  </cols>
  <sheetData>
    <row r="1" spans="1:1">
      <c r="A1" s="58" t="s">
        <v>57</v>
      </c>
    </row>
    <row r="2" spans="1:1">
      <c r="A2" s="58" t="s">
        <v>58</v>
      </c>
    </row>
    <row r="3" spans="1:1">
      <c r="A3" s="58" t="s">
        <v>67</v>
      </c>
    </row>
    <row r="4" spans="1:1">
      <c r="A4" s="58" t="s">
        <v>68</v>
      </c>
    </row>
    <row r="6" spans="1:1">
      <c r="A6" s="58" t="s">
        <v>83</v>
      </c>
    </row>
    <row r="7" spans="1:1">
      <c r="A7" s="58" t="s">
        <v>84</v>
      </c>
    </row>
    <row r="9" spans="1:1">
      <c r="A9" s="58" t="s">
        <v>92</v>
      </c>
    </row>
    <row r="10" spans="1:1">
      <c r="A10" s="58" t="s">
        <v>93</v>
      </c>
    </row>
    <row r="12" spans="1:1">
      <c r="A12" s="58" t="s">
        <v>113</v>
      </c>
    </row>
    <row r="14" spans="1:1">
      <c r="A14" s="58" t="s">
        <v>112</v>
      </c>
    </row>
    <row r="15" spans="1:1">
      <c r="A15" s="58" t="s">
        <v>120</v>
      </c>
    </row>
    <row r="17" spans="1:1">
      <c r="A17" s="58" t="s">
        <v>126</v>
      </c>
    </row>
    <row r="18" spans="1:1">
      <c r="A18" s="58" t="s">
        <v>127</v>
      </c>
    </row>
  </sheetData>
  <hyperlinks>
    <hyperlink ref="A1" r:id="rId1" xr:uid="{00000000-0004-0000-0200-000000000000}"/>
    <hyperlink ref="A2" r:id="rId2" xr:uid="{00000000-0004-0000-0200-000001000000}"/>
    <hyperlink ref="A3" r:id="rId3" xr:uid="{00000000-0004-0000-0200-000002000000}"/>
    <hyperlink ref="A4" r:id="rId4" xr:uid="{00000000-0004-0000-0200-000003000000}"/>
    <hyperlink ref="A6" r:id="rId5" xr:uid="{00000000-0004-0000-0200-000004000000}"/>
    <hyperlink ref="A7" r:id="rId6" xr:uid="{00000000-0004-0000-0200-000005000000}"/>
    <hyperlink ref="A9" r:id="rId7" xr:uid="{00000000-0004-0000-0200-000006000000}"/>
    <hyperlink ref="A10" r:id="rId8" xr:uid="{00000000-0004-0000-0200-000007000000}"/>
    <hyperlink ref="A12" r:id="rId9" xr:uid="{00000000-0004-0000-0200-000008000000}"/>
    <hyperlink ref="A14" r:id="rId10" xr:uid="{00000000-0004-0000-0200-000009000000}"/>
    <hyperlink ref="A15" r:id="rId11" xr:uid="{00000000-0004-0000-0200-00000A000000}"/>
    <hyperlink ref="A17" r:id="rId12" xr:uid="{00000000-0004-0000-0200-00000B000000}"/>
    <hyperlink ref="A18" r:id="rId13" xr:uid="{00000000-0004-0000-02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SomeUserStoriesFor_akakce.com</vt:lpstr>
      <vt:lpstr>TestCaseFor_akakce.com</vt:lpstr>
      <vt:lpstr>null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Deniz Ozdem</cp:lastModifiedBy>
  <dcterms:modified xsi:type="dcterms:W3CDTF">2023-12-12T07:26:46Z</dcterms:modified>
</cp:coreProperties>
</file>