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codeName="ThisWorkbook" autoCompressPictures="0"/>
  <mc:AlternateContent xmlns:mc="http://schemas.openxmlformats.org/markup-compatibility/2006">
    <mc:Choice Requires="x15">
      <x15ac:absPath xmlns:x15ac="http://schemas.microsoft.com/office/spreadsheetml/2010/11/ac" url="/Users/deniz/Documents/PROJECTS/WEB PROJECTS/bus-fs/webapp/data/templates/"/>
    </mc:Choice>
  </mc:AlternateContent>
  <xr:revisionPtr revIDLastSave="0" documentId="13_ncr:1_{0C19E0B6-CF58-2946-88F2-D5876643A71D}" xr6:coauthVersionLast="46" xr6:coauthVersionMax="46" xr10:uidLastSave="{00000000-0000-0000-0000-000000000000}"/>
  <bookViews>
    <workbookView xWindow="0" yWindow="460" windowWidth="33600" windowHeight="20540" xr2:uid="{00000000-000D-0000-FFFF-FFFF00000000}"/>
  </bookViews>
  <sheets>
    <sheet name="Instructions" sheetId="28" r:id="rId1"/>
    <sheet name="Answers 1" sheetId="79" r:id="rId2"/>
    <sheet name="Answers 2" sheetId="80" r:id="rId3"/>
    <sheet name="KEY" sheetId="73" state="veryHidden" r:id="rId4"/>
  </sheets>
  <definedNames>
    <definedName name="solver_eng" localSheetId="1" hidden="1">1</definedName>
    <definedName name="solver_neg" localSheetId="1" hidden="1">1</definedName>
    <definedName name="solver_num" localSheetId="1" hidden="1">0</definedName>
    <definedName name="solver_opt" localSheetId="1" hidden="1">'Answers 1'!$A$1</definedName>
    <definedName name="solver_typ" localSheetId="1" hidden="1">1</definedName>
    <definedName name="solver_val" localSheetId="1" hidden="1">0</definedName>
    <definedName name="solver_ver" localSheetId="1"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14" i="79" l="1"/>
  <c r="AB12" i="73" a="1"/>
  <c r="AC12" i="73" a="1"/>
  <c r="AA12" i="73" a="1"/>
  <c r="Z12" i="73" a="1"/>
  <c r="Y12" i="73" a="1"/>
  <c r="X12" i="73" a="1"/>
  <c r="W12" i="73" a="1"/>
  <c r="V12" i="73" a="1"/>
  <c r="V12" i="73" l="1"/>
  <c r="AB12" i="73"/>
  <c r="AC12" i="73"/>
  <c r="AA12" i="73"/>
  <c r="Z12" i="73"/>
  <c r="Y12" i="73"/>
  <c r="X12" i="73"/>
  <c r="W12" i="73"/>
  <c r="O14" i="73"/>
  <c r="O13" i="73" s="1"/>
  <c r="N14" i="73"/>
  <c r="N13" i="73"/>
  <c r="M13" i="73"/>
  <c r="M14" i="73"/>
  <c r="D4" i="73"/>
  <c r="U12" i="73" a="1"/>
  <c r="R12" i="73" a="1"/>
  <c r="S12" i="73" a="1"/>
  <c r="T12" i="73" a="1"/>
  <c r="Q12" i="73" a="1"/>
  <c r="P12" i="73" a="1"/>
  <c r="N12" i="73" a="1"/>
  <c r="U12" i="73" l="1"/>
  <c r="R12" i="73"/>
  <c r="S12" i="73"/>
  <c r="T12" i="73"/>
  <c r="Q12" i="73"/>
  <c r="P12" i="73"/>
  <c r="N12" i="73"/>
  <c r="P14" i="73"/>
  <c r="P13" i="73" l="1"/>
  <c r="Q14" i="73"/>
  <c r="Q13" i="73" l="1"/>
  <c r="R14" i="73"/>
  <c r="R13" i="73" l="1"/>
  <c r="S14" i="73"/>
  <c r="S13" i="73" l="1"/>
  <c r="T14" i="73"/>
  <c r="T13" i="73" l="1"/>
  <c r="U14" i="73"/>
  <c r="V14" i="73" l="1"/>
  <c r="U13" i="73"/>
  <c r="W14" i="73" l="1"/>
  <c r="V13" i="73"/>
  <c r="W13" i="73" l="1"/>
  <c r="X14" i="73"/>
  <c r="J12" i="73"/>
  <c r="X13" i="73" l="1"/>
  <c r="Y14" i="73"/>
  <c r="C11" i="73"/>
  <c r="C10" i="73"/>
  <c r="Y13" i="73" l="1"/>
  <c r="Z14" i="73"/>
  <c r="C15" i="80"/>
  <c r="C10" i="80"/>
  <c r="C9" i="80"/>
  <c r="C8" i="80"/>
  <c r="C6" i="80"/>
  <c r="C5" i="80"/>
  <c r="C15" i="79"/>
  <c r="C13" i="79"/>
  <c r="I12" i="79"/>
  <c r="I11" i="79"/>
  <c r="I10" i="79"/>
  <c r="C8" i="79"/>
  <c r="C7" i="79"/>
  <c r="J30" i="73"/>
  <c r="J29" i="73"/>
  <c r="J26" i="73"/>
  <c r="J27" i="73"/>
  <c r="J28" i="73"/>
  <c r="J25" i="73"/>
  <c r="J23" i="73"/>
  <c r="J24" i="73"/>
  <c r="J22" i="73"/>
  <c r="J20" i="73"/>
  <c r="J21" i="73"/>
  <c r="J19" i="73"/>
  <c r="J18" i="73"/>
  <c r="J17" i="73"/>
  <c r="J13" i="73"/>
  <c r="J14" i="73"/>
  <c r="J15" i="73"/>
  <c r="J16" i="73"/>
  <c r="J11" i="73"/>
  <c r="J9" i="73"/>
  <c r="J10" i="73"/>
  <c r="J8" i="73"/>
  <c r="K8" i="73" s="1"/>
  <c r="Z13" i="73" l="1"/>
  <c r="AA14" i="73"/>
  <c r="O12" i="73"/>
  <c r="C6" i="79" s="1"/>
  <c r="K30" i="73"/>
  <c r="K29" i="73"/>
  <c r="K28" i="73"/>
  <c r="K24" i="73"/>
  <c r="K25" i="73"/>
  <c r="K26" i="73"/>
  <c r="K27" i="73"/>
  <c r="K23" i="73"/>
  <c r="K20" i="73"/>
  <c r="C9" i="73"/>
  <c r="K18" i="73"/>
  <c r="K17" i="73"/>
  <c r="K16" i="73"/>
  <c r="K15" i="73"/>
  <c r="K14" i="73"/>
  <c r="K13" i="73"/>
  <c r="K12" i="73"/>
  <c r="K11" i="73"/>
  <c r="K22" i="73"/>
  <c r="K21" i="73"/>
  <c r="K19" i="73"/>
  <c r="K10" i="73"/>
  <c r="K9" i="73"/>
  <c r="IU36759" i="28"/>
  <c r="IT36759" i="28"/>
  <c r="IS36759" i="28"/>
  <c r="IR36759" i="28"/>
  <c r="IQ36759" i="28"/>
  <c r="IP36759" i="28"/>
  <c r="IO36759" i="28"/>
  <c r="IN36759" i="28"/>
  <c r="IM36759" i="28"/>
  <c r="IL36759" i="28"/>
  <c r="AB14" i="73" l="1"/>
  <c r="AA13" i="73"/>
  <c r="AB13" i="73" l="1"/>
  <c r="AC14" i="73"/>
  <c r="AC13" i="7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<sst xmlns="http://schemas.openxmlformats.org/spreadsheetml/2006/main" count="195" uniqueCount="110">
  <si>
    <t>Answer</t>
  </si>
  <si>
    <t>YEAR:</t>
  </si>
  <si>
    <t>CF:</t>
  </si>
  <si>
    <t>SB:</t>
  </si>
  <si>
    <t>Number</t>
  </si>
  <si>
    <t>Section</t>
  </si>
  <si>
    <t>.</t>
  </si>
  <si>
    <t>Part 1</t>
  </si>
  <si>
    <t>Part 2</t>
  </si>
  <si>
    <t>Part 3</t>
  </si>
  <si>
    <t>Part 4</t>
  </si>
  <si>
    <t>a</t>
  </si>
  <si>
    <t>b</t>
  </si>
  <si>
    <t>ID:</t>
  </si>
  <si>
    <t>InstructionsID</t>
  </si>
  <si>
    <t>start</t>
  </si>
  <si>
    <t>end</t>
  </si>
  <si>
    <t>user</t>
  </si>
  <si>
    <t>name</t>
  </si>
  <si>
    <t>Answers</t>
  </si>
  <si>
    <t>k</t>
  </si>
  <si>
    <t>TABLE B</t>
  </si>
  <si>
    <t>TABLE A</t>
  </si>
  <si>
    <t>Potential percentage of buyers</t>
  </si>
  <si>
    <t>Market Size</t>
  </si>
  <si>
    <t>Years</t>
  </si>
  <si>
    <t>Quarters</t>
  </si>
  <si>
    <t>Q1</t>
  </si>
  <si>
    <t>Q2</t>
  </si>
  <si>
    <t>Q3</t>
  </si>
  <si>
    <t>Q4</t>
  </si>
  <si>
    <t>Editing Enabled</t>
  </si>
  <si>
    <t>Plagarism Mark</t>
  </si>
  <si>
    <t>Warning Count</t>
  </si>
  <si>
    <t>Max Selection</t>
  </si>
  <si>
    <t>Workbook Name</t>
  </si>
  <si>
    <t>Author</t>
  </si>
  <si>
    <t>Last Author</t>
  </si>
  <si>
    <t>Record Time</t>
  </si>
  <si>
    <t>Selection Area</t>
  </si>
  <si>
    <t>rand1</t>
  </si>
  <si>
    <t>rand2</t>
  </si>
  <si>
    <t>rand3</t>
  </si>
  <si>
    <t>rand4</t>
  </si>
  <si>
    <t>rand5</t>
  </si>
  <si>
    <t>rand6</t>
  </si>
  <si>
    <t>rand7</t>
  </si>
  <si>
    <t>rand8</t>
  </si>
  <si>
    <t>Dropdown</t>
  </si>
  <si>
    <t>Click Here</t>
  </si>
  <si>
    <t>Gompertz Formula</t>
  </si>
  <si>
    <t>BUS 101 Homework 5-Technological Forecasting</t>
  </si>
  <si>
    <t xml:space="preserve">
According to your trendlines, report the projected sales for the given periods and trendlines.</t>
  </si>
  <si>
    <t>Orçun asked you the following questions about forecasting methods and theory.</t>
  </si>
  <si>
    <t>EvTel was not satisfied with Orçun's results and asked Ecem to come up with better forecasting results, so Ecem decided that the Gompertz Curve will return better results.</t>
  </si>
  <si>
    <t>Before applying the Gompertz formula Ecem needs some information about the smart home market.</t>
  </si>
  <si>
    <t>What is the total estimated market size?</t>
  </si>
  <si>
    <t>Report the new SSE value.</t>
  </si>
  <si>
    <t>Which parameter represents the rate of adoption?</t>
  </si>
  <si>
    <t>Part1</t>
  </si>
  <si>
    <t>Part3</t>
  </si>
  <si>
    <t>Part2</t>
  </si>
  <si>
    <t>Part4</t>
  </si>
  <si>
    <t>Fall 2020</t>
  </si>
  <si>
    <t>PART1-Q1-1</t>
  </si>
  <si>
    <t>PART1-Q1-2</t>
  </si>
  <si>
    <t>PART1-Q2</t>
  </si>
  <si>
    <t>PART1-Q3</t>
  </si>
  <si>
    <t>PART2-Q1-1</t>
  </si>
  <si>
    <t>PART2-Q1-2</t>
  </si>
  <si>
    <t>PART2-Q1-3</t>
  </si>
  <si>
    <t>PART2-Q2</t>
  </si>
  <si>
    <t>rand9</t>
  </si>
  <si>
    <t>PART2-Q3</t>
  </si>
  <si>
    <t>PART2-Q4</t>
  </si>
  <si>
    <t>rand10</t>
  </si>
  <si>
    <t>Answers 1</t>
  </si>
  <si>
    <t>Answers 2</t>
  </si>
  <si>
    <t>rand11</t>
  </si>
  <si>
    <t>rand12</t>
  </si>
  <si>
    <t>PART2-Q1</t>
  </si>
  <si>
    <t>rand13</t>
  </si>
  <si>
    <t>rand14</t>
  </si>
  <si>
    <t>rand15</t>
  </si>
  <si>
    <t>rand16</t>
  </si>
  <si>
    <t>PART3-Q4</t>
  </si>
  <si>
    <t>YES</t>
  </si>
  <si>
    <t>NO</t>
  </si>
  <si>
    <t>A better fit to the actual data guarantees better forecasts of the future.</t>
  </si>
  <si>
    <t>What parameter would need to be changed if the potential market size changed?</t>
  </si>
  <si>
    <t>Population of Istanbul</t>
  </si>
  <si>
    <t>Orçun, the product manager of EvTel needs insight about the sales trends of the smart home market. He managed to find the past market sales data of some smart home oriented companies. Answer the following questions by using the table given.</t>
  </si>
  <si>
    <t>For Polynomial Trendlines; the higher the degree is, the better forecasting results are.</t>
  </si>
  <si>
    <t>Answers1ID</t>
  </si>
  <si>
    <t>Answers2ID</t>
  </si>
  <si>
    <t>Total: 12</t>
  </si>
  <si>
    <t>Points</t>
  </si>
  <si>
    <t>Total: 15</t>
  </si>
  <si>
    <t>EvTel is preparing to enter the smart home market. Thus, they are conducting market research in Istanbul. The company is planning to analyze the past 3 years' smart home device sales data with various forecasting methods to predict future sales.  Help the company with the analysis by solving the questions below.</t>
  </si>
  <si>
    <t>Smart Home Device Sales</t>
  </si>
  <si>
    <r>
      <t xml:space="preserve">Using the Solver, find the b and k values that minimize the sum of squared errors between Gompertz and the actual data using </t>
    </r>
    <r>
      <rPr>
        <b/>
        <i/>
        <u/>
        <sz val="12"/>
        <color theme="0"/>
        <rFont val="Calibri"/>
        <family val="2"/>
      </rPr>
      <t>market penetration</t>
    </r>
    <r>
      <rPr>
        <b/>
        <sz val="12"/>
        <color theme="0"/>
        <rFont val="Calibri"/>
        <family val="2"/>
      </rPr>
      <t>.</t>
    </r>
  </si>
  <si>
    <t>Ecem asks you questions about the Gompertz Curve variables.</t>
  </si>
  <si>
    <t>Report the new b value</t>
  </si>
  <si>
    <t>Report the new k value</t>
  </si>
  <si>
    <t xml:space="preserve">Orçun needs you to fit 3 time-series; Linear, 3rd Degree Polynomial, and Power trendlines to the past quarterly sales of the smart home market. </t>
  </si>
  <si>
    <t>Past Sales</t>
  </si>
  <si>
    <r>
      <t xml:space="preserve">Now that Ecem has the data she needs, she will use the Gompertz Curve on the data with some estimated values. Use the values in </t>
    </r>
    <r>
      <rPr>
        <b/>
        <i/>
        <u/>
        <sz val="12"/>
        <color theme="0"/>
        <rFont val="Calibri"/>
        <family val="2"/>
      </rPr>
      <t xml:space="preserve">Table B </t>
    </r>
    <r>
      <rPr>
        <b/>
        <sz val="12"/>
        <color theme="0"/>
        <rFont val="Calibri"/>
        <family val="2"/>
      </rPr>
      <t>(b = 0.142, k=6.5)</t>
    </r>
    <r>
      <rPr>
        <sz val="12"/>
        <color theme="0"/>
        <rFont val="Calibri"/>
        <family val="2"/>
        <charset val="162"/>
      </rPr>
      <t>.</t>
    </r>
    <r>
      <rPr>
        <sz val="12"/>
        <color theme="0"/>
        <rFont val="Calibri"/>
        <family val="2"/>
      </rPr>
      <t xml:space="preserve">  Answer the questions according to the predictions.</t>
    </r>
  </si>
  <si>
    <t>Modified</t>
  </si>
  <si>
    <t>S000001</t>
  </si>
  <si>
    <t>Deniz Ugur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</si>
</sst>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1" x14ac:knownFonts="1">
    <font>
      <sz val="10"/>
      <name val="Arial"/>
    </font>
    <font>
      <sz val="11"/>
      <color theme="1"/>
      <name val="Calibri"/>
      <family val="2"/>
      <scheme val="minor"/>
    </font>
    <font>
      <sz val="10"/>
      <name val="Arial"/>
      <family val="2"/>
    </font>
    <font>
      <b/>
      <sz val="10"/>
      <name val="Arial"/>
      <family val="2"/>
    </font>
    <font>
      <sz val="10"/>
      <color indexed="9"/>
      <name val="Arial"/>
      <family val="2"/>
    </font>
    <font>
      <i/>
      <sz val="10"/>
      <name val="Arial"/>
      <family val="2"/>
    </font>
    <font>
      <sz val="10"/>
      <color indexed="22"/>
      <name val="Arial"/>
      <family val="2"/>
    </font>
    <font>
      <b/>
      <sz val="14"/>
      <name val="Arial"/>
      <family val="2"/>
    </font>
    <font>
      <b/>
      <sz val="10"/>
      <color indexed="12"/>
      <name val="Arial"/>
      <family val="2"/>
    </font>
    <font>
      <sz val="10"/>
      <color indexed="8"/>
      <name val="Arial"/>
      <family val="2"/>
    </font>
    <font>
      <u/>
      <sz val="10"/>
      <color theme="10"/>
      <name val="Arial"/>
      <family val="2"/>
      <charset val="162"/>
    </font>
    <font>
      <u/>
      <sz val="10"/>
      <color theme="11"/>
      <name val="Arial"/>
      <family val="2"/>
      <charset val="162"/>
    </font>
    <font>
      <sz val="12"/>
      <color theme="1"/>
      <name val="Calibri"/>
      <family val="2"/>
      <scheme val="minor"/>
    </font>
    <font>
      <sz val="10"/>
      <name val="Arial"/>
      <family val="2"/>
      <charset val="162"/>
    </font>
    <font>
      <b/>
      <sz val="11"/>
      <color theme="1"/>
      <name val="Calibri"/>
      <family val="2"/>
      <scheme val="minor"/>
    </font>
    <font>
      <sz val="10"/>
      <color rgb="FF000000"/>
      <name val="Arial"/>
      <family val="2"/>
    </font>
    <font>
      <b/>
      <sz val="11"/>
      <color theme="0"/>
      <name val="Calibri"/>
      <family val="2"/>
      <charset val="162"/>
      <scheme val="minor"/>
    </font>
    <font>
      <sz val="11"/>
      <color theme="1"/>
      <name val="Calibri"/>
      <family val="2"/>
      <scheme val="minor"/>
    </font>
    <font>
      <sz val="12"/>
      <color theme="1"/>
      <name val="Calibri"/>
      <family val="2"/>
      <charset val="162"/>
      <scheme val="minor"/>
    </font>
    <font>
      <sz val="12"/>
      <color theme="1"/>
      <name val="Calibri (Body)"/>
      <charset val="162"/>
    </font>
    <font>
      <sz val="8"/>
      <name val="Arial"/>
      <family val="2"/>
    </font>
    <font>
      <sz val="20"/>
      <color theme="1"/>
      <name val="Calibri"/>
      <family val="2"/>
      <scheme val="minor"/>
    </font>
    <font>
      <sz val="10"/>
      <color theme="1"/>
      <name val="Arial"/>
      <family val="2"/>
    </font>
    <font>
      <b/>
      <sz val="11"/>
      <color rgb="FFFFFFFF"/>
      <name val="Calibri"/>
      <family val="2"/>
    </font>
    <font>
      <sz val="11"/>
      <color rgb="FF000000"/>
      <name val="Calibri"/>
      <family val="2"/>
    </font>
    <font>
      <sz val="11"/>
      <color theme="1"/>
      <name val="Arial"/>
      <family val="2"/>
    </font>
    <font>
      <sz val="14"/>
      <color theme="1"/>
      <name val="Calibri"/>
      <family val="2"/>
      <scheme val="minor"/>
    </font>
    <font>
      <sz val="10"/>
      <color theme="0" tint="-0.499984740745262"/>
      <name val="Arial"/>
      <family val="2"/>
    </font>
    <font>
      <sz val="12"/>
      <color theme="0"/>
      <name val="Calibri"/>
      <family val="2"/>
    </font>
    <font>
      <sz val="12"/>
      <color theme="0"/>
      <name val="Arial"/>
      <family val="2"/>
    </font>
    <font>
      <b/>
      <sz val="12"/>
      <color rgb="FFFFFFFF"/>
      <name val="Calibri"/>
      <family val="2"/>
    </font>
    <font>
      <sz val="12"/>
      <color rgb="FF000000"/>
      <name val="Arial"/>
      <family val="2"/>
    </font>
    <font>
      <b/>
      <sz val="14"/>
      <color rgb="FFFFFFFF"/>
      <name val="Calibri"/>
      <family val="2"/>
    </font>
    <font>
      <sz val="14"/>
      <color rgb="FF000000"/>
      <name val="Arial"/>
      <family val="2"/>
    </font>
    <font>
      <b/>
      <i/>
      <u/>
      <sz val="12"/>
      <color theme="0"/>
      <name val="Calibri"/>
      <family val="2"/>
    </font>
    <font>
      <b/>
      <sz val="12"/>
      <color theme="0"/>
      <name val="Calibri"/>
      <family val="2"/>
    </font>
    <font>
      <sz val="11"/>
      <color rgb="FF000000"/>
      <name val="Arial"/>
      <family val="2"/>
      <charset val="162"/>
    </font>
    <font>
      <sz val="8"/>
      <name val="Arial"/>
      <family val="2"/>
      <charset val="162"/>
    </font>
    <font>
      <sz val="12"/>
      <color theme="0"/>
      <name val="Calibri"/>
      <family val="2"/>
      <charset val="162"/>
    </font>
    <font>
      <sz val="10"/>
      <name val="Arial"/>
      <family val="2"/>
    </font>
    <font>
      <sz val="10"/>
      <color theme="0" tint="-0.14999847407452621"/>
      <name val="Arial"/>
      <family val="2"/>
    </font>
  </fonts>
  <fills count="1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4" tint="-0.499984740745262"/>
        <bgColor rgb="FF4B376A"/>
      </patternFill>
    </fill>
    <fill>
      <patternFill patternType="solid">
        <fgColor theme="4" tint="-0.499984740745262"/>
        <bgColor indexed="64"/>
      </patternFill>
    </fill>
    <fill>
      <patternFill patternType="solid">
        <fgColor theme="4" tint="-0.499984740745262"/>
        <bgColor rgb="FF7252A0"/>
      </patternFill>
    </fill>
    <fill>
      <patternFill patternType="solid">
        <fgColor theme="4" tint="-0.499984740745262"/>
        <bgColor rgb="FFC4B5D9"/>
      </patternFill>
    </fill>
    <fill>
      <patternFill patternType="solid">
        <fgColor theme="4" tint="0.39997558519241921"/>
        <bgColor rgb="FFC4B5D9"/>
      </patternFill>
    </fill>
    <fill>
      <patternFill patternType="solid">
        <fgColor theme="4" tint="0.59999389629810485"/>
        <bgColor rgb="FFEBE6F2"/>
      </patternFill>
    </fill>
    <fill>
      <patternFill patternType="solid">
        <fgColor theme="4" tint="0.79998168889431442"/>
        <bgColor rgb="FFD8CEE6"/>
      </patternFill>
    </fill>
    <fill>
      <patternFill patternType="solid">
        <fgColor theme="4" tint="0.59999389629810485"/>
        <bgColor indexed="64"/>
      </patternFill>
    </fill>
    <fill>
      <patternFill patternType="solid">
        <fgColor theme="4" tint="0.39997558519241921"/>
        <bgColor rgb="FF000000"/>
      </patternFill>
    </fill>
    <fill>
      <patternFill patternType="solid">
        <fgColor theme="4" tint="0.79998168889431442"/>
        <bgColor indexed="64"/>
      </patternFill>
    </fill>
  </fills>
  <borders count="4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medium">
        <color indexed="64"/>
      </left>
      <right/>
      <top style="medium">
        <color indexed="64"/>
      </top>
      <bottom style="thin">
        <color auto="1"/>
      </bottom>
      <diagonal/>
    </border>
    <border>
      <left style="medium">
        <color auto="1"/>
      </left>
      <right style="medium">
        <color indexed="64"/>
      </right>
      <top style="thin">
        <color auto="1"/>
      </top>
      <bottom style="thin">
        <color auto="1"/>
      </bottom>
      <diagonal/>
    </border>
    <border>
      <left/>
      <right style="medium">
        <color auto="1"/>
      </right>
      <top style="thin">
        <color auto="1"/>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77">
    <xf numFmtId="0" fontId="0" fillId="0" borderId="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43" fontId="1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18" fillId="0" borderId="0"/>
    <xf numFmtId="43" fontId="17" fillId="0" borderId="0" applyFont="0" applyFill="0" applyBorder="0" applyAlignment="0" applyProtection="0"/>
    <xf numFmtId="43" fontId="17" fillId="0" borderId="0" applyFont="0" applyFill="0" applyBorder="0" applyAlignment="0" applyProtection="0"/>
    <xf numFmtId="0" fontId="15" fillId="0" borderId="0"/>
    <xf numFmtId="43" fontId="15" fillId="0" borderId="0" applyFont="0" applyFill="0" applyBorder="0" applyAlignment="0" applyProtection="0"/>
    <xf numFmtId="0" fontId="15" fillId="0" borderId="0"/>
    <xf numFmtId="9" fontId="15" fillId="0" borderId="0" applyFont="0" applyFill="0" applyBorder="0" applyAlignment="0" applyProtection="0"/>
    <xf numFmtId="43" fontId="39" fillId="0" borderId="0" applyFont="0" applyFill="0" applyBorder="0" applyAlignment="0" applyProtection="0"/>
  </cellStyleXfs>
  <cellXfs count="148">
    <xf numFmtId="0" fontId="0" fillId="0" borderId="0" xfId="0"/>
    <xf numFmtId="0" fontId="0" fillId="0" borderId="0" xfId="0" applyProtection="1"/>
    <xf numFmtId="0" fontId="0" fillId="0" borderId="0" xfId="0" applyProtection="1">
      <protection locked="0"/>
    </xf>
    <xf numFmtId="0" fontId="2" fillId="0" borderId="0" xfId="0" applyFont="1" applyFill="1" applyBorder="1" applyProtection="1">
      <protection locked="0"/>
    </xf>
    <xf numFmtId="0" fontId="2" fillId="0" borderId="0" xfId="0" applyFont="1" applyProtection="1">
      <protection locked="0"/>
    </xf>
    <xf numFmtId="0" fontId="2" fillId="0" borderId="0" xfId="0" applyFont="1"/>
    <xf numFmtId="0" fontId="4" fillId="0" borderId="0" xfId="0" applyFont="1" applyProtection="1">
      <protection locked="0"/>
    </xf>
    <xf numFmtId="0" fontId="2" fillId="0" borderId="0" xfId="0" applyFont="1" applyBorder="1"/>
    <xf numFmtId="3" fontId="2" fillId="0" borderId="0" xfId="0" applyNumberFormat="1" applyFont="1" applyFill="1" applyAlignment="1">
      <alignment horizontal="center"/>
    </xf>
    <xf numFmtId="10" fontId="2" fillId="0" borderId="0" xfId="1" applyNumberFormat="1" applyFont="1" applyFill="1" applyAlignment="1">
      <alignment horizontal="center"/>
    </xf>
    <xf numFmtId="0" fontId="0" fillId="0" borderId="0" xfId="0" applyBorder="1" applyProtection="1">
      <protection locked="0"/>
    </xf>
    <xf numFmtId="0" fontId="6" fillId="0" borderId="0" xfId="0" applyFont="1" applyProtection="1">
      <protection locked="0"/>
    </xf>
    <xf numFmtId="0" fontId="5" fillId="0" borderId="0" xfId="0" applyFont="1" applyFill="1" applyBorder="1" applyAlignment="1" applyProtection="1">
      <alignment horizontal="center"/>
      <protection locked="0"/>
    </xf>
    <xf numFmtId="0" fontId="0" fillId="0" borderId="0" xfId="0" applyNumberFormat="1" applyFill="1" applyBorder="1" applyAlignment="1" applyProtection="1">
      <protection locked="0"/>
    </xf>
    <xf numFmtId="49" fontId="0" fillId="0" borderId="0" xfId="0" applyNumberFormat="1" applyProtection="1">
      <protection locked="0"/>
    </xf>
    <xf numFmtId="0" fontId="0" fillId="0" borderId="0" xfId="0" applyAlignment="1" applyProtection="1">
      <alignment horizontal="right"/>
      <protection locked="0"/>
    </xf>
    <xf numFmtId="10" fontId="0" fillId="0" borderId="0" xfId="1" applyNumberFormat="1" applyFont="1" applyProtection="1">
      <protection locked="0"/>
    </xf>
    <xf numFmtId="0" fontId="7" fillId="0" borderId="0" xfId="0" applyFont="1"/>
    <xf numFmtId="0" fontId="3" fillId="0" borderId="0" xfId="0" applyFont="1" applyProtection="1">
      <protection locked="0"/>
    </xf>
    <xf numFmtId="0" fontId="8" fillId="0" borderId="0" xfId="0" applyFont="1" applyProtection="1">
      <protection locked="0"/>
    </xf>
    <xf numFmtId="49" fontId="2" fillId="0" borderId="0" xfId="0" applyNumberFormat="1" applyFont="1" applyAlignment="1" applyProtection="1">
      <alignment horizontal="right"/>
      <protection locked="0"/>
    </xf>
    <xf numFmtId="0" fontId="9" fillId="0" borderId="0" xfId="0" applyFont="1" applyBorder="1" applyProtection="1">
      <protection locked="0"/>
    </xf>
    <xf numFmtId="22" fontId="0" fillId="0" borderId="0" xfId="0" applyNumberFormat="1" applyProtection="1">
      <protection locked="0"/>
    </xf>
    <xf numFmtId="22" fontId="0" fillId="0" borderId="0" xfId="0" applyNumberFormat="1"/>
    <xf numFmtId="0" fontId="0" fillId="0" borderId="0" xfId="0" applyFill="1" applyProtection="1">
      <protection locked="0"/>
    </xf>
    <xf numFmtId="0" fontId="0" fillId="3" borderId="0" xfId="0" applyFill="1" applyProtection="1">
      <protection locked="0"/>
    </xf>
    <xf numFmtId="0" fontId="0" fillId="2" borderId="0" xfId="0" applyFill="1" applyProtection="1">
      <protection locked="0"/>
    </xf>
    <xf numFmtId="0" fontId="13" fillId="0" borderId="0" xfId="0" applyFont="1" applyProtection="1">
      <protection locked="0"/>
    </xf>
    <xf numFmtId="0" fontId="13" fillId="0" borderId="4" xfId="0" applyFont="1" applyBorder="1" applyProtection="1">
      <protection locked="0"/>
    </xf>
    <xf numFmtId="0" fontId="13" fillId="3" borderId="0" xfId="0" applyFont="1" applyFill="1" applyAlignment="1" applyProtection="1">
      <alignment horizontal="left"/>
      <protection locked="0"/>
    </xf>
    <xf numFmtId="0" fontId="13" fillId="2" borderId="0" xfId="0" applyFont="1" applyFill="1" applyAlignment="1" applyProtection="1">
      <alignment horizontal="left"/>
      <protection locked="0"/>
    </xf>
    <xf numFmtId="22" fontId="13" fillId="0" borderId="4" xfId="0" applyNumberFormat="1" applyFont="1" applyBorder="1" applyProtection="1">
      <protection locked="0"/>
    </xf>
    <xf numFmtId="22" fontId="2" fillId="0" borderId="4" xfId="0" applyNumberFormat="1" applyFont="1" applyBorder="1" applyProtection="1">
      <protection locked="0"/>
    </xf>
    <xf numFmtId="0" fontId="0" fillId="0" borderId="0" xfId="0" applyBorder="1"/>
    <xf numFmtId="0" fontId="2" fillId="0" borderId="2" xfId="0" applyFont="1" applyBorder="1"/>
    <xf numFmtId="0" fontId="2" fillId="0" borderId="3" xfId="0" applyFont="1" applyBorder="1"/>
    <xf numFmtId="0" fontId="2" fillId="0" borderId="2" xfId="0" applyFont="1" applyFill="1" applyBorder="1"/>
    <xf numFmtId="0" fontId="14" fillId="0" borderId="0" xfId="0" applyFont="1" applyAlignment="1">
      <alignment horizontal="center"/>
    </xf>
    <xf numFmtId="0" fontId="0" fillId="0" borderId="0" xfId="0" applyAlignment="1">
      <alignment horizontal="center"/>
    </xf>
    <xf numFmtId="0" fontId="0" fillId="0" borderId="0" xfId="0" applyAlignment="1" applyProtection="1">
      <alignment horizontal="center" vertical="center"/>
      <protection locked="0"/>
    </xf>
    <xf numFmtId="2" fontId="0" fillId="0" borderId="0" xfId="0" applyNumberFormat="1" applyAlignment="1">
      <alignment horizontal="center"/>
    </xf>
    <xf numFmtId="0" fontId="14" fillId="0" borderId="0" xfId="0" applyFont="1" applyAlignment="1">
      <alignment horizontal="center" vertical="center"/>
    </xf>
    <xf numFmtId="0" fontId="14" fillId="0" borderId="4" xfId="0" applyFont="1" applyBorder="1" applyAlignment="1">
      <alignment horizontal="center" vertical="center"/>
    </xf>
    <xf numFmtId="22" fontId="0" fillId="0" borderId="0" xfId="0" applyNumberFormat="1" applyBorder="1"/>
    <xf numFmtId="0" fontId="2" fillId="2" borderId="0" xfId="0" applyFont="1" applyFill="1" applyProtection="1">
      <protection locked="0"/>
    </xf>
    <xf numFmtId="0" fontId="15" fillId="0" borderId="0" xfId="172"/>
    <xf numFmtId="0" fontId="23" fillId="4" borderId="16" xfId="172" applyFont="1" applyFill="1" applyBorder="1" applyAlignment="1">
      <alignment horizontal="center" vertical="center"/>
    </xf>
    <xf numFmtId="0" fontId="23" fillId="6" borderId="16" xfId="172" applyFont="1" applyFill="1" applyBorder="1" applyAlignment="1">
      <alignment horizontal="center" vertical="center"/>
    </xf>
    <xf numFmtId="0" fontId="24" fillId="8" borderId="19" xfId="172" applyFont="1" applyFill="1" applyBorder="1" applyAlignment="1">
      <alignment horizontal="center" vertical="center"/>
    </xf>
    <xf numFmtId="0" fontId="22" fillId="10" borderId="22" xfId="172" applyFont="1" applyFill="1" applyBorder="1" applyAlignment="1">
      <alignment horizontal="center" vertical="center"/>
    </xf>
    <xf numFmtId="0" fontId="24" fillId="0" borderId="0" xfId="172" applyFont="1"/>
    <xf numFmtId="0" fontId="24" fillId="8" borderId="22" xfId="172" applyFont="1" applyFill="1" applyBorder="1" applyAlignment="1">
      <alignment horizontal="center" vertical="center"/>
    </xf>
    <xf numFmtId="0" fontId="23" fillId="6" borderId="22" xfId="172" applyFont="1" applyFill="1" applyBorder="1" applyAlignment="1">
      <alignment horizontal="center" vertical="center"/>
    </xf>
    <xf numFmtId="0" fontId="16" fillId="5" borderId="9" xfId="168" applyFont="1" applyFill="1" applyBorder="1" applyAlignment="1">
      <alignment horizontal="center" vertical="center"/>
    </xf>
    <xf numFmtId="0" fontId="16" fillId="5" borderId="33" xfId="168" applyFont="1" applyFill="1" applyBorder="1" applyAlignment="1">
      <alignment horizontal="center" vertical="center"/>
    </xf>
    <xf numFmtId="0" fontId="15" fillId="11" borderId="16" xfId="172" applyFill="1" applyBorder="1"/>
    <xf numFmtId="43" fontId="17" fillId="13" borderId="10" xfId="173" applyFont="1" applyFill="1" applyBorder="1"/>
    <xf numFmtId="0" fontId="15" fillId="11" borderId="16" xfId="172" applyFill="1" applyBorder="1" applyAlignment="1">
      <alignment wrapText="1"/>
    </xf>
    <xf numFmtId="43" fontId="17" fillId="13" borderId="34" xfId="173" applyFont="1" applyFill="1" applyBorder="1"/>
    <xf numFmtId="0" fontId="15" fillId="11" borderId="6" xfId="172" applyFill="1" applyBorder="1"/>
    <xf numFmtId="0" fontId="15" fillId="0" borderId="0" xfId="174"/>
    <xf numFmtId="0" fontId="23" fillId="4" borderId="16" xfId="174" applyFont="1" applyFill="1" applyBorder="1" applyAlignment="1">
      <alignment horizontal="center" vertical="center"/>
    </xf>
    <xf numFmtId="0" fontId="23" fillId="6" borderId="16" xfId="174" applyFont="1" applyFill="1" applyBorder="1" applyAlignment="1">
      <alignment horizontal="center" vertical="center"/>
    </xf>
    <xf numFmtId="0" fontId="24" fillId="8" borderId="19" xfId="174" applyFont="1" applyFill="1" applyBorder="1" applyAlignment="1">
      <alignment horizontal="center" vertical="center"/>
    </xf>
    <xf numFmtId="0" fontId="22" fillId="10" borderId="22" xfId="174" applyFont="1" applyFill="1" applyBorder="1" applyAlignment="1">
      <alignment horizontal="center" vertical="center"/>
    </xf>
    <xf numFmtId="0" fontId="24" fillId="8" borderId="22" xfId="174" applyFont="1" applyFill="1" applyBorder="1" applyAlignment="1">
      <alignment horizontal="center" vertical="center"/>
    </xf>
    <xf numFmtId="0" fontId="15" fillId="0" borderId="0" xfId="174" applyAlignment="1">
      <alignment wrapText="1"/>
    </xf>
    <xf numFmtId="0" fontId="16" fillId="5" borderId="9" xfId="168" applyFont="1" applyFill="1" applyBorder="1" applyAlignment="1">
      <alignment horizontal="center" vertical="center" wrapText="1"/>
    </xf>
    <xf numFmtId="0" fontId="24" fillId="8" borderId="35" xfId="174" applyFont="1" applyFill="1" applyBorder="1" applyAlignment="1">
      <alignment horizontal="center" vertical="center"/>
    </xf>
    <xf numFmtId="0" fontId="24" fillId="8" borderId="36" xfId="174" applyFont="1" applyFill="1" applyBorder="1" applyAlignment="1">
      <alignment horizontal="center" vertical="center"/>
    </xf>
    <xf numFmtId="0" fontId="24" fillId="8" borderId="37" xfId="174" applyFont="1" applyFill="1" applyBorder="1" applyAlignment="1">
      <alignment horizontal="center" vertical="center"/>
    </xf>
    <xf numFmtId="0" fontId="21" fillId="0" borderId="0" xfId="168" applyFont="1" applyAlignment="1">
      <alignment vertical="center"/>
    </xf>
    <xf numFmtId="0" fontId="22" fillId="10" borderId="38" xfId="174" applyFont="1" applyFill="1" applyBorder="1" applyAlignment="1">
      <alignment horizontal="center" vertical="center"/>
    </xf>
    <xf numFmtId="0" fontId="22" fillId="10" borderId="39" xfId="174" applyFont="1" applyFill="1" applyBorder="1" applyAlignment="1">
      <alignment horizontal="center" vertical="center"/>
    </xf>
    <xf numFmtId="0" fontId="22" fillId="10" borderId="40" xfId="174" applyFont="1" applyFill="1" applyBorder="1" applyAlignment="1">
      <alignment horizontal="center" vertical="center"/>
    </xf>
    <xf numFmtId="43" fontId="15" fillId="0" borderId="0" xfId="174" applyNumberFormat="1"/>
    <xf numFmtId="0" fontId="2" fillId="0" borderId="1" xfId="0" applyFont="1" applyBorder="1"/>
    <xf numFmtId="0" fontId="2" fillId="0" borderId="0" xfId="0" applyFont="1" applyFill="1" applyBorder="1"/>
    <xf numFmtId="0" fontId="27" fillId="0" borderId="0" xfId="172" applyFont="1" applyAlignment="1">
      <alignment horizontal="center" vertical="center"/>
    </xf>
    <xf numFmtId="43" fontId="17" fillId="13" borderId="16" xfId="173" applyFont="1" applyFill="1" applyBorder="1"/>
    <xf numFmtId="0" fontId="13" fillId="0" borderId="0" xfId="0" applyFont="1" applyBorder="1"/>
    <xf numFmtId="0" fontId="0" fillId="0" borderId="0" xfId="0" applyFill="1" applyBorder="1"/>
    <xf numFmtId="0" fontId="24" fillId="8" borderId="20" xfId="172" applyFont="1" applyFill="1" applyBorder="1" applyAlignment="1">
      <alignment horizontal="center" vertical="center"/>
    </xf>
    <xf numFmtId="0" fontId="22" fillId="10" borderId="23" xfId="172" applyFont="1" applyFill="1" applyBorder="1" applyAlignment="1">
      <alignment horizontal="center" vertical="center"/>
    </xf>
    <xf numFmtId="43" fontId="1" fillId="13" borderId="16" xfId="173" applyFont="1" applyFill="1" applyBorder="1"/>
    <xf numFmtId="43" fontId="15" fillId="0" borderId="0" xfId="172" applyNumberFormat="1"/>
    <xf numFmtId="0" fontId="0" fillId="0" borderId="6" xfId="0" applyBorder="1"/>
    <xf numFmtId="0" fontId="0" fillId="0" borderId="14" xfId="0" applyBorder="1"/>
    <xf numFmtId="43" fontId="0" fillId="0" borderId="14" xfId="176" applyFont="1" applyBorder="1"/>
    <xf numFmtId="0" fontId="0" fillId="0" borderId="15" xfId="0" applyBorder="1"/>
    <xf numFmtId="0" fontId="2" fillId="0" borderId="15" xfId="0" applyFont="1" applyBorder="1"/>
    <xf numFmtId="0" fontId="40" fillId="0" borderId="0" xfId="0" applyFont="1" applyBorder="1"/>
    <xf numFmtId="0" fontId="40" fillId="0" borderId="0" xfId="0" applyFont="1"/>
    <xf numFmtId="0" fontId="40" fillId="0" borderId="0" xfId="0" applyFont="1" applyProtection="1">
      <protection locked="0"/>
    </xf>
    <xf numFmtId="0" fontId="19" fillId="12" borderId="11" xfId="169" applyFont="1" applyFill="1" applyBorder="1" applyAlignment="1">
      <alignment horizontal="center" vertical="center"/>
    </xf>
    <xf numFmtId="0" fontId="19" fillId="12" borderId="12" xfId="169" applyFont="1" applyFill="1" applyBorder="1" applyAlignment="1">
      <alignment horizontal="center" vertical="center"/>
    </xf>
    <xf numFmtId="0" fontId="19" fillId="12" borderId="13" xfId="169" applyFont="1" applyFill="1" applyBorder="1" applyAlignment="1">
      <alignment horizontal="center" vertical="center"/>
    </xf>
    <xf numFmtId="0" fontId="25" fillId="9" borderId="20" xfId="172" applyFont="1" applyFill="1" applyBorder="1" applyAlignment="1">
      <alignment horizontal="left" vertical="center" wrapText="1"/>
    </xf>
    <xf numFmtId="0" fontId="25" fillId="9" borderId="21" xfId="172" applyFont="1" applyFill="1" applyBorder="1" applyAlignment="1">
      <alignment horizontal="left" vertical="center" wrapText="1"/>
    </xf>
    <xf numFmtId="0" fontId="25" fillId="9" borderId="23" xfId="172" applyFont="1" applyFill="1" applyBorder="1" applyAlignment="1">
      <alignment horizontal="left" vertical="center" wrapText="1"/>
    </xf>
    <xf numFmtId="0" fontId="25" fillId="9" borderId="41" xfId="172" applyFont="1" applyFill="1" applyBorder="1" applyAlignment="1">
      <alignment horizontal="left" vertical="center" wrapText="1"/>
    </xf>
    <xf numFmtId="0" fontId="28" fillId="7" borderId="20" xfId="172" applyFont="1" applyFill="1" applyBorder="1" applyAlignment="1">
      <alignment horizontal="left" vertical="top" wrapText="1"/>
    </xf>
    <xf numFmtId="0" fontId="29" fillId="5" borderId="21" xfId="172" applyFont="1" applyFill="1" applyBorder="1" applyAlignment="1">
      <alignment horizontal="left" vertical="top" wrapText="1"/>
    </xf>
    <xf numFmtId="0" fontId="29" fillId="5" borderId="23" xfId="172" applyFont="1" applyFill="1" applyBorder="1" applyAlignment="1">
      <alignment horizontal="left" vertical="top" wrapText="1"/>
    </xf>
    <xf numFmtId="0" fontId="32" fillId="4" borderId="6" xfId="172" applyFont="1" applyFill="1" applyBorder="1" applyAlignment="1">
      <alignment wrapText="1"/>
    </xf>
    <xf numFmtId="0" fontId="33" fillId="5" borderId="14" xfId="172" applyFont="1" applyFill="1" applyBorder="1"/>
    <xf numFmtId="0" fontId="33" fillId="5" borderId="15" xfId="172" applyFont="1" applyFill="1" applyBorder="1"/>
    <xf numFmtId="0" fontId="28" fillId="7" borderId="17" xfId="172" applyFont="1" applyFill="1" applyBorder="1" applyAlignment="1">
      <alignment horizontal="left" vertical="top" wrapText="1"/>
    </xf>
    <xf numFmtId="0" fontId="29" fillId="5" borderId="17" xfId="172" applyFont="1" applyFill="1" applyBorder="1" applyAlignment="1">
      <alignment horizontal="left" vertical="top" wrapText="1"/>
    </xf>
    <xf numFmtId="0" fontId="29" fillId="5" borderId="18" xfId="172" applyFont="1" applyFill="1" applyBorder="1" applyAlignment="1">
      <alignment horizontal="left" vertical="top" wrapText="1"/>
    </xf>
    <xf numFmtId="0" fontId="16" fillId="5" borderId="32" xfId="168" applyFont="1" applyFill="1" applyBorder="1" applyAlignment="1">
      <alignment horizontal="center" vertical="center"/>
    </xf>
    <xf numFmtId="0" fontId="16" fillId="5" borderId="7" xfId="168" applyFont="1" applyFill="1" applyBorder="1" applyAlignment="1">
      <alignment horizontal="center" vertical="center"/>
    </xf>
    <xf numFmtId="0" fontId="16" fillId="5" borderId="8" xfId="168" applyFont="1" applyFill="1" applyBorder="1" applyAlignment="1">
      <alignment horizontal="center" vertical="center"/>
    </xf>
    <xf numFmtId="0" fontId="24" fillId="8" borderId="24" xfId="172" applyFont="1" applyFill="1" applyBorder="1" applyAlignment="1">
      <alignment horizontal="center" vertical="center"/>
    </xf>
    <xf numFmtId="0" fontId="24" fillId="8" borderId="28" xfId="172" applyFont="1" applyFill="1" applyBorder="1" applyAlignment="1">
      <alignment horizontal="center" vertical="center"/>
    </xf>
    <xf numFmtId="0" fontId="24" fillId="8" borderId="19" xfId="172" applyFont="1" applyFill="1" applyBorder="1" applyAlignment="1">
      <alignment horizontal="center" vertical="center"/>
    </xf>
    <xf numFmtId="0" fontId="36" fillId="9" borderId="25" xfId="172" applyFont="1" applyFill="1" applyBorder="1" applyAlignment="1">
      <alignment horizontal="left" vertical="top" wrapText="1"/>
    </xf>
    <xf numFmtId="0" fontId="36" fillId="9" borderId="26" xfId="172" applyFont="1" applyFill="1" applyBorder="1" applyAlignment="1">
      <alignment horizontal="left" vertical="top" wrapText="1"/>
    </xf>
    <xf numFmtId="0" fontId="36" fillId="9" borderId="27" xfId="172" applyFont="1" applyFill="1" applyBorder="1" applyAlignment="1">
      <alignment horizontal="left" vertical="top" wrapText="1"/>
    </xf>
    <xf numFmtId="0" fontId="36" fillId="9" borderId="29" xfId="172" applyFont="1" applyFill="1" applyBorder="1" applyAlignment="1">
      <alignment horizontal="left" vertical="top" wrapText="1"/>
    </xf>
    <xf numFmtId="0" fontId="36" fillId="9" borderId="0" xfId="172" applyFont="1" applyFill="1" applyAlignment="1">
      <alignment horizontal="left" vertical="top" wrapText="1"/>
    </xf>
    <xf numFmtId="0" fontId="36" fillId="9" borderId="30" xfId="172" applyFont="1" applyFill="1" applyBorder="1" applyAlignment="1">
      <alignment horizontal="left" vertical="top" wrapText="1"/>
    </xf>
    <xf numFmtId="0" fontId="36" fillId="9" borderId="31" xfId="172" applyFont="1" applyFill="1" applyBorder="1" applyAlignment="1">
      <alignment horizontal="left" vertical="top" wrapText="1"/>
    </xf>
    <xf numFmtId="0" fontId="36" fillId="9" borderId="17" xfId="172" applyFont="1" applyFill="1" applyBorder="1" applyAlignment="1">
      <alignment horizontal="left" vertical="top" wrapText="1"/>
    </xf>
    <xf numFmtId="0" fontId="36" fillId="9" borderId="18" xfId="172" applyFont="1" applyFill="1" applyBorder="1" applyAlignment="1">
      <alignment horizontal="left" vertical="top" wrapText="1"/>
    </xf>
    <xf numFmtId="0" fontId="36" fillId="9" borderId="20" xfId="172" applyFont="1" applyFill="1" applyBorder="1" applyAlignment="1">
      <alignment horizontal="center"/>
    </xf>
    <xf numFmtId="0" fontId="13" fillId="11" borderId="21" xfId="172" applyFont="1" applyFill="1" applyBorder="1"/>
    <xf numFmtId="0" fontId="13" fillId="11" borderId="23" xfId="172" applyFont="1" applyFill="1" applyBorder="1"/>
    <xf numFmtId="0" fontId="28" fillId="7" borderId="25" xfId="172" applyFont="1" applyFill="1" applyBorder="1" applyAlignment="1">
      <alignment horizontal="left" vertical="top" wrapText="1"/>
    </xf>
    <xf numFmtId="0" fontId="29" fillId="5" borderId="26" xfId="172" applyFont="1" applyFill="1" applyBorder="1" applyAlignment="1">
      <alignment horizontal="left" vertical="top" wrapText="1"/>
    </xf>
    <xf numFmtId="0" fontId="28" fillId="7" borderId="17" xfId="174" applyFont="1" applyFill="1" applyBorder="1" applyAlignment="1">
      <alignment wrapText="1"/>
    </xf>
    <xf numFmtId="0" fontId="29" fillId="5" borderId="17" xfId="174" applyFont="1" applyFill="1" applyBorder="1" applyAlignment="1">
      <alignment wrapText="1"/>
    </xf>
    <xf numFmtId="0" fontId="29" fillId="5" borderId="18" xfId="174" applyFont="1" applyFill="1" applyBorder="1" applyAlignment="1">
      <alignment wrapText="1"/>
    </xf>
    <xf numFmtId="0" fontId="30" fillId="4" borderId="6" xfId="174" applyFont="1" applyFill="1" applyBorder="1" applyAlignment="1">
      <alignment wrapText="1"/>
    </xf>
    <xf numFmtId="0" fontId="31" fillId="5" borderId="14" xfId="174" applyFont="1" applyFill="1" applyBorder="1"/>
    <xf numFmtId="0" fontId="31" fillId="5" borderId="15" xfId="174" applyFont="1" applyFill="1" applyBorder="1"/>
    <xf numFmtId="0" fontId="25" fillId="9" borderId="20" xfId="174" applyFont="1" applyFill="1" applyBorder="1" applyAlignment="1">
      <alignment horizontal="left" vertical="center" wrapText="1"/>
    </xf>
    <xf numFmtId="0" fontId="25" fillId="9" borderId="21" xfId="174" applyFont="1" applyFill="1" applyBorder="1" applyAlignment="1">
      <alignment horizontal="left" vertical="center" wrapText="1"/>
    </xf>
    <xf numFmtId="0" fontId="25" fillId="9" borderId="23" xfId="174" applyFont="1" applyFill="1" applyBorder="1" applyAlignment="1">
      <alignment horizontal="left" vertical="center" wrapText="1"/>
    </xf>
    <xf numFmtId="0" fontId="16" fillId="5" borderId="1" xfId="168" applyFont="1" applyFill="1" applyBorder="1" applyAlignment="1">
      <alignment horizontal="center" vertical="center"/>
    </xf>
    <xf numFmtId="0" fontId="16" fillId="5" borderId="2" xfId="168" applyFont="1" applyFill="1" applyBorder="1" applyAlignment="1">
      <alignment horizontal="center" vertical="center"/>
    </xf>
    <xf numFmtId="0" fontId="16" fillId="5" borderId="3" xfId="168" applyFont="1" applyFill="1" applyBorder="1" applyAlignment="1">
      <alignment horizontal="center" vertical="center"/>
    </xf>
    <xf numFmtId="164" fontId="17" fillId="13" borderId="5" xfId="173" applyNumberFormat="1" applyFont="1" applyFill="1" applyBorder="1" applyAlignment="1">
      <alignment horizontal="center"/>
    </xf>
    <xf numFmtId="164" fontId="17" fillId="13" borderId="10" xfId="173" applyNumberFormat="1" applyFont="1" applyFill="1" applyBorder="1" applyAlignment="1">
      <alignment horizontal="center"/>
    </xf>
    <xf numFmtId="0" fontId="26" fillId="0" borderId="6" xfId="168" applyFont="1" applyBorder="1" applyAlignment="1">
      <alignment horizontal="center" vertical="center"/>
    </xf>
    <xf numFmtId="0" fontId="26" fillId="0" borderId="15" xfId="168" applyFont="1" applyBorder="1" applyAlignment="1">
      <alignment horizontal="center" vertical="center"/>
    </xf>
    <xf numFmtId="9" fontId="17" fillId="13" borderId="5" xfId="175" applyFont="1" applyFill="1" applyBorder="1" applyAlignment="1">
      <alignment horizontal="right"/>
    </xf>
    <xf numFmtId="9" fontId="17" fillId="13" borderId="10" xfId="175" applyFont="1" applyFill="1" applyBorder="1" applyAlignment="1">
      <alignment horizontal="right"/>
    </xf>
  </cellXfs>
  <cellStyles count="177">
    <cellStyle name="Comma" xfId="176" builtinId="3"/>
    <cellStyle name="Comma 19" xfId="171" xr:uid="{E7D49A4E-54B9-4547-A293-D2BF60B9F175}"/>
    <cellStyle name="Comma 2" xfId="166" xr:uid="{FA69C2ED-D333-4882-83AB-86DD1C47095D}"/>
    <cellStyle name="Comma 24" xfId="38" xr:uid="{00000000-0005-0000-0000-000000000000}"/>
    <cellStyle name="Comma 3" xfId="170" xr:uid="{76CBCCDF-4E40-4517-9E49-755BA8E37652}"/>
    <cellStyle name="Comma 4" xfId="173" xr:uid="{F479FDF8-3585-2F46-ADB8-886F8241C35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Normal" xfId="0" builtinId="0"/>
    <cellStyle name="Normal 2" xfId="165" xr:uid="{CF9ED84C-EBD9-48EF-A75B-D713EC43225F}"/>
    <cellStyle name="Normal 2 2" xfId="174" xr:uid="{89E8D6E8-5886-6847-8E0B-20BB734B7306}"/>
    <cellStyle name="Normal 3" xfId="168" xr:uid="{918C639B-A325-43A8-8240-475B211439D7}"/>
    <cellStyle name="Normal 3 2" xfId="169" xr:uid="{480E0971-4CCB-40C2-96A0-1922B7B5BE0B}"/>
    <cellStyle name="Normal 4" xfId="172" xr:uid="{E6005C23-B31B-1342-8B80-E05287486505}"/>
    <cellStyle name="Percent" xfId="1" builtinId="5"/>
    <cellStyle name="Percent 2" xfId="167" xr:uid="{D6B90FC2-225F-4F4D-A521-BFD97E3E0CD7}"/>
    <cellStyle name="Percent 3" xfId="175" xr:uid="{DC3FC972-0945-C143-9192-0060835C3601}"/>
  </cellStyles>
  <dxfs count="0"/>
  <tableStyles count="0" defaultTableStyle="TableStyleMedium9" defaultPivotStyle="PivotStyleLight16"/>
  <colors>
    <mruColors>
      <color rgb="FFD0CECE"/>
      <color rgb="FFC0C0C0"/>
      <color rgb="FF99FF33"/>
      <color rgb="FFFF66FF"/>
      <color rgb="FF30C6B4"/>
      <color rgb="FF00FFFF"/>
      <color rgb="FF66FFCC"/>
      <color rgb="FF00CC66"/>
      <color rgb="FF239184"/>
      <color rgb="FFEED0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7</xdr:row>
      <xdr:rowOff>9525</xdr:rowOff>
    </xdr:from>
    <xdr:to>
      <xdr:col>12</xdr:col>
      <xdr:colOff>15239</xdr:colOff>
      <xdr:row>31</xdr:row>
      <xdr:rowOff>114300</xdr:rowOff>
    </xdr:to>
    <xdr:sp macro="" textlink="">
      <xdr:nvSpPr>
        <xdr:cNvPr id="6" name="Text Box 2">
          <a:extLst>
            <a:ext uri="{FF2B5EF4-FFF2-40B4-BE49-F238E27FC236}">
              <a16:creationId xmlns:a16="http://schemas.microsoft.com/office/drawing/2014/main" id="{00000000-0008-0000-0000-000006000000}"/>
            </a:ext>
          </a:extLst>
        </xdr:cNvPr>
        <xdr:cNvSpPr txBox="1">
          <a:spLocks noChangeArrowheads="1"/>
        </xdr:cNvSpPr>
      </xdr:nvSpPr>
      <xdr:spPr bwMode="auto">
        <a:xfrm>
          <a:off x="1043940" y="1190625"/>
          <a:ext cx="6583679" cy="3945255"/>
        </a:xfrm>
        <a:prstGeom prst="rect">
          <a:avLst/>
        </a:prstGeom>
        <a:solidFill>
          <a:schemeClr val="tx2">
            <a:lumMod val="20000"/>
            <a:lumOff val="80000"/>
          </a:schemeClr>
        </a:solidFill>
        <a:ln w="9525">
          <a:solidFill>
            <a:srgbClr val="000000"/>
          </a:solidFill>
          <a:miter lim="800000"/>
          <a:headEnd/>
          <a:tailEnd/>
        </a:ln>
      </xdr:spPr>
      <xdr:txBody>
        <a:bodyPr vertOverflow="clip" wrap="square" lIns="36576" tIns="22860" rIns="0" bIns="0" anchor="t" upright="1"/>
        <a:lstStyle/>
        <a:p>
          <a:pPr algn="l" rtl="0">
            <a:defRPr sz="1000"/>
          </a:pPr>
          <a:r>
            <a:rPr lang="en-US" sz="1000" b="1" i="0" strike="noStrike">
              <a:solidFill>
                <a:srgbClr val="000000"/>
              </a:solidFill>
              <a:latin typeface="Verdana"/>
            </a:rPr>
            <a:t>Instructions </a:t>
          </a:r>
          <a:r>
            <a:rPr lang="en-US" sz="1000" b="1" i="0" strike="noStrike">
              <a:solidFill>
                <a:srgbClr val="FF0000"/>
              </a:solidFill>
              <a:latin typeface="Verdana"/>
            </a:rPr>
            <a:t>(IMPORTANT - Please Read!)</a:t>
          </a:r>
          <a:endParaRPr lang="en-US" sz="900" b="0" i="0" strike="noStrike">
            <a:solidFill>
              <a:srgbClr val="000000"/>
            </a:solidFill>
            <a:latin typeface="Verdana"/>
          </a:endParaRPr>
        </a:p>
        <a:p>
          <a:pPr algn="l" rtl="0">
            <a:defRPr sz="1000"/>
          </a:pPr>
          <a:endParaRPr lang="tr-TR" sz="900" b="0" i="0" strike="noStrike">
            <a:solidFill>
              <a:srgbClr val="000000"/>
            </a:solidFill>
            <a:latin typeface="Verdana"/>
          </a:endParaRPr>
        </a:p>
        <a:p>
          <a:pPr algn="l" rtl="0">
            <a:defRPr sz="1000"/>
          </a:pPr>
          <a:r>
            <a:rPr lang="en-US" sz="800" b="0" i="0" strike="noStrike">
              <a:solidFill>
                <a:srgbClr val="000000"/>
              </a:solidFill>
              <a:latin typeface="Verdana"/>
            </a:rPr>
            <a:t>This is different data that what was used in the labs. Not all students have been given the same numbers.</a:t>
          </a:r>
        </a:p>
        <a:p>
          <a:pPr algn="l" rtl="0">
            <a:defRPr sz="1000"/>
          </a:pPr>
          <a:endParaRPr lang="tr-TR" sz="800" b="1" i="0" strike="noStrike">
            <a:solidFill>
              <a:srgbClr val="000000"/>
            </a:solidFill>
            <a:latin typeface="Verdana"/>
          </a:endParaRPr>
        </a:p>
        <a:p>
          <a:pPr algn="l" rtl="0">
            <a:defRPr sz="1000"/>
          </a:pPr>
          <a:r>
            <a:rPr lang="tr-TR" sz="1000" b="0" i="0">
              <a:effectLst/>
              <a:latin typeface="+mn-lt"/>
              <a:ea typeface="+mn-ea"/>
              <a:cs typeface="+mn-cs"/>
            </a:rPr>
            <a:t>Definitions and explanations of terms are also available in the course web site on </a:t>
          </a:r>
          <a:r>
            <a:rPr lang="tr-TR" sz="1000" b="1" i="0">
              <a:effectLst/>
              <a:latin typeface="+mn-lt"/>
              <a:ea typeface="+mn-ea"/>
              <a:cs typeface="+mn-cs"/>
            </a:rPr>
            <a:t>LMS</a:t>
          </a:r>
          <a:r>
            <a:rPr lang="tr-TR" sz="1000" b="0" i="0">
              <a:effectLst/>
              <a:latin typeface="+mn-lt"/>
              <a:ea typeface="+mn-ea"/>
              <a:cs typeface="+mn-cs"/>
            </a:rPr>
            <a:t>.</a:t>
          </a:r>
          <a:r>
            <a:rPr lang="tr-TR" sz="1000" b="0" i="0" baseline="0">
              <a:effectLst/>
              <a:latin typeface="+mn-lt"/>
              <a:ea typeface="+mn-ea"/>
              <a:cs typeface="+mn-cs"/>
            </a:rPr>
            <a:t> </a:t>
          </a:r>
          <a:r>
            <a:rPr lang="tr-TR" sz="1000" b="0" i="0">
              <a:effectLst/>
              <a:latin typeface="+mn-lt"/>
              <a:ea typeface="+mn-ea"/>
              <a:cs typeface="+mn-cs"/>
            </a:rPr>
            <a:t>Please </a:t>
          </a:r>
          <a:r>
            <a:rPr lang="tr-TR" sz="1000" b="1" i="0">
              <a:effectLst/>
              <a:latin typeface="+mn-lt"/>
              <a:ea typeface="+mn-ea"/>
              <a:cs typeface="+mn-cs"/>
            </a:rPr>
            <a:t>READ</a:t>
          </a:r>
          <a:r>
            <a:rPr lang="tr-TR" sz="1000" b="0" i="0">
              <a:effectLst/>
              <a:latin typeface="+mn-lt"/>
              <a:ea typeface="+mn-ea"/>
              <a:cs typeface="+mn-cs"/>
            </a:rPr>
            <a:t> this information before asking for help!</a:t>
          </a:r>
          <a:endParaRPr lang="tr-TR" sz="800" b="0" i="0" strike="noStrike">
            <a:solidFill>
              <a:srgbClr val="000000"/>
            </a:solidFill>
            <a:latin typeface="Verdana"/>
          </a:endParaRPr>
        </a:p>
        <a:p>
          <a:pPr algn="l" rtl="0">
            <a:defRPr sz="1000"/>
          </a:pPr>
          <a:endParaRPr lang="en-US" sz="800" b="0" i="0" strike="noStrike">
            <a:solidFill>
              <a:srgbClr val="000000"/>
            </a:solidFill>
            <a:latin typeface="Verdana"/>
          </a:endParaRPr>
        </a:p>
        <a:p>
          <a:pPr algn="l" rtl="0">
            <a:defRPr sz="1000"/>
          </a:pPr>
          <a:r>
            <a:rPr lang="en-US" sz="1000" b="1" i="0" strike="noStrike">
              <a:solidFill>
                <a:srgbClr val="FF0000"/>
              </a:solidFill>
              <a:latin typeface="Verdana"/>
            </a:rPr>
            <a:t>Reminders: </a:t>
          </a:r>
          <a:endParaRPr lang="tr-TR" sz="1000" b="1" i="0" strike="noStrike">
            <a:solidFill>
              <a:srgbClr val="FF0000"/>
            </a:solidFill>
            <a:latin typeface="Verdana"/>
          </a:endParaRPr>
        </a:p>
        <a:p>
          <a:pPr algn="l" rtl="0">
            <a:defRPr sz="1000"/>
          </a:pPr>
          <a:endParaRPr lang="en-US" sz="800" b="0" i="0" strike="noStrike">
            <a:solidFill>
              <a:srgbClr val="000000"/>
            </a:solidFill>
            <a:latin typeface="Verdana"/>
          </a:endParaRPr>
        </a:p>
        <a:p>
          <a:pPr algn="l" rtl="0">
            <a:defRPr sz="1000"/>
          </a:pPr>
          <a:r>
            <a:rPr lang="en-US" sz="800" b="0" i="0" strike="noStrike">
              <a:solidFill>
                <a:srgbClr val="000000"/>
              </a:solidFill>
              <a:latin typeface="Verdana"/>
            </a:rPr>
            <a:t>1. This homework must be submitted online </a:t>
          </a:r>
          <a:r>
            <a:rPr lang="en-US" sz="800" b="1" i="0" strike="noStrike">
              <a:solidFill>
                <a:srgbClr val="000000"/>
              </a:solidFill>
              <a:latin typeface="Verdana"/>
            </a:rPr>
            <a:t>before </a:t>
          </a:r>
          <a:r>
            <a:rPr lang="tr-TR" sz="800" b="1" i="0" strike="noStrike">
              <a:solidFill>
                <a:srgbClr val="000000"/>
              </a:solidFill>
              <a:latin typeface="Verdana"/>
            </a:rPr>
            <a:t>9</a:t>
          </a:r>
          <a:r>
            <a:rPr lang="en-US" sz="800" b="1" i="0" strike="noStrike">
              <a:solidFill>
                <a:srgbClr val="000000"/>
              </a:solidFill>
              <a:latin typeface="Verdana"/>
            </a:rPr>
            <a:t>:</a:t>
          </a:r>
          <a:r>
            <a:rPr lang="tr-TR" sz="800" b="1" i="0" strike="noStrike">
              <a:solidFill>
                <a:srgbClr val="000000"/>
              </a:solidFill>
              <a:latin typeface="Verdana"/>
            </a:rPr>
            <a:t>0</a:t>
          </a:r>
          <a:r>
            <a:rPr lang="en-US" sz="800" b="1" i="0" strike="noStrike">
              <a:solidFill>
                <a:srgbClr val="000000"/>
              </a:solidFill>
              <a:latin typeface="Verdana"/>
            </a:rPr>
            <a:t>0 </a:t>
          </a:r>
          <a:r>
            <a:rPr lang="tr-TR" sz="800" b="1" i="0" strike="noStrike">
              <a:solidFill>
                <a:srgbClr val="000000"/>
              </a:solidFill>
              <a:latin typeface="Verdana"/>
            </a:rPr>
            <a:t>AM </a:t>
          </a:r>
          <a:r>
            <a:rPr lang="en-US" sz="800" b="1" i="0" strike="noStrike">
              <a:solidFill>
                <a:srgbClr val="000000"/>
              </a:solidFill>
              <a:latin typeface="Verdana"/>
            </a:rPr>
            <a:t>on </a:t>
          </a:r>
          <a:r>
            <a:rPr lang="tr-TR" sz="800" b="1" i="0" strike="noStrike">
              <a:solidFill>
                <a:srgbClr val="000000"/>
              </a:solidFill>
              <a:latin typeface="Verdana"/>
            </a:rPr>
            <a:t>Wednesday</a:t>
          </a:r>
          <a:r>
            <a:rPr lang="en-US" sz="800" b="1" i="0" strike="noStrike">
              <a:solidFill>
                <a:srgbClr val="000000"/>
              </a:solidFill>
              <a:latin typeface="Verdana"/>
            </a:rPr>
            <a:t>, </a:t>
          </a:r>
          <a:r>
            <a:rPr lang="en-GB" sz="800" b="1" i="0" strike="noStrike">
              <a:solidFill>
                <a:srgbClr val="000000"/>
              </a:solidFill>
              <a:latin typeface="Verdana"/>
            </a:rPr>
            <a:t>December</a:t>
          </a:r>
          <a:r>
            <a:rPr lang="tr-TR" sz="800" b="1" i="0" strike="noStrike" baseline="0">
              <a:solidFill>
                <a:srgbClr val="000000"/>
              </a:solidFill>
              <a:latin typeface="Verdana"/>
            </a:rPr>
            <a:t> </a:t>
          </a:r>
          <a:r>
            <a:rPr lang="en-GB" sz="800" b="1" i="0" strike="noStrike" baseline="0">
              <a:solidFill>
                <a:srgbClr val="000000"/>
              </a:solidFill>
              <a:latin typeface="Verdana"/>
            </a:rPr>
            <a:t>23rd</a:t>
          </a:r>
          <a:r>
            <a:rPr lang="tr-TR" sz="800" b="1" i="0" strike="noStrike" baseline="0">
              <a:solidFill>
                <a:srgbClr val="000000"/>
              </a:solidFill>
              <a:latin typeface="Verdana"/>
            </a:rPr>
            <a:t>,</a:t>
          </a:r>
          <a:r>
            <a:rPr lang="en-US" sz="800" b="1" i="0" strike="noStrike">
              <a:solidFill>
                <a:srgbClr val="000000"/>
              </a:solidFill>
              <a:latin typeface="Verdana"/>
            </a:rPr>
            <a:t> 2020</a:t>
          </a:r>
          <a:r>
            <a:rPr lang="en-US" sz="800" b="0" i="0" strike="noStrike">
              <a:solidFill>
                <a:srgbClr val="000000"/>
              </a:solidFill>
              <a:latin typeface="Verdana"/>
            </a:rPr>
            <a:t>.  </a:t>
          </a:r>
          <a:r>
            <a:rPr lang="en-US" sz="1000" b="0" i="0" baseline="0">
              <a:effectLst/>
              <a:latin typeface="+mn-lt"/>
              <a:ea typeface="+mn-ea"/>
              <a:cs typeface="+mn-cs"/>
            </a:rPr>
            <a:t>Late </a:t>
          </a:r>
          <a:r>
            <a:rPr lang="tr-TR" sz="1000" b="0" i="0">
              <a:effectLst/>
              <a:latin typeface="+mn-lt"/>
              <a:ea typeface="+mn-ea"/>
              <a:cs typeface="+mn-cs"/>
            </a:rPr>
            <a:t>submission</a:t>
          </a:r>
          <a:r>
            <a:rPr lang="en-GB" sz="1000" b="0" i="0">
              <a:effectLst/>
              <a:latin typeface="+mn-lt"/>
              <a:ea typeface="+mn-ea"/>
              <a:cs typeface="+mn-cs"/>
            </a:rPr>
            <a:t>s</a:t>
          </a:r>
          <a:r>
            <a:rPr lang="tr-TR" sz="1000" b="0" i="0">
              <a:effectLst/>
              <a:latin typeface="+mn-lt"/>
              <a:ea typeface="+mn-ea"/>
              <a:cs typeface="+mn-cs"/>
            </a:rPr>
            <a:t> will </a:t>
          </a:r>
          <a:r>
            <a:rPr lang="tr-TR" sz="1000" b="1" i="0">
              <a:effectLst/>
              <a:latin typeface="+mn-lt"/>
              <a:ea typeface="+mn-ea"/>
              <a:cs typeface="+mn-cs"/>
            </a:rPr>
            <a:t>not be accepted after the stated deadline</a:t>
          </a:r>
          <a:r>
            <a:rPr lang="tr-TR" sz="1000" b="0" i="0">
              <a:effectLst/>
              <a:latin typeface="+mn-lt"/>
              <a:ea typeface="+mn-ea"/>
              <a:cs typeface="+mn-cs"/>
            </a:rPr>
            <a:t> for any reason. </a:t>
          </a:r>
          <a:endParaRPr lang="tr-TR" sz="800" b="0" i="0" strike="noStrike" baseline="0">
            <a:solidFill>
              <a:srgbClr val="000000"/>
            </a:solidFill>
            <a:latin typeface="Verdana"/>
          </a:endParaRPr>
        </a:p>
        <a:p>
          <a:pPr algn="l" rtl="0">
            <a:defRPr sz="1000"/>
          </a:pPr>
          <a:endParaRPr lang="en-US" sz="800" b="0" i="0" strike="noStrike">
            <a:solidFill>
              <a:srgbClr val="000000"/>
            </a:solidFill>
            <a:latin typeface="Verdana"/>
          </a:endParaRPr>
        </a:p>
        <a:p>
          <a:pPr algn="l" rtl="0">
            <a:defRPr sz="1000"/>
          </a:pPr>
          <a:r>
            <a:rPr lang="en-US" sz="800" b="0" i="0" strike="noStrike">
              <a:solidFill>
                <a:srgbClr val="000000"/>
              </a:solidFill>
              <a:latin typeface="Verdana"/>
            </a:rPr>
            <a:t>2. </a:t>
          </a:r>
          <a:r>
            <a:rPr lang="en-US" sz="800" b="1" i="0" strike="noStrike">
              <a:solidFill>
                <a:srgbClr val="000000"/>
              </a:solidFill>
              <a:latin typeface="Verdana"/>
            </a:rPr>
            <a:t>No credit </a:t>
          </a:r>
          <a:r>
            <a:rPr lang="en-US" sz="800" b="0" i="0" strike="noStrike">
              <a:solidFill>
                <a:srgbClr val="000000"/>
              </a:solidFill>
              <a:latin typeface="Verdana"/>
            </a:rPr>
            <a:t>will be given for improperly formatted answers or rounded answers.  Since you will be using Formulas in Excel, the </a:t>
          </a:r>
          <a:r>
            <a:rPr lang="en-US" sz="800" b="0" i="1" strike="noStrike">
              <a:solidFill>
                <a:srgbClr val="000000"/>
              </a:solidFill>
              <a:latin typeface="Verdana"/>
            </a:rPr>
            <a:t>BEST</a:t>
          </a:r>
          <a:r>
            <a:rPr lang="en-US" sz="800" b="0" i="0" strike="noStrike">
              <a:solidFill>
                <a:srgbClr val="000000"/>
              </a:solidFill>
              <a:latin typeface="Verdana"/>
            </a:rPr>
            <a:t> way to enter an answer into the Answer Cell is to Copy the cell containing the answer, then click inside the answer cell and choose </a:t>
          </a:r>
          <a:r>
            <a:rPr lang="en-US" sz="800" b="1" i="0" strike="noStrike">
              <a:solidFill>
                <a:srgbClr val="000000"/>
              </a:solidFill>
              <a:latin typeface="Verdana"/>
            </a:rPr>
            <a:t>'Paste-Special' </a:t>
          </a:r>
          <a:r>
            <a:rPr lang="en-US" sz="800" b="1" i="0" strike="noStrike">
              <a:solidFill>
                <a:srgbClr val="000000"/>
              </a:solidFill>
              <a:latin typeface="Wingdings"/>
            </a:rPr>
            <a:t>è</a:t>
          </a:r>
          <a:r>
            <a:rPr lang="en-US" sz="800" b="1" i="0" strike="noStrike">
              <a:solidFill>
                <a:srgbClr val="000000"/>
              </a:solidFill>
              <a:latin typeface="Verdana"/>
            </a:rPr>
            <a:t>'Values.' </a:t>
          </a:r>
          <a:r>
            <a:rPr lang="en-US" sz="800" b="0" i="0" strike="noStrike">
              <a:solidFill>
                <a:srgbClr val="000000"/>
              </a:solidFill>
              <a:latin typeface="Verdana"/>
            </a:rPr>
            <a:t> This will ensure that we receive your</a:t>
          </a:r>
          <a:r>
            <a:rPr lang="en-US" sz="800" b="0" i="1" strike="noStrike">
              <a:solidFill>
                <a:srgbClr val="000000"/>
              </a:solidFill>
              <a:latin typeface="Verdana"/>
            </a:rPr>
            <a:t> exact</a:t>
          </a:r>
          <a:r>
            <a:rPr lang="en-US" sz="800" b="0" i="0" strike="noStrike">
              <a:solidFill>
                <a:srgbClr val="000000"/>
              </a:solidFill>
              <a:latin typeface="Verdana"/>
            </a:rPr>
            <a:t> answer and not a </a:t>
          </a:r>
          <a:r>
            <a:rPr lang="en-US" sz="800" b="0" i="1" strike="noStrike">
              <a:solidFill>
                <a:srgbClr val="000000"/>
              </a:solidFill>
              <a:latin typeface="Verdana"/>
            </a:rPr>
            <a:t>rounded </a:t>
          </a:r>
          <a:r>
            <a:rPr lang="en-US" sz="800" b="0" i="0" strike="noStrike">
              <a:solidFill>
                <a:srgbClr val="000000"/>
              </a:solidFill>
              <a:latin typeface="Verdana"/>
            </a:rPr>
            <a:t>answer. Avoid </a:t>
          </a:r>
          <a:r>
            <a:rPr lang="en-US" sz="800" b="0" i="1" strike="noStrike">
              <a:solidFill>
                <a:srgbClr val="000000"/>
              </a:solidFill>
              <a:latin typeface="Verdana"/>
            </a:rPr>
            <a:t>'typing' </a:t>
          </a:r>
          <a:r>
            <a:rPr lang="en-US" sz="800" b="0" i="0" strike="noStrike">
              <a:solidFill>
                <a:srgbClr val="000000"/>
              </a:solidFill>
              <a:latin typeface="Verdana"/>
            </a:rPr>
            <a:t>answers into cell. </a:t>
          </a:r>
        </a:p>
        <a:p>
          <a:pPr algn="l" rtl="0">
            <a:defRPr sz="1000"/>
          </a:pPr>
          <a:r>
            <a:rPr lang="en-US" sz="800" b="1" i="0" strike="noStrike">
              <a:solidFill>
                <a:srgbClr val="FF0000"/>
              </a:solidFill>
              <a:latin typeface="Verdana"/>
            </a:rPr>
            <a:t> </a:t>
          </a:r>
        </a:p>
        <a:p>
          <a:pPr algn="l" rtl="0">
            <a:defRPr sz="1000"/>
          </a:pPr>
          <a:r>
            <a:rPr lang="en-US" sz="800" b="0" i="0" strike="noStrike">
              <a:solidFill>
                <a:srgbClr val="000000"/>
              </a:solidFill>
              <a:latin typeface="Verdana"/>
            </a:rPr>
            <a:t>3. All questions that ask for</a:t>
          </a:r>
          <a:r>
            <a:rPr lang="en-US" sz="800" b="1" i="0" strike="noStrike">
              <a:solidFill>
                <a:srgbClr val="000000"/>
              </a:solidFill>
              <a:latin typeface="Verdana"/>
            </a:rPr>
            <a:t> percentages</a:t>
          </a:r>
          <a:r>
            <a:rPr lang="en-US" sz="800" b="0" i="0" strike="noStrike">
              <a:solidFill>
                <a:srgbClr val="000000"/>
              </a:solidFill>
              <a:latin typeface="Verdana"/>
            </a:rPr>
            <a:t> must be formatted so that Excel can tell it is a percentage.  If the answer is '20 percent,' you may submit an answer that looks like '20%' or '0.2' but NOT '20' because Excel doesn't understand it as a %.</a:t>
          </a:r>
        </a:p>
        <a:p>
          <a:pPr algn="l" rtl="0">
            <a:defRPr sz="1000"/>
          </a:pPr>
          <a:endParaRPr lang="en-US" sz="800" b="0" i="0" strike="noStrike">
            <a:solidFill>
              <a:srgbClr val="000000"/>
            </a:solidFill>
            <a:latin typeface="Verdana"/>
          </a:endParaRPr>
        </a:p>
        <a:p>
          <a:pPr algn="l" rtl="0">
            <a:defRPr sz="1000"/>
          </a:pPr>
          <a:r>
            <a:rPr lang="en-US" sz="800" b="0" i="0" strike="noStrike">
              <a:solidFill>
                <a:srgbClr val="000000"/>
              </a:solidFill>
              <a:latin typeface="Verdana"/>
            </a:rPr>
            <a:t>4. Submit your own workbook that you downloaded yourself while logged into the Course Web. </a:t>
          </a:r>
        </a:p>
        <a:p>
          <a:pPr algn="l" rtl="0">
            <a:defRPr sz="1000"/>
          </a:pPr>
          <a:endParaRPr lang="en-US" sz="800" b="0" i="0" strike="noStrike">
            <a:solidFill>
              <a:srgbClr val="000000"/>
            </a:solidFill>
            <a:latin typeface="Verdana"/>
          </a:endParaRPr>
        </a:p>
        <a:p>
          <a:pPr algn="l" rtl="0">
            <a:defRPr sz="1000"/>
          </a:pPr>
          <a:r>
            <a:rPr lang="en-US" sz="800" b="0" i="0" strike="noStrike">
              <a:solidFill>
                <a:srgbClr val="000000"/>
              </a:solidFill>
              <a:latin typeface="Verdana"/>
            </a:rPr>
            <a:t>5. </a:t>
          </a:r>
          <a:r>
            <a:rPr lang="en-US" sz="800" b="1" i="0" strike="noStrike">
              <a:solidFill>
                <a:srgbClr val="000000"/>
              </a:solidFill>
              <a:latin typeface="Verdana"/>
            </a:rPr>
            <a:t>DO NOT reference cells from other Excel files.</a:t>
          </a:r>
          <a:r>
            <a:rPr lang="en-US" sz="800" b="0" i="0" strike="noStrike">
              <a:solidFill>
                <a:srgbClr val="000000"/>
              </a:solidFill>
              <a:latin typeface="Verdana"/>
            </a:rPr>
            <a:t> This will crash the grading program and could result in lost marks. </a:t>
          </a:r>
        </a:p>
        <a:p>
          <a:pPr algn="l" rtl="0">
            <a:defRPr sz="1000"/>
          </a:pPr>
          <a:endParaRPr lang="en-US" sz="800" b="0" i="0" strike="noStrike">
            <a:solidFill>
              <a:srgbClr val="000000"/>
            </a:solidFill>
            <a:latin typeface="Verdana"/>
          </a:endParaRPr>
        </a:p>
        <a:p>
          <a:pPr algn="l" rtl="0">
            <a:defRPr sz="1000"/>
          </a:pPr>
          <a:r>
            <a:rPr lang="en-US" sz="800" b="0" i="0" strike="noStrike">
              <a:solidFill>
                <a:srgbClr val="000000"/>
              </a:solidFill>
              <a:latin typeface="Verdana"/>
            </a:rPr>
            <a:t>6. Make sure to check the comments</a:t>
          </a:r>
          <a:r>
            <a:rPr lang="en-US" sz="800" b="0" i="0" strike="noStrike" baseline="0">
              <a:solidFill>
                <a:srgbClr val="000000"/>
              </a:solidFill>
              <a:latin typeface="Verdana"/>
            </a:rPr>
            <a:t> attached to the column headings for an explanation of each data column</a:t>
          </a:r>
          <a:r>
            <a:rPr lang="tr-TR" sz="800" b="0" i="0" strike="noStrike" baseline="0">
              <a:solidFill>
                <a:srgbClr val="000000"/>
              </a:solidFill>
              <a:latin typeface="Verdana"/>
            </a:rPr>
            <a:t>.</a:t>
          </a:r>
        </a:p>
        <a:p>
          <a:pPr algn="l" rtl="0">
            <a:defRPr sz="1000"/>
          </a:pPr>
          <a:endParaRPr lang="en-GB" sz="800" b="0" i="0" strike="noStrike" baseline="0">
            <a:solidFill>
              <a:srgbClr val="000000"/>
            </a:solidFill>
            <a:latin typeface="Verdana"/>
          </a:endParaRPr>
        </a:p>
        <a:p>
          <a:pPr algn="l" rtl="0">
            <a:defRPr sz="1000"/>
          </a:pPr>
          <a:r>
            <a:rPr lang="en-GB" sz="800" b="0" i="0" strike="noStrike" baseline="0">
              <a:solidFill>
                <a:srgbClr val="000000"/>
              </a:solidFill>
              <a:latin typeface="Verdana"/>
            </a:rPr>
            <a:t>7.</a:t>
          </a:r>
          <a:r>
            <a:rPr lang="en-GB" sz="800" b="1" i="0" strike="noStrike" baseline="0">
              <a:solidFill>
                <a:srgbClr val="000000"/>
              </a:solidFill>
              <a:latin typeface="Verdana"/>
            </a:rPr>
            <a:t>Do not </a:t>
          </a:r>
          <a:r>
            <a:rPr lang="en-GB" sz="800" b="0" i="0" strike="noStrike" baseline="0">
              <a:solidFill>
                <a:srgbClr val="000000"/>
              </a:solidFill>
              <a:latin typeface="Verdana"/>
            </a:rPr>
            <a:t>rename or delete any of the sheets nor the file name!</a:t>
          </a:r>
        </a:p>
        <a:p>
          <a:pPr algn="l" rtl="0">
            <a:defRPr sz="1000"/>
          </a:pPr>
          <a:endParaRPr lang="en-GB" sz="800" b="0" i="0" strike="noStrike" baseline="0">
            <a:solidFill>
              <a:srgbClr val="000000"/>
            </a:solidFill>
            <a:latin typeface="Verdana"/>
          </a:endParaRPr>
        </a:p>
        <a:p>
          <a:pPr algn="l" rtl="0">
            <a:defRPr sz="1000"/>
          </a:pPr>
          <a:r>
            <a:rPr lang="en-GB" sz="800" b="0" i="0" strike="noStrike" baseline="0">
              <a:solidFill>
                <a:srgbClr val="000000"/>
              </a:solidFill>
              <a:latin typeface="Verdana"/>
            </a:rPr>
            <a:t>8.</a:t>
          </a:r>
          <a:r>
            <a:rPr lang="en-GB" sz="800" b="1" i="0" strike="noStrike" baseline="0">
              <a:solidFill>
                <a:srgbClr val="000000"/>
              </a:solidFill>
              <a:latin typeface="Verdana"/>
            </a:rPr>
            <a:t>Do not </a:t>
          </a:r>
          <a:r>
            <a:rPr lang="en-GB" sz="800" b="0" i="0" strike="noStrike" baseline="0">
              <a:solidFill>
                <a:srgbClr val="000000"/>
              </a:solidFill>
              <a:latin typeface="Verdana"/>
            </a:rPr>
            <a:t>change the place of question cells.</a:t>
          </a:r>
        </a:p>
        <a:p>
          <a:pPr algn="l" rtl="0">
            <a:defRPr sz="1000"/>
          </a:pPr>
          <a:endParaRPr lang="en-GB" sz="800" b="0" i="0" strike="noStrike" baseline="0">
            <a:solidFill>
              <a:srgbClr val="000000"/>
            </a:solidFill>
            <a:latin typeface="Verdana"/>
          </a:endParaRPr>
        </a:p>
      </xdr:txBody>
    </xdr:sp>
    <xdr:clientData/>
  </xdr:twoCellAnchor>
  <mc:AlternateContent xmlns:mc="http://schemas.openxmlformats.org/markup-compatibility/2006">
    <mc:Choice xmlns:a14="http://schemas.microsoft.com/office/drawing/2010/main" Requires="a14">
      <xdr:twoCellAnchor>
        <xdr:from>
          <xdr:col>7</xdr:col>
          <xdr:colOff>101600</xdr:colOff>
          <xdr:row>2</xdr:row>
          <xdr:rowOff>63500</xdr:rowOff>
        </xdr:from>
        <xdr:to>
          <xdr:col>9</xdr:col>
          <xdr:colOff>711200</xdr:colOff>
          <xdr:row>4</xdr:row>
          <xdr:rowOff>177800</xdr:rowOff>
        </xdr:to>
        <xdr:sp macro="" textlink="">
          <xdr:nvSpPr>
            <xdr:cNvPr id="55297" name="Button 1" hidden="1">
              <a:extLst>
                <a:ext uri="{63B3BB69-23CF-44E3-9099-C40C66FF867C}">
                  <a14:compatExt spid="_x0000_s55297"/>
                </a:ext>
                <a:ext uri="{FF2B5EF4-FFF2-40B4-BE49-F238E27FC236}">
                  <a16:creationId xmlns:a16="http://schemas.microsoft.com/office/drawing/2014/main" id="{00000000-0008-0000-0000-000001D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pitchFamily="2" charset="0"/>
                  <a:cs typeface="Arial" pitchFamily="2" charset="0"/>
                </a:rPr>
                <a:t>Start the Assignment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10975</xdr:colOff>
      <xdr:row>22</xdr:row>
      <xdr:rowOff>16304</xdr:rowOff>
    </xdr:from>
    <xdr:to>
      <xdr:col>15</xdr:col>
      <xdr:colOff>286957</xdr:colOff>
      <xdr:row>24</xdr:row>
      <xdr:rowOff>42331</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12275" y="5655104"/>
          <a:ext cx="2752482" cy="876927"/>
        </a:xfrm>
        <a:prstGeom prst="rect">
          <a:avLst/>
        </a:prstGeom>
        <a:solidFill>
          <a:srgbClr val="FFFFFF"/>
        </a:solidFill>
        <a:ln w="9525">
          <a:solidFill>
            <a:srgbClr val="000000"/>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CCFFCC"/>
        </a:solidFill>
        <a:ln w="9525" cap="flat" cmpd="sng" algn="ctr">
          <a:solidFill>
            <a:srgbClr val="000000"/>
          </a:solidFill>
          <a:prstDash val="solid"/>
          <a:round/>
          <a:headEnd type="none" w="med" len="med"/>
          <a:tailEnd type="none" w="med" len="med"/>
        </a:ln>
        <a:effectLst>
          <a:outerShdw dist="107763" dir="2700000" algn="ctr" rotWithShape="0">
            <a:srgbClr val="808080">
              <a:alpha val="50000"/>
            </a:srgbClr>
          </a:outerShdw>
        </a:effectLst>
      </a:spPr>
      <a:bodyPr vertOverflow="clip" wrap="square" lIns="18288" tIns="0" rIns="0" bIns="0" upright="1"/>
      <a:lstStyle/>
    </a:spDef>
    <a:lnDef>
      <a:spPr bwMode="auto">
        <a:xfrm>
          <a:off x="0" y="0"/>
          <a:ext cx="1" cy="1"/>
        </a:xfrm>
        <a:custGeom>
          <a:avLst/>
          <a:gdLst/>
          <a:ahLst/>
          <a:cxnLst/>
          <a:rect l="0" t="0" r="0" b="0"/>
          <a:pathLst/>
        </a:custGeom>
        <a:solidFill>
          <a:srgbClr val="CCFFCC"/>
        </a:solidFill>
        <a:ln w="9525" cap="flat" cmpd="sng" algn="ctr">
          <a:solidFill>
            <a:srgbClr val="000000"/>
          </a:solidFill>
          <a:prstDash val="solid"/>
          <a:round/>
          <a:headEnd type="none" w="med" len="med"/>
          <a:tailEnd type="none" w="med" len="med"/>
        </a:ln>
        <a:effectLst>
          <a:outerShdw dist="107763" dir="2700000" algn="ctr" rotWithShape="0">
            <a:srgbClr val="808080">
              <a:alpha val="50000"/>
            </a:srgbClr>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indexed="34"/>
  </sheetPr>
  <dimension ref="A1:IV36823"/>
  <sheetViews>
    <sheetView tabSelected="1" zoomScale="115" zoomScaleNormal="115" workbookViewId="0"/>
  </sheetViews>
  <sheetFormatPr baseColWidth="10" defaultColWidth="8.6640625" defaultRowHeight="13" x14ac:dyDescent="0.15"/>
  <cols>
    <col min="1" max="1" width="8.6640625" style="1"/>
    <col min="2" max="2" width="6.5" style="1" customWidth="1"/>
    <col min="3" max="4" width="12.6640625" style="1" customWidth="1"/>
    <col min="5" max="240" width="8.6640625" style="1"/>
    <col min="241" max="248" width="8.6640625" style="2"/>
    <col min="249" max="249" width="10.1640625" style="2" bestFit="1" customWidth="1"/>
    <col min="250" max="16384" width="8.6640625" style="2"/>
  </cols>
  <sheetData>
    <row r="1" spans="3:256" s="1" customFormat="1" ht="12.75" customHeight="1" x14ac:dyDescent="0.15">
      <c r="IG1" s="2"/>
      <c r="IH1" s="2"/>
      <c r="II1" s="2"/>
      <c r="IJ1" s="2"/>
      <c r="IK1" s="2"/>
      <c r="IL1" s="2"/>
      <c r="IM1" s="2"/>
      <c r="IN1" s="2"/>
      <c r="IO1" s="2"/>
      <c r="IP1" s="2"/>
      <c r="IQ1" s="2"/>
      <c r="IR1" s="2"/>
      <c r="IS1" s="2"/>
      <c r="IT1" s="2"/>
      <c r="IU1" s="2"/>
      <c r="IV1" s="2"/>
    </row>
    <row r="2" spans="3:256" s="1" customFormat="1" ht="18" x14ac:dyDescent="0.2">
      <c r="C2" s="17" t="s">
        <v>51</v>
      </c>
      <c r="IG2" s="2"/>
      <c r="IH2" s="2"/>
      <c r="II2" s="2"/>
      <c r="IJ2" s="2"/>
      <c r="IK2" s="2"/>
      <c r="IL2" s="2"/>
      <c r="IM2" s="2"/>
      <c r="IN2" s="2"/>
      <c r="IO2" s="2"/>
      <c r="IP2" s="2"/>
      <c r="IQ2" s="2"/>
      <c r="IR2" s="2"/>
      <c r="IS2" s="2"/>
      <c r="IT2" s="2"/>
      <c r="IU2" s="2"/>
      <c r="IV2" s="2"/>
    </row>
    <row r="3" spans="3:256" s="1" customFormat="1" ht="12.75" customHeight="1" x14ac:dyDescent="0.15">
      <c r="IG3" s="2"/>
      <c r="IH3" s="2"/>
      <c r="II3" s="2"/>
      <c r="IJ3" s="2"/>
      <c r="IK3" s="2"/>
      <c r="IL3" s="2"/>
      <c r="IM3" s="2"/>
      <c r="IN3" s="2"/>
      <c r="IO3" s="2"/>
      <c r="IP3" s="2"/>
      <c r="IQ3" s="2"/>
      <c r="IR3" s="2"/>
      <c r="IS3" s="2"/>
      <c r="IT3" s="2"/>
      <c r="IU3" s="2"/>
      <c r="IV3" s="2"/>
    </row>
    <row r="4" spans="3:256" ht="12.75" customHeight="1" x14ac:dyDescent="0.15"/>
    <row r="5" spans="3:256" ht="12.75" customHeight="1" x14ac:dyDescent="0.15"/>
    <row r="6" spans="3:256" ht="12.75" customHeight="1" x14ac:dyDescent="0.15">
      <c r="IN6" s="11"/>
    </row>
    <row r="7" spans="3:256" ht="12.75" customHeight="1" x14ac:dyDescent="0.15">
      <c r="IN7" s="11"/>
    </row>
    <row r="8" spans="3:256" ht="12.75" customHeight="1" x14ac:dyDescent="0.15"/>
    <row r="9" spans="3:256" ht="12.75" customHeight="1" x14ac:dyDescent="0.15"/>
    <row r="10" spans="3:256" ht="12.75" customHeight="1" x14ac:dyDescent="0.15"/>
    <row r="11" spans="3:256" ht="12.75" customHeight="1" x14ac:dyDescent="0.15"/>
    <row r="12" spans="3:256" ht="12.75" customHeight="1" x14ac:dyDescent="0.15">
      <c r="IN12" s="10"/>
    </row>
    <row r="13" spans="3:256" ht="12.75" customHeight="1" x14ac:dyDescent="0.15">
      <c r="IN13" s="12"/>
    </row>
    <row r="14" spans="3:256" ht="12.75" customHeight="1" x14ac:dyDescent="0.15">
      <c r="IN14" s="13"/>
    </row>
    <row r="15" spans="3:256" ht="12.75" customHeight="1" x14ac:dyDescent="0.15">
      <c r="IN15" s="13"/>
    </row>
    <row r="16" spans="3:256" ht="12.75" customHeight="1" x14ac:dyDescent="0.15">
      <c r="IN16" s="13"/>
    </row>
    <row r="17" spans="245:248" ht="12.75" customHeight="1" x14ac:dyDescent="0.15">
      <c r="IN17" s="13"/>
    </row>
    <row r="18" spans="245:248" ht="12.75" customHeight="1" x14ac:dyDescent="0.15">
      <c r="IN18" s="13"/>
    </row>
    <row r="19" spans="245:248" ht="12.75" customHeight="1" x14ac:dyDescent="0.15">
      <c r="IN19" s="13"/>
    </row>
    <row r="20" spans="245:248" ht="12.75" customHeight="1" x14ac:dyDescent="0.15">
      <c r="IN20" s="13"/>
    </row>
    <row r="21" spans="245:248" ht="12.75" customHeight="1" x14ac:dyDescent="0.15">
      <c r="IN21" s="13"/>
    </row>
    <row r="22" spans="245:248" ht="12.75" customHeight="1" x14ac:dyDescent="0.15">
      <c r="IN22" s="13"/>
    </row>
    <row r="23" spans="245:248" ht="12.75" customHeight="1" x14ac:dyDescent="0.15">
      <c r="IN23" s="13"/>
    </row>
    <row r="24" spans="245:248" ht="12.75" customHeight="1" x14ac:dyDescent="0.15">
      <c r="IN24" s="13"/>
    </row>
    <row r="25" spans="245:248" ht="12.75" customHeight="1" x14ac:dyDescent="0.15">
      <c r="IN25" s="13"/>
    </row>
    <row r="26" spans="245:248" ht="12.75" customHeight="1" x14ac:dyDescent="0.15">
      <c r="IN26" s="13"/>
    </row>
    <row r="27" spans="245:248" ht="12.75" customHeight="1" x14ac:dyDescent="0.15">
      <c r="IN27" s="13"/>
    </row>
    <row r="28" spans="245:248" ht="12.75" customHeight="1" x14ac:dyDescent="0.15">
      <c r="IN28" s="13"/>
    </row>
    <row r="29" spans="245:248" ht="12.75" customHeight="1" x14ac:dyDescent="0.15">
      <c r="IN29" s="13"/>
    </row>
    <row r="30" spans="245:248" ht="12.75" customHeight="1" x14ac:dyDescent="0.15">
      <c r="IN30" s="13"/>
    </row>
    <row r="31" spans="245:248" ht="12.75" customHeight="1" x14ac:dyDescent="0.15">
      <c r="IN31" s="13"/>
    </row>
    <row r="32" spans="245:248" ht="12.75" customHeight="1" x14ac:dyDescent="0.15">
      <c r="IK32" s="4"/>
      <c r="IN32" s="13"/>
    </row>
    <row r="33" spans="246:251" ht="12.75" customHeight="1" x14ac:dyDescent="0.15">
      <c r="IN33" s="13"/>
    </row>
    <row r="34" spans="246:251" ht="12.75" customHeight="1" x14ac:dyDescent="0.15">
      <c r="IN34" s="13"/>
    </row>
    <row r="35" spans="246:251" ht="12.75" customHeight="1" x14ac:dyDescent="0.15">
      <c r="IN35" s="13"/>
    </row>
    <row r="36" spans="246:251" ht="12.75" customHeight="1" x14ac:dyDescent="0.15">
      <c r="IN36" s="13"/>
      <c r="IO36" s="8"/>
    </row>
    <row r="37" spans="246:251" ht="12.75" customHeight="1" x14ac:dyDescent="0.15">
      <c r="IL37" s="14"/>
      <c r="IN37" s="4"/>
      <c r="IO37" s="9"/>
    </row>
    <row r="38" spans="246:251" ht="12.75" customHeight="1" x14ac:dyDescent="0.15">
      <c r="IN38" s="13"/>
      <c r="IO38" s="8"/>
    </row>
    <row r="39" spans="246:251" ht="12.75" customHeight="1" x14ac:dyDescent="0.15">
      <c r="IN39" s="13"/>
      <c r="IO39" s="9"/>
    </row>
    <row r="40" spans="246:251" ht="12.75" customHeight="1" x14ac:dyDescent="0.15">
      <c r="IN40" s="13"/>
      <c r="IO40" s="8"/>
    </row>
    <row r="41" spans="246:251" ht="12.75" customHeight="1" x14ac:dyDescent="0.15">
      <c r="IN41" s="13"/>
      <c r="IO41" s="16"/>
    </row>
    <row r="42" spans="246:251" ht="12.75" customHeight="1" x14ac:dyDescent="0.15">
      <c r="IN42" s="13"/>
    </row>
    <row r="43" spans="246:251" ht="12.75" customHeight="1" x14ac:dyDescent="0.15">
      <c r="IN43" s="13"/>
    </row>
    <row r="44" spans="246:251" ht="12.75" customHeight="1" x14ac:dyDescent="0.15">
      <c r="IN44" s="13"/>
      <c r="IQ44" s="15"/>
    </row>
    <row r="45" spans="246:251" ht="12.75" customHeight="1" x14ac:dyDescent="0.15">
      <c r="IQ45" s="15"/>
    </row>
    <row r="46" spans="246:251" ht="12.75" customHeight="1" x14ac:dyDescent="0.15"/>
    <row r="47" spans="246:251" ht="12.75" customHeight="1" x14ac:dyDescent="0.15"/>
    <row r="48" spans="246:251" ht="12.75" customHeight="1" x14ac:dyDescent="0.15"/>
    <row r="49" spans="251:251" ht="12.75" customHeight="1" x14ac:dyDescent="0.15"/>
    <row r="50" spans="251:251" ht="12.75" customHeight="1" x14ac:dyDescent="0.15"/>
    <row r="51" spans="251:251" ht="12.75" customHeight="1" x14ac:dyDescent="0.15"/>
    <row r="52" spans="251:251" ht="12.75" customHeight="1" x14ac:dyDescent="0.15"/>
    <row r="53" spans="251:251" ht="12.75" customHeight="1" x14ac:dyDescent="0.15"/>
    <row r="54" spans="251:251" ht="12.75" customHeight="1" x14ac:dyDescent="0.15"/>
    <row r="55" spans="251:251" ht="12.75" customHeight="1" x14ac:dyDescent="0.15"/>
    <row r="56" spans="251:251" ht="12.75" customHeight="1" x14ac:dyDescent="0.15">
      <c r="IQ56" s="15"/>
    </row>
    <row r="57" spans="251:251" ht="12.75" customHeight="1" x14ac:dyDescent="0.15"/>
    <row r="58" spans="251:251" ht="12.75" customHeight="1" x14ac:dyDescent="0.15"/>
    <row r="59" spans="251:251" ht="12.75" customHeight="1" x14ac:dyDescent="0.15"/>
    <row r="60" spans="251:251" ht="12.75" customHeight="1" x14ac:dyDescent="0.15"/>
    <row r="61" spans="251:251" ht="12.75" customHeight="1" x14ac:dyDescent="0.15"/>
    <row r="62" spans="251:251" ht="12.75" customHeight="1" x14ac:dyDescent="0.15"/>
    <row r="63" spans="251:251" ht="12.75" customHeight="1" x14ac:dyDescent="0.15"/>
    <row r="64" spans="251:25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36759" spans="246:255" x14ac:dyDescent="0.15">
      <c r="IL36759" s="6" t="e">
        <f>#REF!</f>
        <v>#REF!</v>
      </c>
      <c r="IM36759" s="6" t="e">
        <f>#REF!</f>
        <v>#REF!</v>
      </c>
      <c r="IN36759" s="6" t="e">
        <f>#REF!</f>
        <v>#REF!</v>
      </c>
      <c r="IO36759" s="6" t="e">
        <f>#REF!</f>
        <v>#REF!</v>
      </c>
      <c r="IP36759" s="6" t="e">
        <f>#REF!</f>
        <v>#REF!</v>
      </c>
      <c r="IQ36759" s="6" t="e">
        <f>#REF!</f>
        <v>#REF!</v>
      </c>
      <c r="IR36759" s="6" t="e">
        <f>#REF!</f>
        <v>#REF!</v>
      </c>
      <c r="IS36759" s="6" t="e">
        <f>#REF!</f>
        <v>#REF!</v>
      </c>
      <c r="IT36759" s="6" t="e">
        <f>#REF!</f>
        <v>#REF!</v>
      </c>
      <c r="IU36759" s="6" t="e">
        <f>#REF!</f>
        <v>#REF!</v>
      </c>
    </row>
    <row r="36823" spans="251:251" x14ac:dyDescent="0.15">
      <c r="IQ36823" s="6" t="s">
        <v>6</v>
      </c>
    </row>
  </sheetData>
  <phoneticPr fontId="0" type="noConversion"/>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5297" r:id="rId4" name="Button 1">
              <controlPr defaultSize="0" print="0" autoFill="0" autoPict="0" macro="[0]!Module1.openhwk">
                <anchor moveWithCells="1" sizeWithCells="1">
                  <from>
                    <xdr:col>7</xdr:col>
                    <xdr:colOff>101600</xdr:colOff>
                    <xdr:row>2</xdr:row>
                    <xdr:rowOff>63500</xdr:rowOff>
                  </from>
                  <to>
                    <xdr:col>9</xdr:col>
                    <xdr:colOff>711200</xdr:colOff>
                    <xdr:row>4</xdr:row>
                    <xdr:rowOff>177800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7C6EC-3CCD-4845-80A7-28A5918E800C}">
  <sheetPr codeName="Sheet5">
    <outlinePr summaryBelow="0" summaryRight="0"/>
  </sheetPr>
  <dimension ref="A3:M34"/>
  <sheetViews>
    <sheetView zoomScale="115" zoomScaleNormal="115" workbookViewId="0">
      <selection activeCell="C14" sqref="C14:K14"/>
    </sheetView>
  </sheetViews>
  <sheetFormatPr baseColWidth="10" defaultColWidth="14.5" defaultRowHeight="15.75" customHeight="1" x14ac:dyDescent="0.15"/>
  <cols>
    <col min="1" max="1" width="8" style="45" bestFit="1" customWidth="1"/>
    <col min="2" max="2" width="11.5" style="45" customWidth="1"/>
    <col min="3" max="4" width="14.5" style="45"/>
    <col min="5" max="5" width="12.33203125" style="45" bestFit="1" customWidth="1"/>
    <col min="6" max="7" width="14.5" style="45"/>
    <col min="8" max="8" width="40.5" style="45" customWidth="1"/>
    <col min="9" max="10" width="14.5" style="45"/>
    <col min="11" max="11" width="9.1640625" style="45" customWidth="1"/>
    <col min="12" max="16384" width="14.5" style="45"/>
  </cols>
  <sheetData>
    <row r="3" spans="1:13" ht="21.75" customHeight="1" thickBot="1" x14ac:dyDescent="0.2"/>
    <row r="4" spans="1:13" ht="63.75" customHeight="1" thickBot="1" x14ac:dyDescent="0.3">
      <c r="B4" s="104" t="s">
        <v>98</v>
      </c>
      <c r="C4" s="105"/>
      <c r="D4" s="105"/>
      <c r="E4" s="105"/>
      <c r="F4" s="105"/>
      <c r="G4" s="105"/>
      <c r="H4" s="105"/>
      <c r="I4" s="105"/>
      <c r="J4" s="105"/>
      <c r="K4" s="106"/>
      <c r="L4" s="46" t="s">
        <v>19</v>
      </c>
    </row>
    <row r="5" spans="1:13" ht="40" customHeight="1" thickBot="1" x14ac:dyDescent="0.2">
      <c r="A5" s="78" t="s">
        <v>96</v>
      </c>
      <c r="B5" s="47" t="s">
        <v>7</v>
      </c>
      <c r="C5" s="107" t="s">
        <v>91</v>
      </c>
      <c r="D5" s="108"/>
      <c r="E5" s="108"/>
      <c r="F5" s="108"/>
      <c r="G5" s="108"/>
      <c r="H5" s="108"/>
      <c r="I5" s="108"/>
      <c r="J5" s="108"/>
      <c r="K5" s="108"/>
      <c r="L5" s="109"/>
    </row>
    <row r="6" spans="1:13" ht="23.25" customHeight="1" x14ac:dyDescent="0.2">
      <c r="A6" s="78">
        <v>0.5</v>
      </c>
      <c r="B6" s="48" t="s">
        <v>27</v>
      </c>
      <c r="C6" s="97" t="str">
        <f>"What is the difference between the sales of the first quarter of "&amp;KEY!N12&amp;" and the first quarter of "&amp;KEY!O12&amp;"? Report a positive number."</f>
        <v>What is the difference between the sales of the first quarter of 2018 and the first quarter of 2019? Report a positive number.</v>
      </c>
      <c r="D6" s="98"/>
      <c r="E6" s="98"/>
      <c r="F6" s="98"/>
      <c r="G6" s="98"/>
      <c r="H6" s="98"/>
      <c r="I6" s="98"/>
      <c r="J6" s="98"/>
      <c r="K6" s="99"/>
      <c r="L6" s="49"/>
      <c r="M6" s="50"/>
    </row>
    <row r="7" spans="1:13" ht="23.25" customHeight="1" x14ac:dyDescent="0.2">
      <c r="A7" s="78">
        <v>0.5</v>
      </c>
      <c r="B7" s="51" t="s">
        <v>28</v>
      </c>
      <c r="C7" s="97" t="str">
        <f>"What is the total sales at the end of "&amp;KEY!P12&amp;"?"</f>
        <v>What is the total sales at the end of 2020?</v>
      </c>
      <c r="D7" s="98"/>
      <c r="E7" s="98"/>
      <c r="F7" s="98"/>
      <c r="G7" s="98"/>
      <c r="H7" s="98"/>
      <c r="I7" s="98"/>
      <c r="J7" s="98"/>
      <c r="K7" s="99"/>
      <c r="L7" s="49"/>
      <c r="M7" s="50"/>
    </row>
    <row r="8" spans="1:13" ht="30" customHeight="1" x14ac:dyDescent="0.2">
      <c r="A8" s="78">
        <v>1</v>
      </c>
      <c r="B8" s="51" t="s">
        <v>29</v>
      </c>
      <c r="C8" s="97" t="str">
        <f>"What percentage of the total sales at the end of 2020, occurred in the second quarter of "&amp;KEY!Q12&amp;"?"</f>
        <v>What percentage of the total sales at the end of 2020, occurred in the second quarter of 2020?</v>
      </c>
      <c r="D8" s="98"/>
      <c r="E8" s="98"/>
      <c r="F8" s="98"/>
      <c r="G8" s="98"/>
      <c r="H8" s="98"/>
      <c r="I8" s="98"/>
      <c r="J8" s="98"/>
      <c r="K8" s="99"/>
      <c r="L8" s="49"/>
      <c r="M8" s="50"/>
    </row>
    <row r="9" spans="1:13" ht="16" x14ac:dyDescent="0.15">
      <c r="A9" s="78"/>
      <c r="B9" s="52" t="s">
        <v>8</v>
      </c>
      <c r="C9" s="101" t="s">
        <v>104</v>
      </c>
      <c r="D9" s="102"/>
      <c r="E9" s="102"/>
      <c r="F9" s="102"/>
      <c r="G9" s="102"/>
      <c r="H9" s="102"/>
      <c r="I9" s="102"/>
      <c r="J9" s="102"/>
      <c r="K9" s="102"/>
      <c r="L9" s="103"/>
    </row>
    <row r="10" spans="1:13" ht="15" customHeight="1" x14ac:dyDescent="0.15">
      <c r="A10" s="78">
        <v>1</v>
      </c>
      <c r="B10" s="113" t="s">
        <v>27</v>
      </c>
      <c r="C10" s="116" t="s">
        <v>52</v>
      </c>
      <c r="D10" s="117"/>
      <c r="E10" s="117"/>
      <c r="F10" s="117"/>
      <c r="G10" s="117"/>
      <c r="H10" s="118"/>
      <c r="I10" s="125" t="str">
        <f>KEY!R12&amp;"-Q3 Linear"</f>
        <v>2018-Q3 Linear</v>
      </c>
      <c r="J10" s="126"/>
      <c r="K10" s="127"/>
      <c r="L10" s="49"/>
    </row>
    <row r="11" spans="1:13" ht="14" x14ac:dyDescent="0.15">
      <c r="A11" s="78">
        <v>1</v>
      </c>
      <c r="B11" s="114"/>
      <c r="C11" s="119"/>
      <c r="D11" s="120"/>
      <c r="E11" s="120"/>
      <c r="F11" s="120"/>
      <c r="G11" s="120"/>
      <c r="H11" s="121"/>
      <c r="I11" s="125" t="str">
        <f>KEY!S12&amp;"-Q1 3rd Degree Polynomial"</f>
        <v>2019-Q1 3rd Degree Polynomial</v>
      </c>
      <c r="J11" s="126"/>
      <c r="K11" s="127"/>
      <c r="L11" s="49"/>
    </row>
    <row r="12" spans="1:13" ht="14" x14ac:dyDescent="0.15">
      <c r="A12" s="78">
        <v>1</v>
      </c>
      <c r="B12" s="115"/>
      <c r="C12" s="122"/>
      <c r="D12" s="123"/>
      <c r="E12" s="123"/>
      <c r="F12" s="123"/>
      <c r="G12" s="123"/>
      <c r="H12" s="124"/>
      <c r="I12" s="125" t="str">
        <f>KEY!T12&amp;"-Q4 Power"</f>
        <v>2019-Q4 Power</v>
      </c>
      <c r="J12" s="126"/>
      <c r="K12" s="127"/>
      <c r="L12" s="49"/>
    </row>
    <row r="13" spans="1:13" ht="42" customHeight="1" x14ac:dyDescent="0.15">
      <c r="A13" s="78">
        <v>1.5</v>
      </c>
      <c r="B13" s="51" t="s">
        <v>28</v>
      </c>
      <c r="C13" s="97" t="str">
        <f>"Find the difference between the estimated sales according to the 3rd Degree Polynomial and Power Trendlines for the first half of "&amp;KEY!U12&amp;". Report a positive number."</f>
        <v>Find the difference between the estimated sales according to the 3rd Degree Polynomial and Power Trendlines for the first half of 2022. Report a positive number.</v>
      </c>
      <c r="D13" s="98"/>
      <c r="E13" s="98"/>
      <c r="F13" s="98"/>
      <c r="G13" s="98"/>
      <c r="H13" s="98"/>
      <c r="I13" s="98"/>
      <c r="J13" s="98"/>
      <c r="K13" s="99"/>
      <c r="L13" s="49"/>
    </row>
    <row r="14" spans="1:13" ht="27" customHeight="1" x14ac:dyDescent="0.15">
      <c r="A14" s="78">
        <v>1.5</v>
      </c>
      <c r="B14" s="51" t="s">
        <v>29</v>
      </c>
      <c r="C14" s="97" t="str">
        <f>"According to the Power Trendline, when will EvTel reach "&amp;TEXT(KEY!V12,"#,##0") &amp;" total sales?"</f>
        <v>According to the Power Trendline, when will EvTel reach 14,979,808 total sales?</v>
      </c>
      <c r="D14" s="98"/>
      <c r="E14" s="98"/>
      <c r="F14" s="98"/>
      <c r="G14" s="98"/>
      <c r="H14" s="98"/>
      <c r="I14" s="98"/>
      <c r="J14" s="98"/>
      <c r="K14" s="99"/>
      <c r="L14" s="49" t="s">
        <v>49</v>
      </c>
      <c r="M14" s="85"/>
    </row>
    <row r="15" spans="1:13" ht="27" customHeight="1" x14ac:dyDescent="0.15">
      <c r="A15" s="78">
        <v>2</v>
      </c>
      <c r="B15" s="51" t="s">
        <v>30</v>
      </c>
      <c r="C15" s="97" t="str">
        <f>"Decide which trendline has the best fit for the actual data. Then, report the sales of the third quarter of "&amp;KEY!W12&amp;" for that method."</f>
        <v>Decide which trendline has the best fit for the actual data. Then, report the sales of the third quarter of 2021 for that method.</v>
      </c>
      <c r="D15" s="98"/>
      <c r="E15" s="98"/>
      <c r="F15" s="98"/>
      <c r="G15" s="98"/>
      <c r="H15" s="98"/>
      <c r="I15" s="98"/>
      <c r="J15" s="98"/>
      <c r="K15" s="99"/>
      <c r="L15" s="49"/>
    </row>
    <row r="16" spans="1:13" ht="16" x14ac:dyDescent="0.15">
      <c r="A16" s="78"/>
      <c r="B16" s="52" t="s">
        <v>9</v>
      </c>
      <c r="C16" s="128" t="s">
        <v>53</v>
      </c>
      <c r="D16" s="129"/>
      <c r="E16" s="129"/>
      <c r="F16" s="129"/>
      <c r="G16" s="129"/>
      <c r="H16" s="129"/>
      <c r="I16" s="129"/>
      <c r="J16" s="129"/>
      <c r="K16" s="129"/>
      <c r="L16" s="103"/>
    </row>
    <row r="17" spans="1:12" ht="15.75" customHeight="1" x14ac:dyDescent="0.15">
      <c r="A17" s="78">
        <v>1</v>
      </c>
      <c r="B17" s="82" t="s">
        <v>27</v>
      </c>
      <c r="C17" s="100" t="s">
        <v>92</v>
      </c>
      <c r="D17" s="100"/>
      <c r="E17" s="100"/>
      <c r="F17" s="100"/>
      <c r="G17" s="100"/>
      <c r="H17" s="100"/>
      <c r="I17" s="100"/>
      <c r="J17" s="100"/>
      <c r="K17" s="100"/>
      <c r="L17" s="83" t="s">
        <v>49</v>
      </c>
    </row>
    <row r="18" spans="1:12" ht="15" customHeight="1" x14ac:dyDescent="0.15">
      <c r="A18" s="78">
        <v>1</v>
      </c>
      <c r="B18" s="82" t="s">
        <v>28</v>
      </c>
      <c r="C18" s="100" t="s">
        <v>88</v>
      </c>
      <c r="D18" s="100"/>
      <c r="E18" s="100"/>
      <c r="F18" s="100"/>
      <c r="G18" s="100"/>
      <c r="H18" s="100"/>
      <c r="I18" s="100"/>
      <c r="J18" s="100"/>
      <c r="K18" s="100"/>
      <c r="L18" s="83" t="s">
        <v>49</v>
      </c>
    </row>
    <row r="19" spans="1:12" ht="13" x14ac:dyDescent="0.15">
      <c r="A19" s="78" t="s">
        <v>95</v>
      </c>
    </row>
    <row r="20" spans="1:12" ht="14" thickBot="1" x14ac:dyDescent="0.2"/>
    <row r="21" spans="1:12" ht="15" x14ac:dyDescent="0.15">
      <c r="C21" s="110" t="s">
        <v>99</v>
      </c>
      <c r="D21" s="111"/>
      <c r="E21" s="112"/>
    </row>
    <row r="22" spans="1:12" ht="16" thickBot="1" x14ac:dyDescent="0.2">
      <c r="C22" s="53" t="s">
        <v>25</v>
      </c>
      <c r="D22" s="53" t="s">
        <v>26</v>
      </c>
      <c r="E22" s="54" t="s">
        <v>105</v>
      </c>
    </row>
    <row r="23" spans="1:12" ht="16" thickBot="1" x14ac:dyDescent="0.25">
      <c r="C23" s="94">
        <v>2018</v>
      </c>
      <c r="D23" s="55" t="s">
        <v>27</v>
      </c>
      <c r="E23" s="56">
        <v>165949</v>
      </c>
    </row>
    <row r="24" spans="1:12" ht="16" thickBot="1" x14ac:dyDescent="0.25">
      <c r="C24" s="95"/>
      <c r="D24" s="55" t="s">
        <v>28</v>
      </c>
      <c r="E24" s="56">
        <v>142620</v>
      </c>
    </row>
    <row r="25" spans="1:12" ht="15.75" customHeight="1" thickBot="1" x14ac:dyDescent="0.25">
      <c r="C25" s="95"/>
      <c r="D25" s="55" t="s">
        <v>29</v>
      </c>
      <c r="E25" s="56">
        <v>171411</v>
      </c>
    </row>
    <row r="26" spans="1:12" ht="15.75" customHeight="1" thickBot="1" x14ac:dyDescent="0.25">
      <c r="C26" s="96"/>
      <c r="D26" s="55" t="s">
        <v>30</v>
      </c>
      <c r="E26" s="56">
        <v>256212</v>
      </c>
    </row>
    <row r="27" spans="1:12" ht="15.75" customHeight="1" thickBot="1" x14ac:dyDescent="0.25">
      <c r="C27" s="94">
        <v>2019</v>
      </c>
      <c r="D27" s="55" t="s">
        <v>27</v>
      </c>
      <c r="E27" s="56">
        <v>240004</v>
      </c>
    </row>
    <row r="28" spans="1:12" ht="15.75" customHeight="1" thickBot="1" x14ac:dyDescent="0.25">
      <c r="C28" s="95"/>
      <c r="D28" s="55" t="s">
        <v>28</v>
      </c>
      <c r="E28" s="56">
        <v>270351</v>
      </c>
    </row>
    <row r="29" spans="1:12" ht="15.75" customHeight="1" thickBot="1" x14ac:dyDescent="0.25">
      <c r="C29" s="95"/>
      <c r="D29" s="57" t="s">
        <v>29</v>
      </c>
      <c r="E29" s="56">
        <v>259041</v>
      </c>
    </row>
    <row r="30" spans="1:12" ht="15.75" customHeight="1" thickBot="1" x14ac:dyDescent="0.25">
      <c r="C30" s="96"/>
      <c r="D30" s="55" t="s">
        <v>30</v>
      </c>
      <c r="E30" s="56">
        <v>308751</v>
      </c>
    </row>
    <row r="31" spans="1:12" ht="15.75" customHeight="1" thickBot="1" x14ac:dyDescent="0.25">
      <c r="C31" s="94">
        <v>2020</v>
      </c>
      <c r="D31" s="55" t="s">
        <v>27</v>
      </c>
      <c r="E31" s="56">
        <v>414058</v>
      </c>
    </row>
    <row r="32" spans="1:12" ht="15.75" customHeight="1" thickBot="1" x14ac:dyDescent="0.25">
      <c r="C32" s="95"/>
      <c r="D32" s="55" t="s">
        <v>28</v>
      </c>
      <c r="E32" s="56">
        <v>546812</v>
      </c>
    </row>
    <row r="33" spans="3:5" ht="15.75" customHeight="1" thickBot="1" x14ac:dyDescent="0.25">
      <c r="C33" s="95"/>
      <c r="D33" s="57" t="s">
        <v>29</v>
      </c>
      <c r="E33" s="58">
        <v>671035</v>
      </c>
    </row>
    <row r="34" spans="3:5" ht="15.75" customHeight="1" thickBot="1" x14ac:dyDescent="0.25">
      <c r="C34" s="96"/>
      <c r="D34" s="59" t="s">
        <v>30</v>
      </c>
      <c r="E34" s="84">
        <v>741837</v>
      </c>
    </row>
  </sheetData>
  <mergeCells count="21">
    <mergeCell ref="B4:K4"/>
    <mergeCell ref="C5:L5"/>
    <mergeCell ref="C21:E21"/>
    <mergeCell ref="B10:B12"/>
    <mergeCell ref="C10:H12"/>
    <mergeCell ref="I10:K10"/>
    <mergeCell ref="I11:K11"/>
    <mergeCell ref="I12:K12"/>
    <mergeCell ref="C16:L16"/>
    <mergeCell ref="C23:C26"/>
    <mergeCell ref="C27:C30"/>
    <mergeCell ref="C31:C34"/>
    <mergeCell ref="C6:K6"/>
    <mergeCell ref="C7:K7"/>
    <mergeCell ref="C8:K8"/>
    <mergeCell ref="C13:K13"/>
    <mergeCell ref="C14:K14"/>
    <mergeCell ref="C15:K15"/>
    <mergeCell ref="C17:K17"/>
    <mergeCell ref="C18:K18"/>
    <mergeCell ref="C9:L9"/>
  </mergeCells>
  <phoneticPr fontId="37" type="noConversion"/>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0965261A-B741-7843-9B59-605738D08013}">
          <x14:formula1>
            <xm:f>KEY!$V$31:$V$33</xm:f>
          </x14:formula1>
          <xm:sqref>L17:L18</xm:sqref>
        </x14:dataValidation>
        <x14:dataValidation type="list" allowBlank="1" showInputMessage="1" showErrorMessage="1" xr:uid="{962B02AF-FB5A-4077-BEAD-2C44D252B0D7}">
          <x14:formula1>
            <xm:f>KEY!$X$31:$X$37</xm:f>
          </x14:formula1>
          <xm:sqref>L14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9C323-BE26-964E-9FC4-46F9BBBE92FD}">
  <sheetPr codeName="Sheet6"/>
  <dimension ref="A1:P39"/>
  <sheetViews>
    <sheetView zoomScale="115" zoomScaleNormal="115" workbookViewId="0">
      <selection activeCell="C8" sqref="C8:K8"/>
    </sheetView>
  </sheetViews>
  <sheetFormatPr baseColWidth="10" defaultColWidth="10.83203125" defaultRowHeight="13" x14ac:dyDescent="0.15"/>
  <cols>
    <col min="1" max="1" width="8" style="60" bestFit="1" customWidth="1"/>
    <col min="2" max="2" width="10.83203125" style="60"/>
    <col min="3" max="3" width="14.83203125" style="60" customWidth="1"/>
    <col min="4" max="4" width="10.83203125" style="60"/>
    <col min="5" max="5" width="12.33203125" style="60" bestFit="1" customWidth="1"/>
    <col min="6" max="8" width="10.83203125" style="60"/>
    <col min="9" max="9" width="11.5" style="60" bestFit="1" customWidth="1"/>
    <col min="10" max="19" width="10.83203125" style="60"/>
    <col min="20" max="20" width="11.5" style="60" bestFit="1" customWidth="1"/>
    <col min="21" max="16384" width="10.83203125" style="60"/>
  </cols>
  <sheetData>
    <row r="1" spans="1:12" ht="14" thickBot="1" x14ac:dyDescent="0.2"/>
    <row r="2" spans="1:12" ht="34" customHeight="1" thickBot="1" x14ac:dyDescent="0.25">
      <c r="B2" s="133" t="s">
        <v>54</v>
      </c>
      <c r="C2" s="134"/>
      <c r="D2" s="134"/>
      <c r="E2" s="134"/>
      <c r="F2" s="134"/>
      <c r="G2" s="134"/>
      <c r="H2" s="134"/>
      <c r="I2" s="134"/>
      <c r="J2" s="134"/>
      <c r="K2" s="135"/>
      <c r="L2" s="61" t="s">
        <v>19</v>
      </c>
    </row>
    <row r="3" spans="1:12" ht="15" customHeight="1" thickBot="1" x14ac:dyDescent="0.25">
      <c r="A3" s="78" t="s">
        <v>96</v>
      </c>
      <c r="B3" s="62" t="s">
        <v>7</v>
      </c>
      <c r="C3" s="130" t="s">
        <v>55</v>
      </c>
      <c r="D3" s="131"/>
      <c r="E3" s="131"/>
      <c r="F3" s="131"/>
      <c r="G3" s="131"/>
      <c r="H3" s="131"/>
      <c r="I3" s="131"/>
      <c r="J3" s="131"/>
      <c r="K3" s="131"/>
      <c r="L3" s="132"/>
    </row>
    <row r="4" spans="1:12" ht="15" customHeight="1" x14ac:dyDescent="0.15">
      <c r="A4" s="78">
        <v>1</v>
      </c>
      <c r="B4" s="63" t="s">
        <v>27</v>
      </c>
      <c r="C4" s="136" t="s">
        <v>56</v>
      </c>
      <c r="D4" s="137"/>
      <c r="E4" s="137"/>
      <c r="F4" s="137"/>
      <c r="G4" s="137"/>
      <c r="H4" s="137"/>
      <c r="I4" s="137"/>
      <c r="J4" s="137"/>
      <c r="K4" s="138"/>
      <c r="L4" s="64"/>
    </row>
    <row r="5" spans="1:12" ht="30" customHeight="1" x14ac:dyDescent="0.15">
      <c r="A5" s="78">
        <v>1.5</v>
      </c>
      <c r="B5" s="65" t="s">
        <v>28</v>
      </c>
      <c r="C5" s="136" t="str">
        <f>"How many units need to be sold in the first quarter of 2021 to achieve a "&amp;KEY!X12&amp;"% market penetration at the end of that period? Note:This question is independent."</f>
        <v>How many units need to be sold in the first quarter of 2021 to achieve a 39% market penetration at the end of that period? Note:This question is independent.</v>
      </c>
      <c r="D5" s="137"/>
      <c r="E5" s="137"/>
      <c r="F5" s="137"/>
      <c r="G5" s="137"/>
      <c r="H5" s="137"/>
      <c r="I5" s="137"/>
      <c r="J5" s="137"/>
      <c r="K5" s="138"/>
      <c r="L5" s="64"/>
    </row>
    <row r="6" spans="1:12" ht="15" customHeight="1" thickBot="1" x14ac:dyDescent="0.2">
      <c r="A6" s="78">
        <v>1.5</v>
      </c>
      <c r="B6" s="65" t="s">
        <v>29</v>
      </c>
      <c r="C6" s="136" t="str">
        <f>"Report what percent of the market is yet to be penetrated at the end of "&amp;KEY!Y12&amp;"."</f>
        <v>Report what percent of the market is yet to be penetrated at the end of 2019.</v>
      </c>
      <c r="D6" s="137"/>
      <c r="E6" s="137"/>
      <c r="F6" s="137"/>
      <c r="G6" s="137"/>
      <c r="H6" s="137"/>
      <c r="I6" s="137"/>
      <c r="J6" s="137"/>
      <c r="K6" s="138"/>
      <c r="L6" s="64"/>
    </row>
    <row r="7" spans="1:12" ht="34" customHeight="1" thickBot="1" x14ac:dyDescent="0.25">
      <c r="A7" s="78"/>
      <c r="B7" s="62" t="s">
        <v>8</v>
      </c>
      <c r="C7" s="130" t="s">
        <v>106</v>
      </c>
      <c r="D7" s="131"/>
      <c r="E7" s="131"/>
      <c r="F7" s="131"/>
      <c r="G7" s="131"/>
      <c r="H7" s="131"/>
      <c r="I7" s="131"/>
      <c r="J7" s="131"/>
      <c r="K7" s="131"/>
      <c r="L7" s="132"/>
    </row>
    <row r="8" spans="1:12" ht="16" customHeight="1" x14ac:dyDescent="0.15">
      <c r="A8" s="78">
        <v>1.25</v>
      </c>
      <c r="B8" s="63" t="s">
        <v>27</v>
      </c>
      <c r="C8" s="136" t="str">
        <f>"What is the estimated quarterly sales of the third quarter of "&amp;KEY!Z12&amp;"?"</f>
        <v>What is the estimated quarterly sales of the third quarter of 2025?</v>
      </c>
      <c r="D8" s="137"/>
      <c r="E8" s="137"/>
      <c r="F8" s="137"/>
      <c r="G8" s="137"/>
      <c r="H8" s="137"/>
      <c r="I8" s="137"/>
      <c r="J8" s="137"/>
      <c r="K8" s="138"/>
      <c r="L8" s="64"/>
    </row>
    <row r="9" spans="1:12" ht="15" x14ac:dyDescent="0.15">
      <c r="A9" s="78">
        <v>1.25</v>
      </c>
      <c r="B9" s="65" t="s">
        <v>28</v>
      </c>
      <c r="C9" s="136" t="str">
        <f>"Report what percent of the market is estimated to be penetrated at the end of "&amp;KEY!AA12&amp;"."</f>
        <v>Report what percent of the market is estimated to be penetrated at the end of 2023.</v>
      </c>
      <c r="D9" s="137"/>
      <c r="E9" s="137"/>
      <c r="F9" s="137"/>
      <c r="G9" s="137"/>
      <c r="H9" s="137"/>
      <c r="I9" s="137"/>
      <c r="J9" s="137"/>
      <c r="K9" s="138"/>
      <c r="L9" s="64"/>
    </row>
    <row r="10" spans="1:12" s="66" customFormat="1" ht="40" customHeight="1" thickBot="1" x14ac:dyDescent="0.2">
      <c r="A10" s="78">
        <v>1.5</v>
      </c>
      <c r="B10" s="65" t="s">
        <v>29</v>
      </c>
      <c r="C10" s="136" t="str">
        <f>"Report the difference between the forecasted cumulative sales of the Gompertz Curve and the actual cumulative sales at the end of "&amp;KEY!AB12&amp;". Report a positive number."</f>
        <v>Report the difference between the forecasted cumulative sales of the Gompertz Curve and the actual cumulative sales at the end of 2019. Report a positive number.</v>
      </c>
      <c r="D10" s="137"/>
      <c r="E10" s="137"/>
      <c r="F10" s="137"/>
      <c r="G10" s="137"/>
      <c r="H10" s="137"/>
      <c r="I10" s="137"/>
      <c r="J10" s="137"/>
      <c r="K10" s="138"/>
      <c r="L10" s="64"/>
    </row>
    <row r="11" spans="1:12" ht="37" customHeight="1" thickBot="1" x14ac:dyDescent="0.25">
      <c r="A11" s="78"/>
      <c r="B11" s="62" t="s">
        <v>9</v>
      </c>
      <c r="C11" s="130" t="s">
        <v>100</v>
      </c>
      <c r="D11" s="131"/>
      <c r="E11" s="131"/>
      <c r="F11" s="131"/>
      <c r="G11" s="131"/>
      <c r="H11" s="131"/>
      <c r="I11" s="131"/>
      <c r="J11" s="131"/>
      <c r="K11" s="131"/>
      <c r="L11" s="132"/>
    </row>
    <row r="12" spans="1:12" ht="15" x14ac:dyDescent="0.15">
      <c r="A12" s="78">
        <v>1.25</v>
      </c>
      <c r="B12" s="63" t="s">
        <v>27</v>
      </c>
      <c r="C12" s="136" t="s">
        <v>102</v>
      </c>
      <c r="D12" s="137"/>
      <c r="E12" s="137"/>
      <c r="F12" s="137"/>
      <c r="G12" s="137"/>
      <c r="H12" s="137"/>
      <c r="I12" s="137"/>
      <c r="J12" s="137"/>
      <c r="K12" s="138"/>
      <c r="L12" s="64"/>
    </row>
    <row r="13" spans="1:12" ht="15" x14ac:dyDescent="0.15">
      <c r="A13" s="78">
        <v>1.25</v>
      </c>
      <c r="B13" s="65" t="s">
        <v>28</v>
      </c>
      <c r="C13" s="136" t="s">
        <v>103</v>
      </c>
      <c r="D13" s="137"/>
      <c r="E13" s="137"/>
      <c r="F13" s="137"/>
      <c r="G13" s="137"/>
      <c r="H13" s="137"/>
      <c r="I13" s="137"/>
      <c r="J13" s="137"/>
      <c r="K13" s="138"/>
      <c r="L13" s="64"/>
    </row>
    <row r="14" spans="1:12" ht="15" customHeight="1" x14ac:dyDescent="0.15">
      <c r="A14" s="78">
        <v>1.25</v>
      </c>
      <c r="B14" s="65" t="s">
        <v>29</v>
      </c>
      <c r="C14" s="136" t="s">
        <v>57</v>
      </c>
      <c r="D14" s="137"/>
      <c r="E14" s="137"/>
      <c r="F14" s="137"/>
      <c r="G14" s="137"/>
      <c r="H14" s="137"/>
      <c r="I14" s="137"/>
      <c r="J14" s="137"/>
      <c r="K14" s="138"/>
      <c r="L14" s="64"/>
    </row>
    <row r="15" spans="1:12" ht="15" customHeight="1" thickBot="1" x14ac:dyDescent="0.2">
      <c r="A15" s="78">
        <v>1.25</v>
      </c>
      <c r="B15" s="65" t="s">
        <v>30</v>
      </c>
      <c r="C15" s="136" t="str">
        <f>"What is the estimated yearly sales of "&amp;KEY!AC12&amp;"?"</f>
        <v>What is the estimated yearly sales of 2026?</v>
      </c>
      <c r="D15" s="137"/>
      <c r="E15" s="137"/>
      <c r="F15" s="137"/>
      <c r="G15" s="137"/>
      <c r="H15" s="137"/>
      <c r="I15" s="137"/>
      <c r="J15" s="137"/>
      <c r="K15" s="138"/>
      <c r="L15" s="64"/>
    </row>
    <row r="16" spans="1:12" ht="18" customHeight="1" thickBot="1" x14ac:dyDescent="0.25">
      <c r="A16" s="78"/>
      <c r="B16" s="62" t="s">
        <v>10</v>
      </c>
      <c r="C16" s="130" t="s">
        <v>101</v>
      </c>
      <c r="D16" s="131"/>
      <c r="E16" s="131"/>
      <c r="F16" s="131"/>
      <c r="G16" s="131"/>
      <c r="H16" s="131"/>
      <c r="I16" s="131"/>
      <c r="J16" s="131"/>
      <c r="K16" s="131"/>
      <c r="L16" s="132"/>
    </row>
    <row r="17" spans="1:16" ht="15" customHeight="1" x14ac:dyDescent="0.15">
      <c r="A17" s="78">
        <v>1</v>
      </c>
      <c r="B17" s="63" t="s">
        <v>27</v>
      </c>
      <c r="C17" s="136" t="s">
        <v>89</v>
      </c>
      <c r="D17" s="137"/>
      <c r="E17" s="137"/>
      <c r="F17" s="137"/>
      <c r="G17" s="137"/>
      <c r="H17" s="137"/>
      <c r="I17" s="137"/>
      <c r="J17" s="137"/>
      <c r="K17" s="138"/>
      <c r="L17" s="64" t="s">
        <v>49</v>
      </c>
    </row>
    <row r="18" spans="1:16" ht="15" customHeight="1" x14ac:dyDescent="0.15">
      <c r="A18" s="78">
        <v>1</v>
      </c>
      <c r="B18" s="63" t="s">
        <v>28</v>
      </c>
      <c r="C18" s="136" t="s">
        <v>58</v>
      </c>
      <c r="D18" s="137"/>
      <c r="E18" s="137"/>
      <c r="F18" s="137"/>
      <c r="G18" s="137"/>
      <c r="H18" s="137"/>
      <c r="I18" s="137"/>
      <c r="J18" s="137"/>
      <c r="K18" s="138"/>
      <c r="L18" s="64" t="s">
        <v>49</v>
      </c>
    </row>
    <row r="19" spans="1:16" x14ac:dyDescent="0.15">
      <c r="A19" s="78" t="s">
        <v>97</v>
      </c>
    </row>
    <row r="20" spans="1:16" ht="14" thickBot="1" x14ac:dyDescent="0.2"/>
    <row r="21" spans="1:16" ht="21" customHeight="1" thickBot="1" x14ac:dyDescent="0.2">
      <c r="C21" s="110" t="s">
        <v>22</v>
      </c>
      <c r="D21" s="111"/>
      <c r="E21" s="112"/>
      <c r="G21" s="139" t="s">
        <v>21</v>
      </c>
      <c r="H21" s="140"/>
      <c r="I21" s="141"/>
    </row>
    <row r="22" spans="1:16" ht="33" thickBot="1" x14ac:dyDescent="0.25">
      <c r="C22" s="67" t="s">
        <v>90</v>
      </c>
      <c r="D22" s="142">
        <v>15520000</v>
      </c>
      <c r="E22" s="143"/>
      <c r="G22" s="68" t="s">
        <v>11</v>
      </c>
      <c r="H22" s="69" t="s">
        <v>12</v>
      </c>
      <c r="I22" s="70" t="s">
        <v>20</v>
      </c>
      <c r="M22" s="144" t="s">
        <v>50</v>
      </c>
      <c r="N22" s="145"/>
      <c r="O22" s="71"/>
      <c r="P22" s="71"/>
    </row>
    <row r="23" spans="1:16" ht="49" thickBot="1" x14ac:dyDescent="0.25">
      <c r="C23" s="67" t="s">
        <v>23</v>
      </c>
      <c r="D23" s="146">
        <v>0.75</v>
      </c>
      <c r="E23" s="147"/>
      <c r="G23" s="72">
        <v>1</v>
      </c>
      <c r="H23" s="73">
        <v>0.14199999999999999</v>
      </c>
      <c r="I23" s="74">
        <v>6.5</v>
      </c>
      <c r="M23" s="71"/>
      <c r="N23" s="71"/>
      <c r="O23" s="71"/>
      <c r="P23" s="71"/>
    </row>
    <row r="24" spans="1:16" ht="21" customHeight="1" thickBot="1" x14ac:dyDescent="0.25">
      <c r="C24" s="67" t="s">
        <v>24</v>
      </c>
      <c r="D24" s="142"/>
      <c r="E24" s="143"/>
      <c r="M24" s="71"/>
      <c r="N24" s="71"/>
      <c r="O24" s="71"/>
      <c r="P24" s="71"/>
    </row>
    <row r="25" spans="1:16" ht="15" customHeight="1" x14ac:dyDescent="0.15">
      <c r="C25" s="110" t="s">
        <v>99</v>
      </c>
      <c r="D25" s="111"/>
      <c r="E25" s="112"/>
      <c r="M25" s="71"/>
      <c r="N25" s="71"/>
      <c r="O25" s="71"/>
      <c r="P25" s="71"/>
    </row>
    <row r="26" spans="1:16" ht="16" thickBot="1" x14ac:dyDescent="0.2">
      <c r="C26" s="53" t="s">
        <v>25</v>
      </c>
      <c r="D26" s="53" t="s">
        <v>26</v>
      </c>
      <c r="E26" s="54" t="s">
        <v>105</v>
      </c>
    </row>
    <row r="27" spans="1:16" ht="17" customHeight="1" thickBot="1" x14ac:dyDescent="0.25">
      <c r="C27" s="94">
        <v>2018</v>
      </c>
      <c r="D27" s="55" t="s">
        <v>27</v>
      </c>
      <c r="E27" s="56">
        <v>165949</v>
      </c>
    </row>
    <row r="28" spans="1:16" ht="15" customHeight="1" thickBot="1" x14ac:dyDescent="0.25">
      <c r="C28" s="95"/>
      <c r="D28" s="55" t="s">
        <v>28</v>
      </c>
      <c r="E28" s="56">
        <v>142620</v>
      </c>
      <c r="F28" s="66"/>
      <c r="J28" s="66"/>
    </row>
    <row r="29" spans="1:16" ht="14" customHeight="1" thickBot="1" x14ac:dyDescent="0.25">
      <c r="C29" s="95"/>
      <c r="D29" s="55" t="s">
        <v>29</v>
      </c>
      <c r="E29" s="56">
        <v>171411</v>
      </c>
    </row>
    <row r="30" spans="1:16" ht="15" customHeight="1" thickBot="1" x14ac:dyDescent="0.25">
      <c r="C30" s="96"/>
      <c r="D30" s="55" t="s">
        <v>30</v>
      </c>
      <c r="E30" s="56">
        <v>256212</v>
      </c>
    </row>
    <row r="31" spans="1:16" ht="16" thickBot="1" x14ac:dyDescent="0.25">
      <c r="C31" s="94">
        <v>2019</v>
      </c>
      <c r="D31" s="55" t="s">
        <v>27</v>
      </c>
      <c r="E31" s="56">
        <v>240004</v>
      </c>
    </row>
    <row r="32" spans="1:16" ht="16" thickBot="1" x14ac:dyDescent="0.25">
      <c r="C32" s="95"/>
      <c r="D32" s="55" t="s">
        <v>28</v>
      </c>
      <c r="E32" s="56">
        <v>270351</v>
      </c>
    </row>
    <row r="33" spans="3:5" ht="16" thickBot="1" x14ac:dyDescent="0.25">
      <c r="C33" s="95"/>
      <c r="D33" s="57" t="s">
        <v>29</v>
      </c>
      <c r="E33" s="56">
        <v>259041</v>
      </c>
    </row>
    <row r="34" spans="3:5" ht="16" thickBot="1" x14ac:dyDescent="0.25">
      <c r="C34" s="96"/>
      <c r="D34" s="55" t="s">
        <v>30</v>
      </c>
      <c r="E34" s="56">
        <v>308751</v>
      </c>
    </row>
    <row r="35" spans="3:5" ht="16" thickBot="1" x14ac:dyDescent="0.25">
      <c r="C35" s="94">
        <v>2020</v>
      </c>
      <c r="D35" s="55" t="s">
        <v>27</v>
      </c>
      <c r="E35" s="56">
        <v>414058</v>
      </c>
    </row>
    <row r="36" spans="3:5" ht="16" thickBot="1" x14ac:dyDescent="0.25">
      <c r="C36" s="95"/>
      <c r="D36" s="55" t="s">
        <v>28</v>
      </c>
      <c r="E36" s="56">
        <v>546812</v>
      </c>
    </row>
    <row r="37" spans="3:5" ht="16" thickBot="1" x14ac:dyDescent="0.25">
      <c r="C37" s="95"/>
      <c r="D37" s="57" t="s">
        <v>29</v>
      </c>
      <c r="E37" s="58">
        <v>671035</v>
      </c>
    </row>
    <row r="38" spans="3:5" ht="16" thickBot="1" x14ac:dyDescent="0.25">
      <c r="C38" s="96"/>
      <c r="D38" s="59" t="s">
        <v>30</v>
      </c>
      <c r="E38" s="79">
        <v>741837</v>
      </c>
    </row>
    <row r="39" spans="3:5" x14ac:dyDescent="0.15">
      <c r="E39" s="75"/>
    </row>
  </sheetData>
  <mergeCells count="27">
    <mergeCell ref="C25:E25"/>
    <mergeCell ref="C18:K18"/>
    <mergeCell ref="D22:E22"/>
    <mergeCell ref="M22:N22"/>
    <mergeCell ref="D23:E23"/>
    <mergeCell ref="D24:E24"/>
    <mergeCell ref="C13:K13"/>
    <mergeCell ref="C14:K14"/>
    <mergeCell ref="C15:K15"/>
    <mergeCell ref="C16:L16"/>
    <mergeCell ref="C17:K17"/>
    <mergeCell ref="C27:C30"/>
    <mergeCell ref="C31:C34"/>
    <mergeCell ref="C35:C38"/>
    <mergeCell ref="C7:L7"/>
    <mergeCell ref="B2:K2"/>
    <mergeCell ref="C3:L3"/>
    <mergeCell ref="C4:K4"/>
    <mergeCell ref="C5:K5"/>
    <mergeCell ref="C6:K6"/>
    <mergeCell ref="C21:E21"/>
    <mergeCell ref="G21:I21"/>
    <mergeCell ref="C8:K8"/>
    <mergeCell ref="C9:K9"/>
    <mergeCell ref="C10:K10"/>
    <mergeCell ref="C11:L11"/>
    <mergeCell ref="C12:K12"/>
  </mergeCells>
  <pageMargins left="0.7" right="0.7" top="0.75" bottom="0.75" header="0.3" footer="0.3"/>
  <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9BF2F04-F55B-ED40-A78E-107047944612}">
          <x14:formula1>
            <xm:f>KEY!$AA$31:$AA$34</xm:f>
          </x14:formula1>
          <xm:sqref>L17:L18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AD330"/>
  <sheetViews>
    <sheetView zoomScaleNormal="65" workbookViewId="0">
      <selection activeCell="D24" sqref="D24"/>
    </sheetView>
  </sheetViews>
  <sheetFormatPr baseColWidth="10" defaultColWidth="8.6640625" defaultRowHeight="13" x14ac:dyDescent="0.15"/>
  <cols>
    <col min="1" max="1" width="8.6640625" customWidth="1"/>
    <col min="2" max="2" width="13.5" hidden="1" customWidth="1"/>
    <col min="3" max="3" width="15.5" hidden="1" customWidth="1"/>
    <col min="4" max="4" width="15.33203125" hidden="1" customWidth="1"/>
    <col min="5" max="5" width="23" hidden="1" customWidth="1"/>
    <col min="6" max="9" width="8.6640625" hidden="1" customWidth="1"/>
    <col min="10" max="10" width="12.6640625" hidden="1" customWidth="1"/>
    <col min="11" max="12" width="8.6640625" hidden="1" customWidth="1"/>
    <col min="13" max="13" width="12.33203125" hidden="1" customWidth="1"/>
    <col min="14" max="14" width="17.6640625" hidden="1" customWidth="1"/>
    <col min="15" max="15" width="16.1640625" hidden="1" customWidth="1"/>
    <col min="16" max="16" width="18" hidden="1" customWidth="1"/>
    <col min="17" max="17" width="17.33203125" hidden="1" customWidth="1"/>
    <col min="18" max="18" width="12.5" hidden="1" customWidth="1"/>
    <col min="19" max="20" width="11.1640625" hidden="1" customWidth="1"/>
    <col min="21" max="21" width="10.1640625" hidden="1" customWidth="1"/>
    <col min="22" max="22" width="14.1640625" hidden="1" customWidth="1"/>
    <col min="23" max="23" width="10.1640625" hidden="1" customWidth="1"/>
    <col min="24" max="29" width="11.1640625" hidden="1" customWidth="1"/>
    <col min="30" max="30" width="19.1640625" hidden="1" customWidth="1"/>
  </cols>
  <sheetData>
    <row r="2" spans="2:29" x14ac:dyDescent="0.15">
      <c r="C2" s="2"/>
      <c r="D2" s="19"/>
      <c r="E2" s="2"/>
      <c r="F2" s="2"/>
      <c r="G2" s="2"/>
      <c r="H2" s="2"/>
      <c r="I2" s="2"/>
      <c r="J2" s="2"/>
      <c r="K2" s="2"/>
    </row>
    <row r="3" spans="2:29" x14ac:dyDescent="0.15">
      <c r="B3" s="27"/>
      <c r="C3" s="2"/>
      <c r="D3" s="2"/>
      <c r="E3" s="14"/>
      <c r="F3" s="2"/>
      <c r="G3" s="2"/>
      <c r="H3" s="2"/>
      <c r="I3" s="2"/>
      <c r="J3" s="2"/>
      <c r="K3" s="2"/>
    </row>
    <row r="4" spans="2:29" x14ac:dyDescent="0.15">
      <c r="B4" s="18" t="s">
        <v>13</v>
      </c>
      <c r="C4" s="4" t="s">
        <v>108</v>
      </c>
      <c r="D4" s="93">
        <f>VALUE(RIGHT(C4,LEN(C4)-1))</f>
        <v>1</v>
      </c>
      <c r="E4" s="2"/>
      <c r="F4" s="2"/>
      <c r="G4" s="2"/>
      <c r="H4" s="2"/>
      <c r="I4" s="2"/>
      <c r="J4" s="2"/>
      <c r="K4" s="2"/>
    </row>
    <row r="5" spans="2:29" x14ac:dyDescent="0.15">
      <c r="B5" s="2" t="s">
        <v>1</v>
      </c>
      <c r="C5" s="27" t="s">
        <v>63</v>
      </c>
      <c r="D5" s="2"/>
      <c r="E5" s="5"/>
      <c r="G5" s="2"/>
      <c r="H5" s="2"/>
      <c r="I5" s="2"/>
      <c r="J5" s="2"/>
      <c r="K5" s="2"/>
      <c r="M5" s="27"/>
      <c r="N5" s="4"/>
      <c r="O5" s="5"/>
      <c r="P5" s="4"/>
    </row>
    <row r="6" spans="2:29" x14ac:dyDescent="0.15">
      <c r="B6" s="4" t="s">
        <v>2</v>
      </c>
      <c r="C6" s="2"/>
      <c r="D6" s="2"/>
      <c r="G6" s="2"/>
      <c r="H6" s="2"/>
      <c r="I6" s="2"/>
      <c r="J6" s="2"/>
      <c r="K6" s="2"/>
      <c r="M6" s="33"/>
      <c r="N6" s="33"/>
      <c r="O6" s="33"/>
      <c r="P6" s="33"/>
      <c r="Q6" s="33"/>
      <c r="R6" s="33"/>
      <c r="S6" s="33"/>
      <c r="T6" s="33"/>
      <c r="U6" s="33"/>
      <c r="V6" s="33"/>
      <c r="W6" s="33"/>
      <c r="X6" s="33"/>
      <c r="Y6" s="33"/>
      <c r="Z6" s="33"/>
    </row>
    <row r="7" spans="2:29" x14ac:dyDescent="0.15">
      <c r="B7" s="2" t="s">
        <v>3</v>
      </c>
      <c r="C7" s="20">
        <v>0</v>
      </c>
      <c r="D7" s="2"/>
      <c r="G7" s="2"/>
      <c r="H7" s="24" t="s">
        <v>4</v>
      </c>
      <c r="I7" s="24"/>
      <c r="J7" s="24" t="s">
        <v>0</v>
      </c>
      <c r="K7" s="24"/>
      <c r="M7" s="33"/>
      <c r="N7" s="33"/>
      <c r="O7" s="33"/>
      <c r="P7" s="33"/>
      <c r="Q7" s="33"/>
      <c r="R7" s="33"/>
      <c r="S7" s="33"/>
      <c r="T7" s="43"/>
      <c r="U7" s="33"/>
      <c r="V7" s="33"/>
      <c r="W7" s="33"/>
      <c r="X7" s="33"/>
      <c r="Y7" s="33"/>
      <c r="Z7" s="33"/>
    </row>
    <row r="8" spans="2:29" x14ac:dyDescent="0.15">
      <c r="B8" s="2" t="s">
        <v>5</v>
      </c>
      <c r="C8" s="2"/>
      <c r="D8" s="2"/>
      <c r="G8" s="2"/>
      <c r="H8" s="29" t="s">
        <v>59</v>
      </c>
      <c r="I8" s="25">
        <v>1</v>
      </c>
      <c r="J8" s="25">
        <f>'Answers 1'!L6</f>
        <v>0</v>
      </c>
      <c r="K8" s="25" t="str">
        <f>TRIM(J8)</f>
        <v>0</v>
      </c>
      <c r="M8" s="33"/>
      <c r="N8" s="33"/>
      <c r="O8" s="33"/>
      <c r="P8" s="33"/>
      <c r="Q8" s="33"/>
      <c r="R8" s="33"/>
      <c r="S8" s="33"/>
      <c r="T8" s="43"/>
      <c r="U8" s="33"/>
      <c r="V8" s="33"/>
      <c r="W8" s="33"/>
      <c r="X8" s="33"/>
      <c r="Y8" s="33"/>
      <c r="Z8" s="33"/>
    </row>
    <row r="9" spans="2:29" x14ac:dyDescent="0.15">
      <c r="B9" s="27" t="s">
        <v>14</v>
      </c>
      <c r="C9" s="2">
        <f>Instructions!$BO$3000</f>
        <v>0</v>
      </c>
      <c r="D9" s="2"/>
      <c r="G9" s="2"/>
      <c r="H9" s="29" t="s">
        <v>59</v>
      </c>
      <c r="I9" s="25">
        <v>2</v>
      </c>
      <c r="J9" s="25">
        <f>'Answers 1'!L7</f>
        <v>0</v>
      </c>
      <c r="K9" s="25" t="str">
        <f t="shared" ref="K9:K18" si="0">TRIM(J9)</f>
        <v>0</v>
      </c>
      <c r="M9" s="33"/>
      <c r="N9" s="7" t="s">
        <v>76</v>
      </c>
      <c r="O9" s="33"/>
      <c r="P9" s="33"/>
      <c r="Q9" s="33"/>
      <c r="R9" s="33"/>
      <c r="S9" s="33"/>
      <c r="T9" s="33"/>
      <c r="U9" s="33"/>
      <c r="V9" s="33"/>
      <c r="W9" s="33"/>
      <c r="X9" s="7" t="s">
        <v>77</v>
      </c>
      <c r="Y9" s="33"/>
      <c r="Z9" s="33"/>
    </row>
    <row r="10" spans="2:29" ht="14" thickBot="1" x14ac:dyDescent="0.2">
      <c r="B10" s="27" t="s">
        <v>93</v>
      </c>
      <c r="C10" s="2">
        <f>'Answers 1'!$BO$3000</f>
        <v>0</v>
      </c>
      <c r="D10" s="4"/>
      <c r="G10" s="2"/>
      <c r="H10" s="29" t="s">
        <v>59</v>
      </c>
      <c r="I10" s="25">
        <v>3</v>
      </c>
      <c r="J10" s="25">
        <f>'Answers 1'!L8</f>
        <v>0</v>
      </c>
      <c r="K10" s="25" t="str">
        <f t="shared" si="0"/>
        <v>0</v>
      </c>
      <c r="M10" s="33"/>
      <c r="N10" s="7" t="s">
        <v>40</v>
      </c>
      <c r="O10" s="7" t="s">
        <v>41</v>
      </c>
      <c r="P10" s="7" t="s">
        <v>42</v>
      </c>
      <c r="Q10" s="7" t="s">
        <v>43</v>
      </c>
      <c r="R10" s="7" t="s">
        <v>44</v>
      </c>
      <c r="S10" s="7" t="s">
        <v>45</v>
      </c>
      <c r="T10" s="7" t="s">
        <v>46</v>
      </c>
      <c r="U10" s="7" t="s">
        <v>47</v>
      </c>
      <c r="V10" s="77" t="s">
        <v>72</v>
      </c>
      <c r="W10" s="77" t="s">
        <v>75</v>
      </c>
      <c r="X10" s="77" t="s">
        <v>78</v>
      </c>
      <c r="Y10" s="77" t="s">
        <v>79</v>
      </c>
      <c r="Z10" s="77" t="s">
        <v>81</v>
      </c>
      <c r="AA10" s="77" t="s">
        <v>82</v>
      </c>
      <c r="AB10" s="77" t="s">
        <v>83</v>
      </c>
      <c r="AC10" s="77" t="s">
        <v>84</v>
      </c>
    </row>
    <row r="11" spans="2:29" ht="14" thickBot="1" x14ac:dyDescent="0.2">
      <c r="B11" s="4" t="s">
        <v>94</v>
      </c>
      <c r="C11" s="2">
        <f>'Answers 2'!$BO$3000</f>
        <v>0</v>
      </c>
      <c r="D11" s="2"/>
      <c r="E11" s="4"/>
      <c r="F11" s="21"/>
      <c r="G11" s="2"/>
      <c r="H11" s="29" t="s">
        <v>61</v>
      </c>
      <c r="I11" s="25">
        <v>1</v>
      </c>
      <c r="J11" s="25">
        <f>'Answers 1'!L10</f>
        <v>0</v>
      </c>
      <c r="K11" s="25" t="str">
        <f t="shared" si="0"/>
        <v>0</v>
      </c>
      <c r="M11" s="33"/>
      <c r="N11" s="76" t="s">
        <v>64</v>
      </c>
      <c r="O11" s="34" t="s">
        <v>65</v>
      </c>
      <c r="P11" s="34" t="s">
        <v>66</v>
      </c>
      <c r="Q11" s="34" t="s">
        <v>67</v>
      </c>
      <c r="R11" s="34" t="s">
        <v>68</v>
      </c>
      <c r="S11" s="34" t="s">
        <v>69</v>
      </c>
      <c r="T11" s="36" t="s">
        <v>70</v>
      </c>
      <c r="U11" s="36" t="s">
        <v>71</v>
      </c>
      <c r="V11" s="35" t="s">
        <v>73</v>
      </c>
      <c r="W11" s="76" t="s">
        <v>74</v>
      </c>
      <c r="X11" s="34" t="s">
        <v>66</v>
      </c>
      <c r="Y11" s="34" t="s">
        <v>67</v>
      </c>
      <c r="Z11" s="34" t="s">
        <v>80</v>
      </c>
      <c r="AA11" s="34" t="s">
        <v>71</v>
      </c>
      <c r="AB11" s="34" t="s">
        <v>73</v>
      </c>
      <c r="AC11" s="90" t="s">
        <v>85</v>
      </c>
    </row>
    <row r="12" spans="2:29" ht="14" thickBot="1" x14ac:dyDescent="0.2">
      <c r="B12" s="4"/>
      <c r="C12" s="2"/>
      <c r="D12" s="2"/>
      <c r="E12" s="4"/>
      <c r="F12" s="21"/>
      <c r="G12" s="2"/>
      <c r="H12" s="29" t="s">
        <v>61</v>
      </c>
      <c r="I12" s="25">
        <v>2</v>
      </c>
      <c r="J12" s="25">
        <f>'Answers 1'!L11</f>
        <v>0</v>
      </c>
      <c r="K12" s="25" t="str">
        <f t="shared" si="0"/>
        <v>0</v>
      </c>
      <c r="M12" s="33"/>
      <c r="N12" s="86" cm="1">
        <f t="array" ref="N12">ROUNDDOWN(TO_RANGE(N13,2018,2020), 0)</f>
        <v>2018</v>
      </c>
      <c r="O12" s="87">
        <f>N12+1</f>
        <v>2019</v>
      </c>
      <c r="P12" s="87" cm="1">
        <f t="array" ref="P12">ROUNDDOWN(TO_RANGE(P13,2018,2021), 0)</f>
        <v>2020</v>
      </c>
      <c r="Q12" s="87" cm="1">
        <f t="array" ref="Q12">ROUNDDOWN(TO_RANGE(Q13,2018,2021), 0)</f>
        <v>2020</v>
      </c>
      <c r="R12" s="87" cm="1">
        <f t="array" ref="R12">ROUNDDOWN(TO_RANGE(R13,2018,2021), 0)</f>
        <v>2018</v>
      </c>
      <c r="S12" s="87" cm="1">
        <f t="array" ref="S12">ROUNDDOWN(TO_RANGE(S13,2018,2021), 0)</f>
        <v>2019</v>
      </c>
      <c r="T12" s="87" cm="1">
        <f t="array" ref="T12">ROUNDDOWN(TO_RANGE(T13,2018,2021), 0)</f>
        <v>2019</v>
      </c>
      <c r="U12" s="87" cm="1">
        <f t="array" ref="U12">ROUNDDOWN(TO_RANGE(U13,2021,2027), 0)</f>
        <v>2022</v>
      </c>
      <c r="V12" s="88" cm="1">
        <f t="array" ref="V12">ROUND(TO_RANGE(V13,4500000,18595000),0)</f>
        <v>14979808</v>
      </c>
      <c r="W12" s="87" cm="1">
        <f t="array" ref="W12">ROUNDDOWN(TO_RANGE(W13,2021,2027), 0)</f>
        <v>2021</v>
      </c>
      <c r="X12" s="87" cm="1">
        <f t="array" ref="X12">ROUNDDOWN(TO_RANGE(X13,37,42), 0)</f>
        <v>39</v>
      </c>
      <c r="Y12" s="87" cm="1">
        <f t="array" ref="Y12">ROUNDDOWN(TO_RANGE(Y13,2018,2021), 0)</f>
        <v>2019</v>
      </c>
      <c r="Z12" s="87" cm="1">
        <f t="array" ref="Z12">ROUNDDOWN(TO_RANGE(Z13,2018,2027), 0)</f>
        <v>2025</v>
      </c>
      <c r="AA12" s="87" cm="1">
        <f t="array" ref="AA12">ROUNDDOWN(TO_RANGE(AA13,2018,2027), 0)</f>
        <v>2023</v>
      </c>
      <c r="AB12" s="87" cm="1">
        <f t="array" ref="AB12">ROUNDDOWN(TO_RANGE(AB13,2018,2021), 0)</f>
        <v>2019</v>
      </c>
      <c r="AC12" s="89" cm="1">
        <f t="array" ref="AC12">ROUNDDOWN(TO_RANGE(AC13,2021,2027), 0)</f>
        <v>2026</v>
      </c>
    </row>
    <row r="13" spans="2:29" x14ac:dyDescent="0.15">
      <c r="B13" s="4" t="s">
        <v>107</v>
      </c>
      <c r="C13" s="2"/>
      <c r="D13" s="2"/>
      <c r="E13" s="4"/>
      <c r="F13" s="4"/>
      <c r="G13" s="2"/>
      <c r="H13" s="29" t="s">
        <v>61</v>
      </c>
      <c r="I13" s="25">
        <v>3</v>
      </c>
      <c r="J13" s="25">
        <f>'Answers 1'!L12</f>
        <v>0</v>
      </c>
      <c r="K13" s="25" t="str">
        <f t="shared" si="0"/>
        <v>0</v>
      </c>
      <c r="M13" s="91">
        <f>M14/(2^31-1)</f>
        <v>2.2477936010098986E-5</v>
      </c>
      <c r="N13" s="91">
        <f>N14/(2^31-1)</f>
        <v>8.5032449143488176E-2</v>
      </c>
      <c r="O13" s="91">
        <f t="shared" ref="O13:AC13" si="1">O14/(2^31-1)</f>
        <v>0.60135260531741785</v>
      </c>
      <c r="P13" s="91">
        <f t="shared" si="1"/>
        <v>0.89161127707530341</v>
      </c>
      <c r="Q13" s="91">
        <f t="shared" si="1"/>
        <v>0.96795570196954328</v>
      </c>
      <c r="R13" s="91">
        <f t="shared" si="1"/>
        <v>0.18968977182623453</v>
      </c>
      <c r="S13" s="91">
        <f t="shared" si="1"/>
        <v>0.514975824167475</v>
      </c>
      <c r="T13" s="91">
        <f t="shared" si="1"/>
        <v>0.39800838818680884</v>
      </c>
      <c r="U13" s="91">
        <f t="shared" si="1"/>
        <v>0.26290616545030204</v>
      </c>
      <c r="V13" s="91">
        <f t="shared" si="1"/>
        <v>0.74351245152927581</v>
      </c>
      <c r="W13" s="91">
        <f t="shared" si="1"/>
        <v>8.9547769673889402E-2</v>
      </c>
      <c r="X13" s="91">
        <f t="shared" si="1"/>
        <v>0.56038992831501644</v>
      </c>
      <c r="Y13" s="91">
        <f t="shared" si="1"/>
        <v>0.58222969415701442</v>
      </c>
      <c r="Z13" s="91">
        <f t="shared" si="1"/>
        <v>0.80956665324492694</v>
      </c>
      <c r="AA13" s="91">
        <f t="shared" si="1"/>
        <v>0.59191878586631208</v>
      </c>
      <c r="AB13" s="91">
        <f t="shared" si="1"/>
        <v>0.51171255275221195</v>
      </c>
      <c r="AC13" s="91">
        <f t="shared" si="1"/>
        <v>0.87663390202291025</v>
      </c>
    </row>
    <row r="14" spans="2:29" x14ac:dyDescent="0.15">
      <c r="B14" s="4"/>
      <c r="C14" s="2"/>
      <c r="D14" s="2"/>
      <c r="E14" s="4"/>
      <c r="F14" s="21"/>
      <c r="G14" s="2"/>
      <c r="H14" s="29" t="s">
        <v>61</v>
      </c>
      <c r="I14" s="25">
        <v>4</v>
      </c>
      <c r="J14" s="25">
        <f>'Answers 1'!L13</f>
        <v>0</v>
      </c>
      <c r="K14" s="25" t="str">
        <f>TRIM(J14)</f>
        <v>0</v>
      </c>
      <c r="M14" s="92">
        <f>MOD(48271*$D$4,2^31-1)</f>
        <v>48271</v>
      </c>
      <c r="N14" s="92">
        <f>MOD(48271*M14,2^31-1)</f>
        <v>182605794</v>
      </c>
      <c r="O14" s="92">
        <f t="shared" ref="O14:AC14" si="2">MOD(48271*N14,2^31-1)</f>
        <v>1291394886</v>
      </c>
      <c r="P14" s="92">
        <f t="shared" si="2"/>
        <v>1914720637</v>
      </c>
      <c r="Q14" s="92">
        <f t="shared" si="2"/>
        <v>2078669041</v>
      </c>
      <c r="R14" s="92">
        <f t="shared" si="2"/>
        <v>407355683</v>
      </c>
      <c r="S14" s="92">
        <f t="shared" si="2"/>
        <v>1105902161</v>
      </c>
      <c r="T14" s="92">
        <f t="shared" si="2"/>
        <v>854716505</v>
      </c>
      <c r="U14" s="92">
        <f t="shared" si="2"/>
        <v>564586691</v>
      </c>
      <c r="V14" s="92">
        <f t="shared" si="2"/>
        <v>1596680831</v>
      </c>
      <c r="W14" s="92">
        <f t="shared" si="2"/>
        <v>192302371</v>
      </c>
      <c r="X14" s="92">
        <f t="shared" si="2"/>
        <v>1203428207</v>
      </c>
      <c r="Y14" s="92">
        <f t="shared" si="2"/>
        <v>1250328747</v>
      </c>
      <c r="Z14" s="92">
        <f t="shared" si="2"/>
        <v>1738531149</v>
      </c>
      <c r="AA14" s="92">
        <f t="shared" si="2"/>
        <v>1271135913</v>
      </c>
      <c r="AB14" s="92">
        <f t="shared" si="2"/>
        <v>1098894339</v>
      </c>
      <c r="AC14" s="92">
        <f t="shared" si="2"/>
        <v>1882556969</v>
      </c>
    </row>
    <row r="15" spans="2:29" x14ac:dyDescent="0.15">
      <c r="B15" s="3"/>
      <c r="C15" s="2"/>
      <c r="D15" s="2"/>
      <c r="E15" s="4"/>
      <c r="F15" s="21"/>
      <c r="G15" s="2"/>
      <c r="H15" s="29" t="s">
        <v>61</v>
      </c>
      <c r="I15" s="25">
        <v>5</v>
      </c>
      <c r="J15" s="25" t="str">
        <f>'Answers 1'!L14</f>
        <v>Click Here</v>
      </c>
      <c r="K15" s="25" t="str">
        <f t="shared" si="0"/>
        <v>Click Here</v>
      </c>
      <c r="M15" s="33"/>
    </row>
    <row r="16" spans="2:29" x14ac:dyDescent="0.15">
      <c r="B16" s="3"/>
      <c r="C16" s="2"/>
      <c r="D16" s="2"/>
      <c r="E16" s="2"/>
      <c r="F16" s="2"/>
      <c r="G16" s="2"/>
      <c r="H16" s="29" t="s">
        <v>61</v>
      </c>
      <c r="I16" s="25">
        <v>6</v>
      </c>
      <c r="J16" s="25">
        <f>'Answers 1'!L15</f>
        <v>0</v>
      </c>
      <c r="K16" s="25" t="str">
        <f t="shared" si="0"/>
        <v>0</v>
      </c>
      <c r="M16" s="33"/>
    </row>
    <row r="17" spans="2:29" x14ac:dyDescent="0.15">
      <c r="B17" s="3"/>
      <c r="C17" s="2"/>
      <c r="D17" s="2"/>
      <c r="E17" s="2"/>
      <c r="F17" s="2"/>
      <c r="G17" s="2"/>
      <c r="H17" s="29" t="s">
        <v>60</v>
      </c>
      <c r="I17" s="25">
        <v>1</v>
      </c>
      <c r="J17" s="25" t="str">
        <f>'Answers 1'!L17</f>
        <v>Click Here</v>
      </c>
      <c r="K17" s="25" t="str">
        <f t="shared" si="0"/>
        <v>Click Here</v>
      </c>
      <c r="M17" s="33"/>
    </row>
    <row r="18" spans="2:29" x14ac:dyDescent="0.15">
      <c r="B18" s="3"/>
      <c r="C18" s="2"/>
      <c r="D18" s="2"/>
      <c r="E18" s="2"/>
      <c r="F18" s="2"/>
      <c r="G18" s="2"/>
      <c r="H18" s="29" t="s">
        <v>60</v>
      </c>
      <c r="I18" s="25">
        <v>2</v>
      </c>
      <c r="J18" s="25" t="str">
        <f>'Answers 1'!L18</f>
        <v>Click Here</v>
      </c>
      <c r="K18" s="25" t="str">
        <f t="shared" si="0"/>
        <v>Click Here</v>
      </c>
      <c r="M18" s="33"/>
    </row>
    <row r="19" spans="2:29" x14ac:dyDescent="0.15">
      <c r="B19" s="2"/>
      <c r="C19" s="2"/>
      <c r="D19" s="2"/>
      <c r="E19" s="2"/>
      <c r="F19" s="2"/>
      <c r="G19" s="2"/>
      <c r="H19" s="30" t="s">
        <v>59</v>
      </c>
      <c r="I19" s="26">
        <v>1</v>
      </c>
      <c r="J19" s="26">
        <f>'Answers 2'!L4</f>
        <v>0</v>
      </c>
      <c r="K19" s="26" t="str">
        <f>TRIM(J19)</f>
        <v>0</v>
      </c>
      <c r="M19" s="33"/>
    </row>
    <row r="20" spans="2:29" x14ac:dyDescent="0.15">
      <c r="B20" s="2"/>
      <c r="C20" s="2"/>
      <c r="D20" s="2"/>
      <c r="E20" s="2"/>
      <c r="F20" s="2"/>
      <c r="G20" s="2"/>
      <c r="H20" s="44" t="s">
        <v>59</v>
      </c>
      <c r="I20" s="26">
        <v>2</v>
      </c>
      <c r="J20" s="26">
        <f>'Answers 2'!L5</f>
        <v>0</v>
      </c>
      <c r="K20" s="26" t="str">
        <f>TRIM(J20)</f>
        <v>0</v>
      </c>
      <c r="M20" s="33"/>
    </row>
    <row r="21" spans="2:29" x14ac:dyDescent="0.15">
      <c r="B21" s="2"/>
      <c r="C21" s="2"/>
      <c r="D21" s="2"/>
      <c r="E21" s="2"/>
      <c r="F21" s="2"/>
      <c r="G21" s="2"/>
      <c r="H21" s="44" t="s">
        <v>59</v>
      </c>
      <c r="I21" s="26">
        <v>3</v>
      </c>
      <c r="J21" s="26">
        <f>'Answers 2'!L6</f>
        <v>0</v>
      </c>
      <c r="K21" s="26" t="str">
        <f>TRIM(J21)</f>
        <v>0</v>
      </c>
      <c r="M21" s="33"/>
    </row>
    <row r="22" spans="2:29" x14ac:dyDescent="0.15">
      <c r="B22" s="2"/>
      <c r="C22" s="22"/>
      <c r="D22" s="22"/>
      <c r="E22" s="22"/>
      <c r="F22" s="2"/>
      <c r="G22" s="2"/>
      <c r="H22" s="44" t="s">
        <v>61</v>
      </c>
      <c r="I22" s="26">
        <v>1</v>
      </c>
      <c r="J22" s="26">
        <f>'Answers 2'!L8</f>
        <v>0</v>
      </c>
      <c r="K22" s="26" t="str">
        <f t="shared" ref="K22" si="3">TRIM(J22)</f>
        <v>0</v>
      </c>
      <c r="M22" s="33"/>
    </row>
    <row r="23" spans="2:29" x14ac:dyDescent="0.15">
      <c r="B23" s="28" t="s">
        <v>17</v>
      </c>
      <c r="C23" s="31" t="s">
        <v>15</v>
      </c>
      <c r="D23" s="31" t="s">
        <v>16</v>
      </c>
      <c r="E23" s="32" t="s">
        <v>18</v>
      </c>
      <c r="F23" s="2"/>
      <c r="G23" s="2"/>
      <c r="H23" s="44" t="s">
        <v>61</v>
      </c>
      <c r="I23" s="26">
        <v>2</v>
      </c>
      <c r="J23" s="26">
        <f>'Answers 2'!L9</f>
        <v>0</v>
      </c>
      <c r="K23" s="26" t="str">
        <f t="shared" ref="K23:K30" si="4">TRIM(J23)</f>
        <v>0</v>
      </c>
      <c r="M23" s="33"/>
    </row>
    <row r="24" spans="2:29" x14ac:dyDescent="0.15">
      <c r="C24" s="23">
        <v>44185.736011805559</v>
      </c>
      <c r="D24" s="23">
        <v>44185.736387037039</v>
      </c>
      <c r="E24" t="s">
        <v>109</v>
      </c>
      <c r="F24" s="2"/>
      <c r="G24" s="2"/>
      <c r="H24" s="44" t="s">
        <v>61</v>
      </c>
      <c r="I24" s="26">
        <v>3</v>
      </c>
      <c r="J24" s="26">
        <f>'Answers 2'!L10</f>
        <v>0</v>
      </c>
      <c r="K24" s="26" t="str">
        <f t="shared" si="4"/>
        <v>0</v>
      </c>
      <c r="M24" s="33"/>
    </row>
    <row r="25" spans="2:29" x14ac:dyDescent="0.15">
      <c r="C25" s="23"/>
      <c r="D25" s="23"/>
      <c r="F25" s="2"/>
      <c r="G25" s="2"/>
      <c r="H25" s="44" t="s">
        <v>60</v>
      </c>
      <c r="I25" s="26">
        <v>1</v>
      </c>
      <c r="J25" s="26">
        <f>'Answers 2'!L12</f>
        <v>0</v>
      </c>
      <c r="K25" s="26" t="str">
        <f t="shared" si="4"/>
        <v>0</v>
      </c>
      <c r="M25" s="33"/>
    </row>
    <row r="26" spans="2:29" x14ac:dyDescent="0.15">
      <c r="C26" s="23"/>
      <c r="D26" s="23"/>
      <c r="F26" s="2"/>
      <c r="G26" s="2"/>
      <c r="H26" s="44" t="s">
        <v>60</v>
      </c>
      <c r="I26" s="26">
        <v>2</v>
      </c>
      <c r="J26" s="26">
        <f>'Answers 2'!L13</f>
        <v>0</v>
      </c>
      <c r="K26" s="26" t="str">
        <f t="shared" si="4"/>
        <v>0</v>
      </c>
      <c r="M26" s="33"/>
    </row>
    <row r="27" spans="2:29" x14ac:dyDescent="0.15">
      <c r="C27" s="23"/>
      <c r="F27" s="2"/>
      <c r="G27" s="2"/>
      <c r="H27" s="44" t="s">
        <v>60</v>
      </c>
      <c r="I27" s="26">
        <v>3</v>
      </c>
      <c r="J27" s="26">
        <f>'Answers 2'!L14</f>
        <v>0</v>
      </c>
      <c r="K27" s="26" t="str">
        <f t="shared" si="4"/>
        <v>0</v>
      </c>
      <c r="M27" s="33"/>
    </row>
    <row r="28" spans="2:29" x14ac:dyDescent="0.15">
      <c r="B28" s="2"/>
      <c r="C28" s="22"/>
      <c r="D28" s="22"/>
      <c r="E28" s="22"/>
      <c r="F28" s="2"/>
      <c r="G28" s="2"/>
      <c r="H28" s="44" t="s">
        <v>60</v>
      </c>
      <c r="I28" s="26">
        <v>4</v>
      </c>
      <c r="J28" s="26">
        <f>'Answers 2'!L15</f>
        <v>0</v>
      </c>
      <c r="K28" s="26" t="str">
        <f t="shared" si="4"/>
        <v>0</v>
      </c>
      <c r="M28" s="33"/>
    </row>
    <row r="29" spans="2:29" x14ac:dyDescent="0.15">
      <c r="B29" s="2"/>
      <c r="C29" s="22"/>
      <c r="D29" s="22"/>
      <c r="E29" s="22"/>
      <c r="F29" s="2"/>
      <c r="G29" s="2"/>
      <c r="H29" s="44" t="s">
        <v>62</v>
      </c>
      <c r="I29" s="26">
        <v>1</v>
      </c>
      <c r="J29" s="26" t="str">
        <f>'Answers 2'!L17</f>
        <v>Click Here</v>
      </c>
      <c r="K29" s="26" t="str">
        <f t="shared" si="4"/>
        <v>Click Here</v>
      </c>
      <c r="M29" s="33"/>
      <c r="N29" s="33"/>
      <c r="O29" s="33"/>
      <c r="P29" s="33"/>
      <c r="Q29" s="33"/>
      <c r="R29" s="33"/>
      <c r="S29" s="33"/>
      <c r="T29" s="33"/>
      <c r="U29" s="33"/>
      <c r="V29" s="33"/>
      <c r="W29" s="33"/>
      <c r="X29" s="33"/>
      <c r="Y29" s="33"/>
      <c r="Z29" s="33"/>
    </row>
    <row r="30" spans="2:29" ht="15" x14ac:dyDescent="0.2">
      <c r="C30" s="23"/>
      <c r="D30" s="22"/>
      <c r="E30" s="22"/>
      <c r="H30" s="44" t="s">
        <v>62</v>
      </c>
      <c r="I30" s="26">
        <v>2</v>
      </c>
      <c r="J30" s="26" t="str">
        <f>'Answers 2'!L18</f>
        <v>Click Here</v>
      </c>
      <c r="K30" s="26" t="str">
        <f t="shared" si="4"/>
        <v>Click Here</v>
      </c>
      <c r="M30" s="33"/>
      <c r="N30" s="37" t="s">
        <v>31</v>
      </c>
      <c r="O30" s="38">
        <v>1</v>
      </c>
      <c r="P30" s="38"/>
      <c r="Q30" s="38"/>
      <c r="R30" s="38"/>
      <c r="S30" s="33"/>
      <c r="T30" s="33"/>
      <c r="U30" s="33"/>
      <c r="V30" s="7" t="s">
        <v>48</v>
      </c>
      <c r="W30" s="33"/>
      <c r="X30" s="80" t="s">
        <v>48</v>
      </c>
      <c r="Y30" s="7"/>
      <c r="Z30" s="33"/>
      <c r="AA30" s="5" t="s">
        <v>48</v>
      </c>
      <c r="AC30" s="5"/>
    </row>
    <row r="31" spans="2:29" ht="15" x14ac:dyDescent="0.2">
      <c r="C31" s="23"/>
      <c r="D31" s="22"/>
      <c r="E31" s="22"/>
      <c r="M31" s="33"/>
      <c r="N31" s="37" t="s">
        <v>32</v>
      </c>
      <c r="O31" s="39"/>
      <c r="P31" s="39"/>
      <c r="Q31" s="38"/>
      <c r="R31" s="38"/>
      <c r="S31" s="33"/>
      <c r="T31" s="33"/>
      <c r="U31" s="33"/>
      <c r="V31" s="5" t="s">
        <v>49</v>
      </c>
      <c r="W31" s="33"/>
      <c r="X31" s="80" t="s">
        <v>49</v>
      </c>
      <c r="Y31" s="7"/>
      <c r="Z31" s="33"/>
      <c r="AA31" s="5" t="s">
        <v>49</v>
      </c>
      <c r="AC31" s="5"/>
    </row>
    <row r="32" spans="2:29" ht="15" x14ac:dyDescent="0.2">
      <c r="C32" s="23"/>
      <c r="D32" s="22"/>
      <c r="E32" s="22"/>
      <c r="M32" s="33"/>
      <c r="N32" s="37" t="s">
        <v>33</v>
      </c>
      <c r="O32" s="40"/>
      <c r="P32" s="38"/>
      <c r="Q32" s="38"/>
      <c r="R32" s="38"/>
      <c r="S32" s="33"/>
      <c r="T32" s="33"/>
      <c r="U32" s="33"/>
      <c r="V32" s="7" t="s">
        <v>86</v>
      </c>
      <c r="W32" s="33"/>
      <c r="X32" s="33">
        <v>2021</v>
      </c>
      <c r="Y32" s="7"/>
      <c r="Z32" s="33"/>
      <c r="AA32" s="5" t="s">
        <v>11</v>
      </c>
      <c r="AC32" s="5"/>
    </row>
    <row r="33" spans="3:29" ht="15" x14ac:dyDescent="0.15">
      <c r="C33" s="23"/>
      <c r="D33" s="22"/>
      <c r="E33" s="22"/>
      <c r="M33" s="33"/>
      <c r="N33" s="41" t="s">
        <v>34</v>
      </c>
      <c r="O33" s="38"/>
      <c r="P33" s="38"/>
      <c r="Q33" s="38"/>
      <c r="R33" s="38"/>
      <c r="S33" s="33"/>
      <c r="T33" s="33"/>
      <c r="U33" s="33"/>
      <c r="V33" s="7" t="s">
        <v>87</v>
      </c>
      <c r="W33" s="33"/>
      <c r="X33" s="33">
        <v>2022</v>
      </c>
      <c r="Y33" s="7"/>
      <c r="Z33" s="33"/>
      <c r="AA33" s="5" t="s">
        <v>12</v>
      </c>
      <c r="AC33" s="5"/>
    </row>
    <row r="34" spans="3:29" x14ac:dyDescent="0.15">
      <c r="C34" s="23"/>
      <c r="D34" s="22"/>
      <c r="E34" s="22"/>
      <c r="M34" s="33"/>
      <c r="N34" s="38"/>
      <c r="O34" s="38"/>
      <c r="P34" s="38"/>
      <c r="Q34" s="38"/>
      <c r="R34" s="38"/>
      <c r="S34" s="33"/>
      <c r="T34" s="33"/>
      <c r="U34" s="33"/>
      <c r="V34" s="33"/>
      <c r="W34" s="33"/>
      <c r="X34" s="33">
        <v>2023</v>
      </c>
      <c r="Y34" s="33"/>
      <c r="Z34" s="33"/>
      <c r="AA34" s="5" t="s">
        <v>20</v>
      </c>
      <c r="AC34" s="5"/>
    </row>
    <row r="35" spans="3:29" ht="15" x14ac:dyDescent="0.15">
      <c r="C35" s="23"/>
      <c r="D35" s="23"/>
      <c r="M35" s="33"/>
      <c r="N35" s="42" t="s">
        <v>35</v>
      </c>
      <c r="O35" s="42" t="s">
        <v>36</v>
      </c>
      <c r="P35" s="42" t="s">
        <v>37</v>
      </c>
      <c r="Q35" s="42" t="s">
        <v>38</v>
      </c>
      <c r="R35" s="42" t="s">
        <v>39</v>
      </c>
      <c r="S35" s="33"/>
      <c r="T35" s="33"/>
      <c r="U35" s="33"/>
      <c r="V35" s="33"/>
      <c r="W35" s="33"/>
      <c r="X35" s="81">
        <v>2024</v>
      </c>
      <c r="Y35" s="33"/>
      <c r="Z35" s="33"/>
      <c r="AA35" s="5"/>
      <c r="AC35" s="5"/>
    </row>
    <row r="36" spans="3:29" x14ac:dyDescent="0.15">
      <c r="C36" s="23"/>
      <c r="D36" s="23"/>
      <c r="M36" s="33"/>
      <c r="N36" s="33"/>
      <c r="O36" s="33"/>
      <c r="P36" s="33"/>
      <c r="Q36" s="43"/>
      <c r="R36" s="33"/>
      <c r="S36" s="33"/>
      <c r="T36" s="33"/>
      <c r="U36" s="33"/>
      <c r="V36" s="33"/>
      <c r="W36" s="33"/>
      <c r="X36" s="81">
        <v>2025</v>
      </c>
      <c r="Y36" s="33"/>
      <c r="Z36" s="33"/>
    </row>
    <row r="37" spans="3:29" x14ac:dyDescent="0.15">
      <c r="C37" s="23"/>
      <c r="D37" s="23"/>
      <c r="M37" s="33"/>
      <c r="N37" s="33"/>
      <c r="O37" s="33"/>
      <c r="P37" s="33"/>
      <c r="Q37" s="43"/>
      <c r="R37" s="33"/>
      <c r="S37" s="33"/>
      <c r="T37" s="33"/>
      <c r="U37" s="33"/>
      <c r="V37" s="33"/>
      <c r="W37" s="33"/>
      <c r="X37" s="81">
        <v>2026</v>
      </c>
      <c r="Y37" s="33"/>
      <c r="Z37" s="33"/>
    </row>
    <row r="38" spans="3:29" x14ac:dyDescent="0.15">
      <c r="C38" s="23"/>
      <c r="D38" s="23"/>
      <c r="M38" s="33"/>
      <c r="N38" s="33"/>
      <c r="O38" s="33"/>
      <c r="P38" s="33"/>
      <c r="Q38" s="43"/>
      <c r="R38" s="33"/>
      <c r="S38" s="33"/>
      <c r="T38" s="33"/>
      <c r="U38" s="33"/>
      <c r="V38" s="33"/>
      <c r="W38" s="33"/>
      <c r="X38" s="33"/>
      <c r="Y38" s="33"/>
      <c r="Z38" s="33"/>
    </row>
    <row r="39" spans="3:29" x14ac:dyDescent="0.15">
      <c r="C39" s="23"/>
      <c r="D39" s="23"/>
      <c r="M39" s="33"/>
      <c r="N39" s="33"/>
      <c r="O39" s="33"/>
      <c r="P39" s="33"/>
      <c r="Q39" s="43"/>
      <c r="R39" s="33"/>
      <c r="S39" s="33"/>
      <c r="T39" s="33"/>
      <c r="U39" s="33"/>
      <c r="V39" s="33"/>
      <c r="W39" s="33"/>
      <c r="X39" s="33"/>
      <c r="Y39" s="33"/>
      <c r="Z39" s="33"/>
    </row>
    <row r="40" spans="3:29" x14ac:dyDescent="0.15">
      <c r="D40" s="23"/>
      <c r="Q40" s="23"/>
    </row>
    <row r="41" spans="3:29" x14ac:dyDescent="0.15">
      <c r="D41" s="23"/>
    </row>
    <row r="42" spans="3:29" x14ac:dyDescent="0.15">
      <c r="D42" s="23"/>
    </row>
    <row r="43" spans="3:29" x14ac:dyDescent="0.15">
      <c r="D43" s="23"/>
    </row>
    <row r="326" spans="15:15" x14ac:dyDescent="0.15">
      <c r="O326">
        <v>1</v>
      </c>
    </row>
    <row r="327" spans="15:15" x14ac:dyDescent="0.15">
      <c r="O327">
        <v>1</v>
      </c>
    </row>
    <row r="328" spans="15:15" x14ac:dyDescent="0.15">
      <c r="O328">
        <v>1</v>
      </c>
    </row>
    <row r="329" spans="15:15" x14ac:dyDescent="0.15">
      <c r="O329">
        <v>1</v>
      </c>
    </row>
    <row r="330" spans="15:15" x14ac:dyDescent="0.15">
      <c r="O330">
        <v>42</v>
      </c>
    </row>
  </sheetData>
  <sheetProtection algorithmName="SHA-512" hashValue="Nn1uQ5JVTgOvujEyYZaNZJtJLgQoNg99bO2QSQba2kYXMWAMAIvUjTSKkmZhtvYb1f9drwg26/IfOATpr5aN0g==" saltValue="m6Yq6wvulfyHYs5x9FpJPg==" spinCount="100000" sheet="1" objects="1" scenarios="1"/>
  <phoneticPr fontId="2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Answers 1</vt:lpstr>
      <vt:lpstr>Answers 2</vt:lpstr>
    </vt:vector>
  </TitlesOfParts>
  <Company>Faculty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Erhan Erkut</dc:creator>
  <cp:lastModifiedBy>Deniz Ugur</cp:lastModifiedBy>
  <cp:lastPrinted>2004-10-04T08:02:46Z</cp:lastPrinted>
  <dcterms:created xsi:type="dcterms:W3CDTF">2000-10-11T17:47:18Z</dcterms:created>
  <dcterms:modified xsi:type="dcterms:W3CDTF">2020-12-20T14:40:50Z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50f14b40-9d02-44a9-b81a-015187b71dd1</vt:lpwstr>
  </property>
</Properties>
</file>