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DvG_Arduino_lock-in_amp\mcu_source\v0.2.0_VSCODE\timeit_mulmod\"/>
    </mc:Choice>
  </mc:AlternateContent>
  <xr:revisionPtr revIDLastSave="0" documentId="13_ncr:1_{389BDB01-41D2-4506-AC6E-D8FB07B42947}" xr6:coauthVersionLast="47" xr6:coauthVersionMax="47" xr10:uidLastSave="{00000000-0000-0000-0000-000000000000}"/>
  <bookViews>
    <workbookView xWindow="38280" yWindow="5460" windowWidth="25440" windowHeight="15540" xr2:uid="{80EF1C06-4846-4713-BE74-B3A66229754E}"/>
  </bookViews>
  <sheets>
    <sheet name="Sheet2" sheetId="3" r:id="rId1"/>
  </sheets>
  <definedNames>
    <definedName name="_xlnm.Print_Area" localSheetId="0">Sheet2!$A$2:$M$70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" i="3" l="1"/>
  <c r="D4" i="3"/>
  <c r="D5" i="3" s="1"/>
  <c r="B48" i="3" l="1"/>
  <c r="C48" i="3" s="1"/>
  <c r="D48" i="3" s="1"/>
  <c r="B44" i="3"/>
  <c r="C44" i="3" s="1"/>
  <c r="D44" i="3" s="1"/>
  <c r="B28" i="3"/>
  <c r="C28" i="3" s="1"/>
  <c r="D28" i="3" s="1"/>
  <c r="B60" i="3"/>
  <c r="C60" i="3" s="1"/>
  <c r="D60" i="3" s="1"/>
  <c r="B56" i="3"/>
  <c r="C56" i="3" s="1"/>
  <c r="D56" i="3" s="1"/>
  <c r="B52" i="3"/>
  <c r="C52" i="3" s="1"/>
  <c r="D52" i="3" s="1"/>
  <c r="B40" i="3"/>
  <c r="C40" i="3" s="1"/>
  <c r="D40" i="3" s="1"/>
  <c r="B36" i="3"/>
  <c r="C36" i="3" s="1"/>
  <c r="D36" i="3" s="1"/>
  <c r="B64" i="3"/>
  <c r="C64" i="3" s="1"/>
  <c r="D64" i="3" s="1"/>
  <c r="B32" i="3"/>
  <c r="C32" i="3" s="1"/>
  <c r="D32" i="3" s="1"/>
  <c r="B21" i="3"/>
  <c r="C21" i="3" s="1"/>
  <c r="D21" i="3" s="1"/>
  <c r="B69" i="3"/>
  <c r="C69" i="3" s="1"/>
  <c r="D69" i="3" s="1"/>
  <c r="B63" i="3"/>
  <c r="C63" i="3" s="1"/>
  <c r="D63" i="3" s="1"/>
  <c r="B59" i="3"/>
  <c r="C59" i="3" s="1"/>
  <c r="D59" i="3" s="1"/>
  <c r="B55" i="3"/>
  <c r="C55" i="3" s="1"/>
  <c r="D55" i="3" s="1"/>
  <c r="B51" i="3"/>
  <c r="C51" i="3" s="1"/>
  <c r="D51" i="3" s="1"/>
  <c r="B47" i="3"/>
  <c r="C47" i="3" s="1"/>
  <c r="D47" i="3" s="1"/>
  <c r="B43" i="3"/>
  <c r="C43" i="3" s="1"/>
  <c r="D43" i="3" s="1"/>
  <c r="B39" i="3"/>
  <c r="C39" i="3" s="1"/>
  <c r="D39" i="3" s="1"/>
  <c r="B35" i="3"/>
  <c r="C35" i="3" s="1"/>
  <c r="D35" i="3" s="1"/>
  <c r="B31" i="3"/>
  <c r="C31" i="3" s="1"/>
  <c r="D31" i="3" s="1"/>
  <c r="B27" i="3"/>
  <c r="C27" i="3" s="1"/>
  <c r="D27" i="3" s="1"/>
  <c r="B67" i="3"/>
  <c r="C67" i="3" s="1"/>
  <c r="D67" i="3" s="1"/>
  <c r="B23" i="3"/>
  <c r="C23" i="3" s="1"/>
  <c r="D23" i="3" s="1"/>
  <c r="B66" i="3"/>
  <c r="C66" i="3" s="1"/>
  <c r="D66" i="3" s="1"/>
  <c r="B62" i="3"/>
  <c r="C62" i="3" s="1"/>
  <c r="D62" i="3" s="1"/>
  <c r="B58" i="3"/>
  <c r="C58" i="3" s="1"/>
  <c r="D58" i="3" s="1"/>
  <c r="B54" i="3"/>
  <c r="C54" i="3" s="1"/>
  <c r="D54" i="3" s="1"/>
  <c r="B50" i="3"/>
  <c r="C50" i="3" s="1"/>
  <c r="D50" i="3" s="1"/>
  <c r="B46" i="3"/>
  <c r="C46" i="3" s="1"/>
  <c r="D46" i="3" s="1"/>
  <c r="B42" i="3"/>
  <c r="C42" i="3" s="1"/>
  <c r="D42" i="3" s="1"/>
  <c r="B38" i="3"/>
  <c r="C38" i="3" s="1"/>
  <c r="D38" i="3" s="1"/>
  <c r="B34" i="3"/>
  <c r="C34" i="3" s="1"/>
  <c r="D34" i="3" s="1"/>
  <c r="B30" i="3"/>
  <c r="C30" i="3" s="1"/>
  <c r="D30" i="3" s="1"/>
  <c r="B26" i="3"/>
  <c r="C26" i="3" s="1"/>
  <c r="D26" i="3" s="1"/>
  <c r="B70" i="3"/>
  <c r="C70" i="3" s="1"/>
  <c r="D70" i="3" s="1"/>
  <c r="B25" i="3"/>
  <c r="C25" i="3" s="1"/>
  <c r="D25" i="3" s="1"/>
  <c r="B68" i="3"/>
  <c r="C68" i="3" s="1"/>
  <c r="D68" i="3" s="1"/>
  <c r="B65" i="3"/>
  <c r="C65" i="3" s="1"/>
  <c r="D65" i="3" s="1"/>
  <c r="B61" i="3"/>
  <c r="C61" i="3" s="1"/>
  <c r="D61" i="3" s="1"/>
  <c r="B57" i="3"/>
  <c r="C57" i="3" s="1"/>
  <c r="D57" i="3" s="1"/>
  <c r="B53" i="3"/>
  <c r="C53" i="3" s="1"/>
  <c r="D53" i="3" s="1"/>
  <c r="B49" i="3"/>
  <c r="C49" i="3" s="1"/>
  <c r="D49" i="3" s="1"/>
  <c r="B45" i="3"/>
  <c r="C45" i="3" s="1"/>
  <c r="D45" i="3" s="1"/>
  <c r="B41" i="3"/>
  <c r="C41" i="3" s="1"/>
  <c r="D41" i="3" s="1"/>
  <c r="B37" i="3"/>
  <c r="C37" i="3" s="1"/>
  <c r="D37" i="3" s="1"/>
  <c r="B33" i="3"/>
  <c r="C33" i="3" s="1"/>
  <c r="D33" i="3" s="1"/>
  <c r="B29" i="3"/>
  <c r="C29" i="3" s="1"/>
  <c r="D29" i="3" s="1"/>
  <c r="B24" i="3"/>
  <c r="C24" i="3" s="1"/>
  <c r="D24" i="3" s="1"/>
  <c r="D10" i="3"/>
  <c r="E21" i="3" s="1"/>
  <c r="G21" i="3" s="1"/>
  <c r="D8" i="3"/>
  <c r="D11" i="3" l="1"/>
  <c r="D12" i="3" s="1"/>
  <c r="F24" i="3"/>
  <c r="G24" i="3" s="1"/>
  <c r="F32" i="3"/>
  <c r="G32" i="3" s="1"/>
  <c r="F40" i="3"/>
  <c r="G40" i="3" s="1"/>
  <c r="F48" i="3"/>
  <c r="G48" i="3" s="1"/>
  <c r="F56" i="3"/>
  <c r="G56" i="3" s="1"/>
  <c r="F64" i="3"/>
  <c r="G64" i="3" s="1"/>
  <c r="F46" i="3"/>
  <c r="G46" i="3" s="1"/>
  <c r="F39" i="3"/>
  <c r="G39" i="3" s="1"/>
  <c r="F25" i="3"/>
  <c r="G25" i="3" s="1"/>
  <c r="F33" i="3"/>
  <c r="G33" i="3" s="1"/>
  <c r="F41" i="3"/>
  <c r="G41" i="3" s="1"/>
  <c r="F49" i="3"/>
  <c r="G49" i="3" s="1"/>
  <c r="F57" i="3"/>
  <c r="G57" i="3" s="1"/>
  <c r="F65" i="3"/>
  <c r="G65" i="3" s="1"/>
  <c r="F31" i="3"/>
  <c r="G31" i="3" s="1"/>
  <c r="F55" i="3"/>
  <c r="G55" i="3" s="1"/>
  <c r="F26" i="3"/>
  <c r="G26" i="3" s="1"/>
  <c r="F34" i="3"/>
  <c r="G34" i="3" s="1"/>
  <c r="F42" i="3"/>
  <c r="G42" i="3" s="1"/>
  <c r="F50" i="3"/>
  <c r="G50" i="3" s="1"/>
  <c r="F58" i="3"/>
  <c r="G58" i="3" s="1"/>
  <c r="F66" i="3"/>
  <c r="G66" i="3" s="1"/>
  <c r="F27" i="3"/>
  <c r="G27" i="3" s="1"/>
  <c r="F35" i="3"/>
  <c r="G35" i="3" s="1"/>
  <c r="F43" i="3"/>
  <c r="G43" i="3" s="1"/>
  <c r="F51" i="3"/>
  <c r="G51" i="3" s="1"/>
  <c r="F59" i="3"/>
  <c r="G59" i="3" s="1"/>
  <c r="F67" i="3"/>
  <c r="G67" i="3" s="1"/>
  <c r="F62" i="3"/>
  <c r="G62" i="3" s="1"/>
  <c r="F47" i="3"/>
  <c r="G47" i="3" s="1"/>
  <c r="F28" i="3"/>
  <c r="G28" i="3" s="1"/>
  <c r="F36" i="3"/>
  <c r="G36" i="3" s="1"/>
  <c r="F44" i="3"/>
  <c r="G44" i="3" s="1"/>
  <c r="F52" i="3"/>
  <c r="G52" i="3" s="1"/>
  <c r="F60" i="3"/>
  <c r="G60" i="3" s="1"/>
  <c r="F68" i="3"/>
  <c r="G68" i="3" s="1"/>
  <c r="F30" i="3"/>
  <c r="G30" i="3" s="1"/>
  <c r="F23" i="3"/>
  <c r="G23" i="3" s="1"/>
  <c r="F29" i="3"/>
  <c r="G29" i="3" s="1"/>
  <c r="F37" i="3"/>
  <c r="G37" i="3" s="1"/>
  <c r="F45" i="3"/>
  <c r="G45" i="3" s="1"/>
  <c r="F53" i="3"/>
  <c r="G53" i="3" s="1"/>
  <c r="F61" i="3"/>
  <c r="G61" i="3" s="1"/>
  <c r="F69" i="3"/>
  <c r="G69" i="3" s="1"/>
  <c r="F38" i="3"/>
  <c r="G38" i="3" s="1"/>
  <c r="F54" i="3"/>
  <c r="G54" i="3" s="1"/>
  <c r="F70" i="3"/>
  <c r="G70" i="3" s="1"/>
  <c r="F63" i="3"/>
  <c r="G63" i="3" s="1"/>
  <c r="H21" i="3" l="1"/>
  <c r="J21" i="3" s="1"/>
  <c r="H24" i="3"/>
  <c r="H32" i="3"/>
  <c r="H40" i="3"/>
  <c r="H48" i="3"/>
  <c r="H56" i="3"/>
  <c r="H64" i="3"/>
  <c r="H39" i="3"/>
  <c r="H25" i="3"/>
  <c r="H33" i="3"/>
  <c r="H41" i="3"/>
  <c r="H49" i="3"/>
  <c r="H57" i="3"/>
  <c r="H65" i="3"/>
  <c r="H31" i="3"/>
  <c r="H55" i="3"/>
  <c r="H26" i="3"/>
  <c r="H34" i="3"/>
  <c r="H42" i="3"/>
  <c r="H50" i="3"/>
  <c r="H58" i="3"/>
  <c r="H66" i="3"/>
  <c r="H27" i="3"/>
  <c r="H35" i="3"/>
  <c r="H43" i="3"/>
  <c r="H51" i="3"/>
  <c r="H59" i="3"/>
  <c r="H67" i="3"/>
  <c r="H63" i="3"/>
  <c r="H28" i="3"/>
  <c r="H36" i="3"/>
  <c r="H44" i="3"/>
  <c r="H52" i="3"/>
  <c r="H60" i="3"/>
  <c r="H68" i="3"/>
  <c r="H38" i="3"/>
  <c r="H62" i="3"/>
  <c r="H29" i="3"/>
  <c r="H37" i="3"/>
  <c r="H45" i="3"/>
  <c r="H53" i="3"/>
  <c r="H61" i="3"/>
  <c r="H69" i="3"/>
  <c r="H30" i="3"/>
  <c r="H46" i="3"/>
  <c r="H54" i="3"/>
  <c r="H70" i="3"/>
  <c r="H47" i="3"/>
  <c r="H23" i="3"/>
  <c r="I21" i="3" l="1"/>
  <c r="J33" i="3"/>
  <c r="I33" i="3"/>
  <c r="J30" i="3"/>
  <c r="I30" i="3"/>
  <c r="J60" i="3"/>
  <c r="I60" i="3"/>
  <c r="J58" i="3"/>
  <c r="I58" i="3"/>
  <c r="J69" i="3"/>
  <c r="I69" i="3"/>
  <c r="J26" i="3"/>
  <c r="I26" i="3"/>
  <c r="J67" i="3"/>
  <c r="I67" i="3"/>
  <c r="J54" i="3"/>
  <c r="I54" i="3"/>
  <c r="J39" i="3"/>
  <c r="I39" i="3"/>
  <c r="J34" i="3"/>
  <c r="I34" i="3"/>
  <c r="J37" i="3"/>
  <c r="I37" i="3"/>
  <c r="J40" i="3"/>
  <c r="I40" i="3"/>
  <c r="J66" i="3"/>
  <c r="I66" i="3"/>
  <c r="J50" i="3"/>
  <c r="I50" i="3"/>
  <c r="J61" i="3"/>
  <c r="I61" i="3"/>
  <c r="J48" i="3"/>
  <c r="I48" i="3"/>
  <c r="J65" i="3"/>
  <c r="I65" i="3"/>
  <c r="J32" i="3"/>
  <c r="I32" i="3"/>
  <c r="J46" i="3"/>
  <c r="I46" i="3"/>
  <c r="J42" i="3"/>
  <c r="I42" i="3"/>
  <c r="J53" i="3"/>
  <c r="I53" i="3"/>
  <c r="J63" i="3"/>
  <c r="I63" i="3"/>
  <c r="J45" i="3"/>
  <c r="I45" i="3"/>
  <c r="J29" i="3"/>
  <c r="I29" i="3"/>
  <c r="J62" i="3"/>
  <c r="I62" i="3"/>
  <c r="J43" i="3"/>
  <c r="I43" i="3"/>
  <c r="J57" i="3"/>
  <c r="I57" i="3"/>
  <c r="J24" i="3"/>
  <c r="I24" i="3"/>
  <c r="J52" i="3"/>
  <c r="I52" i="3"/>
  <c r="J44" i="3"/>
  <c r="I44" i="3"/>
  <c r="J28" i="3"/>
  <c r="I28" i="3"/>
  <c r="J56" i="3"/>
  <c r="I56" i="3"/>
  <c r="J55" i="3"/>
  <c r="I55" i="3"/>
  <c r="J59" i="3"/>
  <c r="I59" i="3"/>
  <c r="J51" i="3"/>
  <c r="I51" i="3"/>
  <c r="J35" i="3"/>
  <c r="I35" i="3"/>
  <c r="J49" i="3"/>
  <c r="I49" i="3"/>
  <c r="J25" i="3"/>
  <c r="I25" i="3"/>
  <c r="J36" i="3"/>
  <c r="I36" i="3"/>
  <c r="J64" i="3"/>
  <c r="I64" i="3"/>
  <c r="J31" i="3"/>
  <c r="I31" i="3"/>
  <c r="J23" i="3"/>
  <c r="I23" i="3"/>
  <c r="J47" i="3"/>
  <c r="I47" i="3"/>
  <c r="J38" i="3"/>
  <c r="I38" i="3"/>
  <c r="J70" i="3"/>
  <c r="I70" i="3"/>
  <c r="J68" i="3"/>
  <c r="I68" i="3"/>
  <c r="J27" i="3"/>
  <c r="I27" i="3"/>
  <c r="J41" i="3"/>
  <c r="I41" i="3"/>
</calcChain>
</file>

<file path=xl/sharedStrings.xml><?xml version="1.0" encoding="utf-8"?>
<sst xmlns="http://schemas.openxmlformats.org/spreadsheetml/2006/main" count="57" uniqueCount="42">
  <si>
    <t>ref_freq</t>
  </si>
  <si>
    <t>N_LUT</t>
  </si>
  <si>
    <t>double</t>
  </si>
  <si>
    <t>uint16_t</t>
  </si>
  <si>
    <t>DAQ_rate</t>
  </si>
  <si>
    <t>Hz</t>
  </si>
  <si>
    <t>s</t>
  </si>
  <si>
    <t>https://www.geeksforgeeks.org/how-to-avoid-overflow-in-modular-multiplication/</t>
  </si>
  <si>
    <t>x</t>
  </si>
  <si>
    <t>samples</t>
  </si>
  <si>
    <t>[ms]</t>
  </si>
  <si>
    <t>REF_X</t>
  </si>
  <si>
    <t>= sin(2*pi*x)</t>
  </si>
  <si>
    <t>= ref_freq*t</t>
  </si>
  <si>
    <t>t</t>
  </si>
  <si>
    <t>DAQ_period</t>
  </si>
  <si>
    <t>us</t>
  </si>
  <si>
    <t>BLOCK_SIZE</t>
  </si>
  <si>
    <t>BLOCK_RATE</t>
  </si>
  <si>
    <t>blocks/s</t>
  </si>
  <si>
    <t>DAQ_iter</t>
  </si>
  <si>
    <t>LUT_idx / DAQ_iter</t>
  </si>
  <si>
    <t>Fractional, non-ideal. Must be rounded to integer to be able to use in MULMOD.</t>
  </si>
  <si>
    <r>
      <rPr>
        <b/>
        <sz val="11"/>
        <color theme="1"/>
        <rFont val="Calibri"/>
        <family val="2"/>
        <scheme val="minor"/>
      </rPr>
      <t>ideal</t>
    </r>
    <r>
      <rPr>
        <sz val="11"/>
        <color theme="1"/>
        <rFont val="Calibri"/>
        <family val="2"/>
        <scheme val="minor"/>
      </rPr>
      <t xml:space="preserve"> LUT_idx / DAQ_iter</t>
    </r>
  </si>
  <si>
    <r>
      <rPr>
        <b/>
        <sz val="11"/>
        <color theme="1"/>
        <rFont val="Calibri"/>
        <family val="2"/>
        <scheme val="minor"/>
      </rPr>
      <t>ideal</t>
    </r>
    <r>
      <rPr>
        <sz val="11"/>
        <color theme="1"/>
        <rFont val="Calibri"/>
        <family val="2"/>
        <scheme val="minor"/>
      </rPr>
      <t xml:space="preserve"> ref_freq</t>
    </r>
  </si>
  <si>
    <t>Rounded to nearest integer.</t>
  </si>
  <si>
    <t>Hence, we must adjust ref_freq to reflect optimal value.</t>
  </si>
  <si>
    <t>Must be int because it is the period for the interrupt service routine (ISR)</t>
  </si>
  <si>
    <t>non ideal</t>
  </si>
  <si>
    <t>LUT_idx</t>
  </si>
  <si>
    <t>ideal</t>
  </si>
  <si>
    <t>modulo</t>
  </si>
  <si>
    <t>non-ideal ref_freq</t>
  </si>
  <si>
    <t>&lt;-- Large iter value</t>
  </si>
  <si>
    <t>&lt;-- Small iter values, starting at 0</t>
  </si>
  <si>
    <t>https://stackoverflow.com/questions/12168348/ways-to-do-modulo-multiplication-with-primitive-types/12171020</t>
  </si>
  <si>
    <t>modulo 2^N</t>
  </si>
  <si>
    <t>MULMOD algorithm on integers --&gt; super fast, no integer overflow</t>
  </si>
  <si>
    <t>If N_LUT is power of 2 then we can use bitwise `&amp;` to perform a fast integer modulo</t>
  </si>
  <si>
    <t>∟ Cancel that. This will lead to beating of `ref_freq`. Better set value equal to `DAQ_rate`.</t>
  </si>
  <si>
    <t>bitwise &amp;</t>
  </si>
  <si>
    <t>mod()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</si>
</sst>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0" applyNumberFormat="1" applyAlignment="1">
      <alignment horizontal="center"/>
    </xf>
    <xf numFmtId="11" fontId="0" fillId="3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  <xf numFmtId="1" fontId="0" fillId="0" borderId="1" xfId="0" applyNumberFormat="1" applyBorder="1" applyAlignment="1">
      <alignment horizontal="right"/>
    </xf>
    <xf numFmtId="166" fontId="0" fillId="0" borderId="0" xfId="0" applyNumberFormat="1"/>
    <xf numFmtId="1" fontId="0" fillId="3" borderId="0" xfId="0" applyNumberFormat="1" applyFill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3" fillId="2" borderId="0" xfId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 indent="1"/>
    </xf>
    <xf numFmtId="11" fontId="0" fillId="0" borderId="0" xfId="0" applyNumberFormat="1" applyAlignment="1">
      <alignment horizontal="right" indent="1"/>
    </xf>
    <xf numFmtId="2" fontId="0" fillId="4" borderId="3" xfId="0" applyNumberFormat="1" applyFill="1" applyBorder="1" applyAlignment="1">
      <alignment horizontal="right" indent="1"/>
    </xf>
    <xf numFmtId="2" fontId="0" fillId="0" borderId="0" xfId="0" applyNumberFormat="1" applyAlignment="1">
      <alignment horizontal="right" indent="1"/>
    </xf>
    <xf numFmtId="0" fontId="0" fillId="4" borderId="3" xfId="0" applyFill="1" applyBorder="1" applyAlignment="1">
      <alignment horizontal="right" indent="1"/>
    </xf>
    <xf numFmtId="2" fontId="0" fillId="0" borderId="0" xfId="0" applyNumberFormat="1" applyBorder="1" applyAlignment="1">
      <alignment horizontal="right" indent="1"/>
    </xf>
    <xf numFmtId="1" fontId="0" fillId="4" borderId="3" xfId="0" applyNumberFormat="1" applyFill="1" applyBorder="1" applyAlignment="1">
      <alignment horizontal="right" indent="1"/>
    </xf>
    <xf numFmtId="165" fontId="0" fillId="0" borderId="0" xfId="0" applyNumberFormat="1" applyAlignment="1">
      <alignment horizontal="right" indent="1"/>
    </xf>
    <xf numFmtId="164" fontId="0" fillId="0" borderId="0" xfId="0" applyNumberFormat="1" applyAlignment="1">
      <alignment horizontal="right" indent="1"/>
    </xf>
    <xf numFmtId="1" fontId="0" fillId="0" borderId="0" xfId="0" applyNumberFormat="1" applyAlignment="1">
      <alignment horizontal="right" indent="1"/>
    </xf>
    <xf numFmtId="0" fontId="0" fillId="4" borderId="4" xfId="0" applyFill="1" applyBorder="1" applyAlignment="1">
      <alignment horizontal="right" indent="1"/>
    </xf>
    <xf numFmtId="0" fontId="0" fillId="0" borderId="6" xfId="0" applyBorder="1" applyAlignment="1">
      <alignment horizontal="right" indent="1"/>
    </xf>
    <xf numFmtId="11" fontId="0" fillId="0" borderId="6" xfId="0" applyNumberFormat="1" applyBorder="1" applyAlignment="1">
      <alignment horizontal="right" indent="1"/>
    </xf>
    <xf numFmtId="2" fontId="0" fillId="4" borderId="7" xfId="0" applyNumberFormat="1" applyFill="1" applyBorder="1" applyAlignment="1">
      <alignment horizontal="right" indent="1"/>
    </xf>
    <xf numFmtId="2" fontId="0" fillId="0" borderId="6" xfId="0" applyNumberFormat="1" applyBorder="1" applyAlignment="1">
      <alignment horizontal="right" indent="1"/>
    </xf>
    <xf numFmtId="0" fontId="0" fillId="4" borderId="7" xfId="0" applyFill="1" applyBorder="1" applyAlignment="1">
      <alignment horizontal="right" indent="1"/>
    </xf>
    <xf numFmtId="0" fontId="3" fillId="0" borderId="0" xfId="1" applyFill="1" applyAlignment="1">
      <alignment horizontal="left"/>
    </xf>
    <xf numFmtId="0" fontId="0" fillId="0" borderId="0" xfId="0" applyFill="1" applyAlignment="1">
      <alignment horizontal="left"/>
    </xf>
    <xf numFmtId="1" fontId="0" fillId="2" borderId="0" xfId="0" applyNumberFormat="1" applyFill="1"/>
    <xf numFmtId="0" fontId="0" fillId="2" borderId="0" xfId="0" applyFill="1" applyAlignment="1">
      <alignment horizontal="left"/>
    </xf>
    <xf numFmtId="0" fontId="3" fillId="2" borderId="0" xfId="1" applyFill="1" applyAlignment="1">
      <alignment horizontal="left"/>
    </xf>
    <xf numFmtId="2" fontId="0" fillId="0" borderId="6" xfId="0" applyNumberFormat="1" applyBorder="1" applyAlignment="1">
      <alignment horizontal="right" indent="1"/>
    </xf>
    <xf numFmtId="2" fontId="0" fillId="0" borderId="5" xfId="0" applyNumberFormat="1" applyBorder="1" applyAlignment="1">
      <alignment horizontal="right" indent="1"/>
    </xf>
    <xf numFmtId="0" fontId="0" fillId="0" borderId="0" xfId="0" applyAlignment="1">
      <alignment horizontal="center"/>
    </xf>
    <xf numFmtId="165" fontId="0" fillId="0" borderId="6" xfId="0" applyNumberFormat="1" applyBorder="1" applyAlignment="1">
      <alignment horizontal="right" indent="1"/>
    </xf>
    <xf numFmtId="0" fontId="0" fillId="5" borderId="0" xfId="0" applyFill="1"/>
    <xf numFmtId="1" fontId="0" fillId="5" borderId="0" xfId="0" applyNumberFormat="1" applyFill="1"/>
    <xf numFmtId="0" fontId="0" fillId="5" borderId="0" xfId="0" applyFill="1" applyAlignment="1">
      <alignment horizontal="right"/>
    </xf>
    <xf numFmtId="1" fontId="0" fillId="4" borderId="7" xfId="0" applyNumberFormat="1" applyFill="1" applyBorder="1" applyAlignment="1">
      <alignment horizontal="right" indent="1"/>
    </xf>
    <xf numFmtId="1" fontId="0" fillId="4" borderId="4" xfId="0" applyNumberFormat="1" applyFill="1" applyBorder="1" applyAlignment="1">
      <alignment horizontal="righ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12168348/ways-to-do-modulo-multiplication-with-primitive-types/12171020" TargetMode="External"/><Relationship Id="rId1" Type="http://schemas.openxmlformats.org/officeDocument/2006/relationships/hyperlink" Target="https://www.geeksforgeeks.org/how-to-avoid-overflow-in-modular-multipl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6025-FBCE-4D8E-8D43-8E74D9D4F2C0}">
  <sheetPr>
    <pageSetUpPr fitToPage="1"/>
  </sheetPr>
  <dimension ref="A1:O70"/>
  <sheetViews>
    <sheetView tabSelected="1" workbookViewId="0">
      <pane ySplit="20" topLeftCell="A21" activePane="bottomLeft" state="frozen"/>
      <selection pane="bottomLeft" activeCell="J21" sqref="J21"/>
    </sheetView>
  </sheetViews>
  <sheetFormatPr defaultRowHeight="14.4" x14ac:dyDescent="0.3"/>
  <cols>
    <col min="1" max="1" width="10.6640625" customWidth="1"/>
    <col min="2" max="2" width="10.6640625" style="5" customWidth="1"/>
    <col min="3" max="3" width="10.6640625" style="1" customWidth="1"/>
    <col min="4" max="4" width="10.6640625" style="3" customWidth="1"/>
    <col min="5" max="5" width="10.6640625" customWidth="1"/>
    <col min="6" max="6" width="12" style="6" customWidth="1"/>
    <col min="7" max="8" width="12" customWidth="1"/>
    <col min="9" max="9" width="12" style="2" customWidth="1"/>
    <col min="10" max="10" width="12.109375" customWidth="1"/>
    <col min="14" max="14" width="8.88671875" style="1"/>
  </cols>
  <sheetData>
    <row r="1" spans="1:14" x14ac:dyDescent="0.3">
      <c r="A1" s="1"/>
      <c r="B1" s="4"/>
      <c r="C1" s="7"/>
      <c r="E1" s="20"/>
      <c r="F1" s="21"/>
    </row>
    <row r="2" spans="1:14" x14ac:dyDescent="0.3">
      <c r="A2" s="4" t="s">
        <v>2</v>
      </c>
      <c r="C2" s="7" t="s">
        <v>0</v>
      </c>
      <c r="D2" s="19">
        <v>250.1</v>
      </c>
      <c r="E2" s="20" t="s">
        <v>5</v>
      </c>
      <c r="F2" s="21"/>
      <c r="H2" s="17"/>
    </row>
    <row r="3" spans="1:14" x14ac:dyDescent="0.3">
      <c r="A3" s="1" t="s">
        <v>3</v>
      </c>
      <c r="C3" s="7" t="s">
        <v>15</v>
      </c>
      <c r="D3" s="16">
        <v>50</v>
      </c>
      <c r="E3" s="20" t="s">
        <v>16</v>
      </c>
      <c r="F3" s="22" t="s">
        <v>27</v>
      </c>
      <c r="H3" s="17"/>
    </row>
    <row r="4" spans="1:14" x14ac:dyDescent="0.3">
      <c r="A4" s="4"/>
      <c r="D4" s="14">
        <f>D3/1000000</f>
        <v>5.0000000000000002E-5</v>
      </c>
      <c r="E4" s="20" t="s">
        <v>6</v>
      </c>
      <c r="F4" s="21"/>
      <c r="H4" s="17"/>
    </row>
    <row r="5" spans="1:14" x14ac:dyDescent="0.3">
      <c r="A5" s="4" t="s">
        <v>2</v>
      </c>
      <c r="C5" s="7" t="s">
        <v>4</v>
      </c>
      <c r="D5" s="15">
        <f>1/D4</f>
        <v>20000</v>
      </c>
      <c r="E5" s="20" t="s">
        <v>5</v>
      </c>
      <c r="F5" s="21"/>
      <c r="H5" s="17"/>
    </row>
    <row r="6" spans="1:14" x14ac:dyDescent="0.3">
      <c r="A6" s="4" t="s">
        <v>3</v>
      </c>
      <c r="C6" s="1" t="s">
        <v>1</v>
      </c>
      <c r="D6" s="16">
        <v>20000</v>
      </c>
      <c r="E6" s="20" t="s">
        <v>9</v>
      </c>
      <c r="F6" s="23" t="s">
        <v>38</v>
      </c>
      <c r="H6" s="17"/>
    </row>
    <row r="7" spans="1:14" x14ac:dyDescent="0.3">
      <c r="A7" s="4" t="s">
        <v>3</v>
      </c>
      <c r="C7" s="4" t="s">
        <v>17</v>
      </c>
      <c r="D7" s="16">
        <v>2000</v>
      </c>
      <c r="E7" s="20" t="s">
        <v>9</v>
      </c>
      <c r="F7" s="21"/>
      <c r="G7" s="56" t="s">
        <v>39</v>
      </c>
      <c r="H7" s="56"/>
      <c r="I7" s="57"/>
      <c r="J7" s="56"/>
      <c r="K7" s="56"/>
      <c r="L7" s="56"/>
      <c r="M7" s="56"/>
      <c r="N7" s="58"/>
    </row>
    <row r="8" spans="1:14" x14ac:dyDescent="0.3">
      <c r="A8" s="4" t="s">
        <v>2</v>
      </c>
      <c r="C8" s="7" t="s">
        <v>18</v>
      </c>
      <c r="D8" s="15">
        <f>D5/D7</f>
        <v>10</v>
      </c>
      <c r="E8" s="20" t="s">
        <v>19</v>
      </c>
      <c r="F8" s="21"/>
    </row>
    <row r="9" spans="1:14" x14ac:dyDescent="0.3">
      <c r="A9" s="1"/>
      <c r="B9" s="4"/>
      <c r="C9" s="7"/>
      <c r="E9" s="20"/>
      <c r="F9" s="21"/>
    </row>
    <row r="10" spans="1:14" x14ac:dyDescent="0.3">
      <c r="A10" s="1" t="s">
        <v>2</v>
      </c>
      <c r="B10" s="4"/>
      <c r="C10" s="7" t="s">
        <v>21</v>
      </c>
      <c r="D10" s="15">
        <f>D6/D5*D2</f>
        <v>250.1</v>
      </c>
      <c r="E10" s="20"/>
      <c r="F10" s="23" t="s">
        <v>22</v>
      </c>
    </row>
    <row r="11" spans="1:14" x14ac:dyDescent="0.3">
      <c r="A11" s="1" t="s">
        <v>3</v>
      </c>
      <c r="C11" s="4" t="s">
        <v>23</v>
      </c>
      <c r="D11" s="18">
        <f>ROUND(D10,0)</f>
        <v>250</v>
      </c>
      <c r="E11" s="20"/>
      <c r="F11" s="22" t="s">
        <v>25</v>
      </c>
    </row>
    <row r="12" spans="1:14" x14ac:dyDescent="0.3">
      <c r="A12" s="1" t="s">
        <v>2</v>
      </c>
      <c r="B12" s="4"/>
      <c r="C12" s="7" t="s">
        <v>24</v>
      </c>
      <c r="D12" s="15">
        <f>D11/D6*D5</f>
        <v>250</v>
      </c>
      <c r="E12" s="20" t="s">
        <v>5</v>
      </c>
      <c r="F12" s="22" t="s">
        <v>26</v>
      </c>
    </row>
    <row r="13" spans="1:14" x14ac:dyDescent="0.3">
      <c r="B13" s="4"/>
      <c r="C13" s="7"/>
    </row>
    <row r="14" spans="1:14" x14ac:dyDescent="0.3">
      <c r="A14" s="50" t="s">
        <v>37</v>
      </c>
      <c r="B14" s="50"/>
      <c r="C14" s="50"/>
      <c r="D14" s="50"/>
      <c r="E14" s="50"/>
      <c r="F14" s="50"/>
      <c r="G14" s="50"/>
      <c r="H14" s="50"/>
      <c r="I14" s="49"/>
    </row>
    <row r="15" spans="1:14" x14ac:dyDescent="0.3">
      <c r="A15" s="51" t="s">
        <v>7</v>
      </c>
      <c r="B15" s="50"/>
      <c r="C15" s="50"/>
      <c r="D15" s="50"/>
      <c r="E15" s="50"/>
      <c r="F15" s="50"/>
      <c r="G15" s="50"/>
      <c r="H15" s="50"/>
      <c r="I15" s="49"/>
    </row>
    <row r="16" spans="1:14" x14ac:dyDescent="0.3">
      <c r="A16" s="29" t="s">
        <v>35</v>
      </c>
      <c r="B16" s="28"/>
      <c r="C16" s="28"/>
      <c r="D16" s="28"/>
      <c r="E16" s="28"/>
      <c r="F16" s="28"/>
      <c r="G16" s="28"/>
      <c r="H16" s="28"/>
      <c r="I16" s="49"/>
    </row>
    <row r="17" spans="1:15" x14ac:dyDescent="0.3">
      <c r="A17" s="47"/>
      <c r="B17" s="48"/>
      <c r="C17" s="48"/>
      <c r="D17" s="48"/>
      <c r="E17" s="48"/>
      <c r="F17" s="48"/>
      <c r="G17" s="48"/>
      <c r="H17" s="48"/>
    </row>
    <row r="18" spans="1:15" ht="15" thickBot="1" x14ac:dyDescent="0.35">
      <c r="C18" s="54" t="s">
        <v>32</v>
      </c>
      <c r="D18" s="54"/>
      <c r="I18" s="9" t="s">
        <v>41</v>
      </c>
      <c r="J18" s="30" t="s">
        <v>40</v>
      </c>
    </row>
    <row r="19" spans="1:15" s="8" customFormat="1" x14ac:dyDescent="0.3">
      <c r="A19" s="8" t="s">
        <v>20</v>
      </c>
      <c r="B19" s="13" t="s">
        <v>14</v>
      </c>
      <c r="C19" s="8" t="s">
        <v>8</v>
      </c>
      <c r="D19" s="9" t="s">
        <v>11</v>
      </c>
      <c r="F19" s="10" t="s">
        <v>28</v>
      </c>
      <c r="G19" s="24" t="s">
        <v>28</v>
      </c>
      <c r="H19" s="8" t="s">
        <v>30</v>
      </c>
      <c r="I19" s="26" t="s">
        <v>30</v>
      </c>
      <c r="J19" s="26" t="s">
        <v>30</v>
      </c>
      <c r="O19" s="1"/>
    </row>
    <row r="20" spans="1:15" s="8" customFormat="1" ht="15" thickBot="1" x14ac:dyDescent="0.35">
      <c r="B20" s="13" t="s">
        <v>10</v>
      </c>
      <c r="C20" s="12" t="s">
        <v>13</v>
      </c>
      <c r="D20" s="11" t="s">
        <v>12</v>
      </c>
      <c r="F20" s="10" t="s">
        <v>29</v>
      </c>
      <c r="G20" s="25" t="s">
        <v>31</v>
      </c>
      <c r="H20" s="8" t="s">
        <v>29</v>
      </c>
      <c r="I20" s="27" t="s">
        <v>31</v>
      </c>
      <c r="J20" s="27" t="s">
        <v>36</v>
      </c>
      <c r="O20" s="1"/>
    </row>
    <row r="21" spans="1:15" s="8" customFormat="1" ht="15" thickTop="1" x14ac:dyDescent="0.3">
      <c r="A21" s="42">
        <f>POWER(2,31)+3000-1</f>
        <v>2147486647</v>
      </c>
      <c r="B21" s="43">
        <f>A21*$D$4*1000</f>
        <v>107374332.35000001</v>
      </c>
      <c r="C21" s="43">
        <f>$D$2*B21/1000</f>
        <v>26854320.520734999</v>
      </c>
      <c r="D21" s="55" t="e">
        <f>SIN(2*PI()*C21)</f>
        <v>#NUM!</v>
      </c>
      <c r="E21" s="52">
        <f>A21*$D$10</f>
        <v>537086410414.70001</v>
      </c>
      <c r="F21" s="53"/>
      <c r="G21" s="44">
        <f>MOD(E21,$D$6)</f>
        <v>10414.700012207031</v>
      </c>
      <c r="H21" s="45">
        <f>A21*$D$11</f>
        <v>536871661750</v>
      </c>
      <c r="I21" s="59">
        <f>MOD(H21,$D$6)</f>
        <v>1750</v>
      </c>
      <c r="J21" s="46">
        <f>_xlfn.BITAND(H21,$D$6-1)</f>
        <v>16406</v>
      </c>
      <c r="K21" s="20" t="s">
        <v>33</v>
      </c>
      <c r="O21" s="1"/>
    </row>
    <row r="22" spans="1:15" s="8" customFormat="1" x14ac:dyDescent="0.3">
      <c r="A22" s="31"/>
      <c r="B22" s="32"/>
      <c r="C22" s="32"/>
      <c r="D22" s="38"/>
      <c r="E22" s="34"/>
      <c r="F22" s="36"/>
      <c r="G22" s="37"/>
      <c r="H22" s="34"/>
      <c r="I22" s="37"/>
      <c r="J22" s="35"/>
      <c r="K22" s="20"/>
      <c r="O22" s="1"/>
    </row>
    <row r="23" spans="1:15" x14ac:dyDescent="0.3">
      <c r="A23" s="31">
        <v>0</v>
      </c>
      <c r="B23" s="38">
        <f>A23*$D$4*1000</f>
        <v>0</v>
      </c>
      <c r="C23" s="39">
        <f>$D$2*B23/1000</f>
        <v>0</v>
      </c>
      <c r="D23" s="38">
        <f>SIN(2*PI()*C23)</f>
        <v>0</v>
      </c>
      <c r="E23" s="31"/>
      <c r="F23" s="34">
        <f>A23*$D$10</f>
        <v>0</v>
      </c>
      <c r="G23" s="33">
        <f>MOD(F23,$D$6)</f>
        <v>0</v>
      </c>
      <c r="H23" s="40">
        <f>A23*$D$11</f>
        <v>0</v>
      </c>
      <c r="I23" s="37">
        <f>MOD(H23,$D$6)</f>
        <v>0</v>
      </c>
      <c r="J23" s="35">
        <f>_xlfn.BITAND(H23,$D$6-1)</f>
        <v>0</v>
      </c>
      <c r="K23" t="s">
        <v>34</v>
      </c>
      <c r="N23"/>
      <c r="O23" s="1"/>
    </row>
    <row r="24" spans="1:15" x14ac:dyDescent="0.3">
      <c r="A24" s="31">
        <v>1</v>
      </c>
      <c r="B24" s="38">
        <f t="shared" ref="B24:B70" si="0">A24*$D$4*1000</f>
        <v>0.05</v>
      </c>
      <c r="C24" s="39">
        <f t="shared" ref="C24:C70" si="1">$D$2*B24/1000</f>
        <v>1.2505E-2</v>
      </c>
      <c r="D24" s="38">
        <f t="shared" ref="D24:D70" si="2">SIN(2*PI()*C24)</f>
        <v>7.8490414770840705E-2</v>
      </c>
      <c r="E24" s="31"/>
      <c r="F24" s="34">
        <f t="shared" ref="F24:F70" si="3">A24*$D$10</f>
        <v>250.1</v>
      </c>
      <c r="G24" s="33">
        <f t="shared" ref="G24:G70" si="4">MOD(F24,$D$6)</f>
        <v>250.1</v>
      </c>
      <c r="H24" s="40">
        <f t="shared" ref="H24:H70" si="5">A24*$D$11</f>
        <v>250</v>
      </c>
      <c r="I24" s="37">
        <f t="shared" ref="I24:I70" si="6">MOD(H24,$D$6)</f>
        <v>250</v>
      </c>
      <c r="J24" s="35">
        <f t="shared" ref="J24:J70" si="7">_xlfn.BITAND(H24,$D$6-1)</f>
        <v>26</v>
      </c>
      <c r="N24"/>
      <c r="O24" s="1"/>
    </row>
    <row r="25" spans="1:15" x14ac:dyDescent="0.3">
      <c r="A25" s="31">
        <v>2</v>
      </c>
      <c r="B25" s="38">
        <f t="shared" si="0"/>
        <v>0.1</v>
      </c>
      <c r="C25" s="39">
        <f t="shared" si="1"/>
        <v>2.5010000000000001E-2</v>
      </c>
      <c r="D25" s="38">
        <f t="shared" si="2"/>
        <v>0.15649652302009778</v>
      </c>
      <c r="E25" s="31"/>
      <c r="F25" s="34">
        <f t="shared" si="3"/>
        <v>500.2</v>
      </c>
      <c r="G25" s="33">
        <f t="shared" si="4"/>
        <v>500.2</v>
      </c>
      <c r="H25" s="40">
        <f t="shared" si="5"/>
        <v>500</v>
      </c>
      <c r="I25" s="37">
        <f t="shared" si="6"/>
        <v>500</v>
      </c>
      <c r="J25" s="35">
        <f t="shared" si="7"/>
        <v>20</v>
      </c>
      <c r="N25"/>
      <c r="O25" s="1"/>
    </row>
    <row r="26" spans="1:15" x14ac:dyDescent="0.3">
      <c r="A26" s="31">
        <v>3</v>
      </c>
      <c r="B26" s="38">
        <f t="shared" si="0"/>
        <v>0.15000000000000002</v>
      </c>
      <c r="C26" s="39">
        <f t="shared" si="1"/>
        <v>3.7515000000000007E-2</v>
      </c>
      <c r="D26" s="38">
        <f t="shared" si="2"/>
        <v>0.23353700652491854</v>
      </c>
      <c r="E26" s="31"/>
      <c r="F26" s="34">
        <f t="shared" si="3"/>
        <v>750.3</v>
      </c>
      <c r="G26" s="33">
        <f t="shared" si="4"/>
        <v>750.3</v>
      </c>
      <c r="H26" s="40">
        <f t="shared" si="5"/>
        <v>750</v>
      </c>
      <c r="I26" s="37">
        <f t="shared" si="6"/>
        <v>750</v>
      </c>
      <c r="J26" s="35">
        <f t="shared" si="7"/>
        <v>526</v>
      </c>
      <c r="N26"/>
      <c r="O26" s="1"/>
    </row>
    <row r="27" spans="1:15" x14ac:dyDescent="0.3">
      <c r="A27" s="31">
        <v>4</v>
      </c>
      <c r="B27" s="38">
        <f t="shared" si="0"/>
        <v>0.2</v>
      </c>
      <c r="C27" s="39">
        <f t="shared" si="1"/>
        <v>5.0020000000000002E-2</v>
      </c>
      <c r="D27" s="38">
        <f t="shared" si="2"/>
        <v>0.30913650522132213</v>
      </c>
      <c r="E27" s="31"/>
      <c r="F27" s="34">
        <f t="shared" si="3"/>
        <v>1000.4</v>
      </c>
      <c r="G27" s="33">
        <f t="shared" si="4"/>
        <v>1000.4</v>
      </c>
      <c r="H27" s="40">
        <f t="shared" si="5"/>
        <v>1000</v>
      </c>
      <c r="I27" s="37">
        <f t="shared" si="6"/>
        <v>1000</v>
      </c>
      <c r="J27" s="35">
        <f t="shared" si="7"/>
        <v>520</v>
      </c>
      <c r="N27"/>
      <c r="O27" s="1"/>
    </row>
    <row r="28" spans="1:15" x14ac:dyDescent="0.3">
      <c r="A28" s="31">
        <v>5</v>
      </c>
      <c r="B28" s="38">
        <f t="shared" si="0"/>
        <v>0.25</v>
      </c>
      <c r="C28" s="39">
        <f t="shared" si="1"/>
        <v>6.2524999999999997E-2</v>
      </c>
      <c r="D28" s="38">
        <f t="shared" si="2"/>
        <v>0.38282855030093232</v>
      </c>
      <c r="E28" s="31"/>
      <c r="F28" s="34">
        <f t="shared" si="3"/>
        <v>1250.5</v>
      </c>
      <c r="G28" s="33">
        <f t="shared" si="4"/>
        <v>1250.5</v>
      </c>
      <c r="H28" s="40">
        <f t="shared" si="5"/>
        <v>1250</v>
      </c>
      <c r="I28" s="37">
        <f t="shared" si="6"/>
        <v>1250</v>
      </c>
      <c r="J28" s="35">
        <f t="shared" si="7"/>
        <v>1026</v>
      </c>
      <c r="N28"/>
      <c r="O28" s="1"/>
    </row>
    <row r="29" spans="1:15" x14ac:dyDescent="0.3">
      <c r="A29" s="31">
        <v>6</v>
      </c>
      <c r="B29" s="38">
        <f t="shared" si="0"/>
        <v>0.30000000000000004</v>
      </c>
      <c r="C29" s="39">
        <f t="shared" si="1"/>
        <v>7.5030000000000013E-2</v>
      </c>
      <c r="D29" s="38">
        <f t="shared" si="2"/>
        <v>0.45415844244632181</v>
      </c>
      <c r="E29" s="31"/>
      <c r="F29" s="34">
        <f t="shared" si="3"/>
        <v>1500.6</v>
      </c>
      <c r="G29" s="33">
        <f t="shared" si="4"/>
        <v>1500.6</v>
      </c>
      <c r="H29" s="40">
        <f t="shared" si="5"/>
        <v>1500</v>
      </c>
      <c r="I29" s="37">
        <f t="shared" si="6"/>
        <v>1500</v>
      </c>
      <c r="J29" s="35">
        <f t="shared" si="7"/>
        <v>1052</v>
      </c>
      <c r="N29"/>
      <c r="O29" s="1"/>
    </row>
    <row r="30" spans="1:15" x14ac:dyDescent="0.3">
      <c r="A30" s="31">
        <v>7</v>
      </c>
      <c r="B30" s="38">
        <f t="shared" si="0"/>
        <v>0.35</v>
      </c>
      <c r="C30" s="39">
        <f t="shared" si="1"/>
        <v>8.7535000000000002E-2</v>
      </c>
      <c r="D30" s="38">
        <f t="shared" si="2"/>
        <v>0.52268605744549923</v>
      </c>
      <c r="E30" s="31"/>
      <c r="F30" s="34">
        <f t="shared" si="3"/>
        <v>1750.7</v>
      </c>
      <c r="G30" s="33">
        <f t="shared" si="4"/>
        <v>1750.7</v>
      </c>
      <c r="H30" s="40">
        <f t="shared" si="5"/>
        <v>1750</v>
      </c>
      <c r="I30" s="37">
        <f t="shared" si="6"/>
        <v>1750</v>
      </c>
      <c r="J30" s="35">
        <f t="shared" si="7"/>
        <v>1558</v>
      </c>
      <c r="N30"/>
      <c r="O30" s="1"/>
    </row>
    <row r="31" spans="1:15" x14ac:dyDescent="0.3">
      <c r="A31" s="31">
        <v>8</v>
      </c>
      <c r="B31" s="38">
        <f t="shared" si="0"/>
        <v>0.4</v>
      </c>
      <c r="C31" s="39">
        <f t="shared" si="1"/>
        <v>0.10004</v>
      </c>
      <c r="D31" s="38">
        <f t="shared" si="2"/>
        <v>0.58798856187415993</v>
      </c>
      <c r="E31" s="31"/>
      <c r="F31" s="34">
        <f t="shared" si="3"/>
        <v>2000.8</v>
      </c>
      <c r="G31" s="33">
        <f t="shared" si="4"/>
        <v>2000.8</v>
      </c>
      <c r="H31" s="40">
        <f t="shared" si="5"/>
        <v>2000</v>
      </c>
      <c r="I31" s="37">
        <f t="shared" si="6"/>
        <v>2000</v>
      </c>
      <c r="J31" s="35">
        <f t="shared" si="7"/>
        <v>1552</v>
      </c>
      <c r="N31"/>
      <c r="O31" s="1"/>
    </row>
    <row r="32" spans="1:15" x14ac:dyDescent="0.3">
      <c r="A32" s="31">
        <v>9</v>
      </c>
      <c r="B32" s="38">
        <f t="shared" si="0"/>
        <v>0.45000000000000007</v>
      </c>
      <c r="C32" s="39">
        <f t="shared" si="1"/>
        <v>0.11254500000000002</v>
      </c>
      <c r="D32" s="38">
        <f t="shared" si="2"/>
        <v>0.64966302208922289</v>
      </c>
      <c r="E32" s="31"/>
      <c r="F32" s="34">
        <f t="shared" si="3"/>
        <v>2250.9</v>
      </c>
      <c r="G32" s="33">
        <f t="shared" si="4"/>
        <v>2250.9</v>
      </c>
      <c r="H32" s="40">
        <f t="shared" si="5"/>
        <v>2250</v>
      </c>
      <c r="I32" s="37">
        <f t="shared" si="6"/>
        <v>2250</v>
      </c>
      <c r="J32" s="35">
        <f t="shared" si="7"/>
        <v>2058</v>
      </c>
      <c r="N32"/>
      <c r="O32" s="1"/>
    </row>
    <row r="33" spans="1:15" x14ac:dyDescent="0.3">
      <c r="A33" s="31">
        <v>10</v>
      </c>
      <c r="B33" s="38">
        <f t="shared" si="0"/>
        <v>0.5</v>
      </c>
      <c r="C33" s="39">
        <f t="shared" si="1"/>
        <v>0.12504999999999999</v>
      </c>
      <c r="D33" s="38">
        <f t="shared" si="2"/>
        <v>0.70732889043548053</v>
      </c>
      <c r="E33" s="31"/>
      <c r="F33" s="34">
        <f t="shared" si="3"/>
        <v>2501</v>
      </c>
      <c r="G33" s="33">
        <f t="shared" si="4"/>
        <v>2501</v>
      </c>
      <c r="H33" s="40">
        <f t="shared" si="5"/>
        <v>2500</v>
      </c>
      <c r="I33" s="37">
        <f t="shared" si="6"/>
        <v>2500</v>
      </c>
      <c r="J33" s="35">
        <f t="shared" si="7"/>
        <v>2052</v>
      </c>
      <c r="N33"/>
      <c r="O33" s="1"/>
    </row>
    <row r="34" spans="1:15" x14ac:dyDescent="0.3">
      <c r="A34" s="31">
        <v>11</v>
      </c>
      <c r="B34" s="38">
        <f t="shared" si="0"/>
        <v>0.55000000000000004</v>
      </c>
      <c r="C34" s="39">
        <f t="shared" si="1"/>
        <v>0.13755500000000001</v>
      </c>
      <c r="D34" s="38">
        <f t="shared" si="2"/>
        <v>0.7606303533248101</v>
      </c>
      <c r="E34" s="31"/>
      <c r="F34" s="34">
        <f t="shared" si="3"/>
        <v>2751.1</v>
      </c>
      <c r="G34" s="33">
        <f t="shared" si="4"/>
        <v>2751.1</v>
      </c>
      <c r="H34" s="40">
        <f t="shared" si="5"/>
        <v>2750</v>
      </c>
      <c r="I34" s="37">
        <f t="shared" si="6"/>
        <v>2750</v>
      </c>
      <c r="J34" s="35">
        <f t="shared" si="7"/>
        <v>2590</v>
      </c>
      <c r="N34"/>
      <c r="O34" s="1"/>
    </row>
    <row r="35" spans="1:15" x14ac:dyDescent="0.3">
      <c r="A35" s="31">
        <v>12</v>
      </c>
      <c r="B35" s="38">
        <f t="shared" si="0"/>
        <v>0.60000000000000009</v>
      </c>
      <c r="C35" s="39">
        <f t="shared" si="1"/>
        <v>0.15006000000000003</v>
      </c>
      <c r="D35" s="38">
        <f t="shared" si="2"/>
        <v>0.80923852669967888</v>
      </c>
      <c r="E35" s="31"/>
      <c r="F35" s="34">
        <f t="shared" si="3"/>
        <v>3001.2</v>
      </c>
      <c r="G35" s="33">
        <f t="shared" si="4"/>
        <v>3001.2</v>
      </c>
      <c r="H35" s="40">
        <f t="shared" si="5"/>
        <v>3000</v>
      </c>
      <c r="I35" s="37">
        <f t="shared" si="6"/>
        <v>3000</v>
      </c>
      <c r="J35" s="35">
        <f t="shared" si="7"/>
        <v>2584</v>
      </c>
      <c r="N35"/>
      <c r="O35" s="1"/>
    </row>
    <row r="36" spans="1:15" x14ac:dyDescent="0.3">
      <c r="A36" s="31">
        <v>13</v>
      </c>
      <c r="B36" s="38">
        <f t="shared" si="0"/>
        <v>0.65000000000000013</v>
      </c>
      <c r="C36" s="39">
        <f t="shared" si="1"/>
        <v>0.16256500000000002</v>
      </c>
      <c r="D36" s="38">
        <f t="shared" si="2"/>
        <v>0.85285348533435756</v>
      </c>
      <c r="E36" s="31"/>
      <c r="F36" s="34">
        <f t="shared" si="3"/>
        <v>3251.2999999999997</v>
      </c>
      <c r="G36" s="33">
        <f t="shared" si="4"/>
        <v>3251.2999999999997</v>
      </c>
      <c r="H36" s="40">
        <f t="shared" si="5"/>
        <v>3250</v>
      </c>
      <c r="I36" s="37">
        <f t="shared" si="6"/>
        <v>3250</v>
      </c>
      <c r="J36" s="35">
        <f t="shared" si="7"/>
        <v>3090</v>
      </c>
      <c r="N36"/>
      <c r="O36" s="1"/>
    </row>
    <row r="37" spans="1:15" x14ac:dyDescent="0.3">
      <c r="A37" s="31">
        <v>14</v>
      </c>
      <c r="B37" s="38">
        <f t="shared" si="0"/>
        <v>0.7</v>
      </c>
      <c r="C37" s="39">
        <f t="shared" si="1"/>
        <v>0.17507</v>
      </c>
      <c r="D37" s="38">
        <f t="shared" si="2"/>
        <v>0.89120611345251821</v>
      </c>
      <c r="E37" s="31"/>
      <c r="F37" s="34">
        <f t="shared" si="3"/>
        <v>3501.4</v>
      </c>
      <c r="G37" s="33">
        <f t="shared" si="4"/>
        <v>3501.4</v>
      </c>
      <c r="H37" s="40">
        <f t="shared" si="5"/>
        <v>3500</v>
      </c>
      <c r="I37" s="37">
        <f t="shared" si="6"/>
        <v>3500</v>
      </c>
      <c r="J37" s="35">
        <f t="shared" si="7"/>
        <v>3084</v>
      </c>
      <c r="N37"/>
      <c r="O37" s="1"/>
    </row>
    <row r="38" spans="1:15" x14ac:dyDescent="0.3">
      <c r="A38" s="31">
        <v>15</v>
      </c>
      <c r="B38" s="38">
        <f t="shared" si="0"/>
        <v>0.75</v>
      </c>
      <c r="C38" s="39">
        <f t="shared" si="1"/>
        <v>0.18757499999999999</v>
      </c>
      <c r="D38" s="38">
        <f t="shared" si="2"/>
        <v>0.92405976524241762</v>
      </c>
      <c r="E38" s="31"/>
      <c r="F38" s="34">
        <f t="shared" si="3"/>
        <v>3751.5</v>
      </c>
      <c r="G38" s="33">
        <f t="shared" si="4"/>
        <v>3751.5</v>
      </c>
      <c r="H38" s="40">
        <f t="shared" si="5"/>
        <v>3750</v>
      </c>
      <c r="I38" s="37">
        <f t="shared" si="6"/>
        <v>3750</v>
      </c>
      <c r="J38" s="35">
        <f t="shared" si="7"/>
        <v>3590</v>
      </c>
      <c r="N38"/>
      <c r="O38" s="1"/>
    </row>
    <row r="39" spans="1:15" x14ac:dyDescent="0.3">
      <c r="A39" s="31">
        <v>16</v>
      </c>
      <c r="B39" s="38">
        <f t="shared" si="0"/>
        <v>0.8</v>
      </c>
      <c r="C39" s="39">
        <f t="shared" si="1"/>
        <v>0.20008000000000001</v>
      </c>
      <c r="D39" s="38">
        <f t="shared" si="2"/>
        <v>0.95121172502385298</v>
      </c>
      <c r="E39" s="31"/>
      <c r="F39" s="34">
        <f t="shared" si="3"/>
        <v>4001.6</v>
      </c>
      <c r="G39" s="33">
        <f t="shared" si="4"/>
        <v>4001.6</v>
      </c>
      <c r="H39" s="40">
        <f t="shared" si="5"/>
        <v>4000</v>
      </c>
      <c r="I39" s="37">
        <f t="shared" si="6"/>
        <v>4000</v>
      </c>
      <c r="J39" s="35">
        <f t="shared" si="7"/>
        <v>3584</v>
      </c>
      <c r="N39"/>
      <c r="O39" s="1"/>
    </row>
    <row r="40" spans="1:15" x14ac:dyDescent="0.3">
      <c r="A40" s="31">
        <v>17</v>
      </c>
      <c r="B40" s="38">
        <f t="shared" si="0"/>
        <v>0.85000000000000009</v>
      </c>
      <c r="C40" s="39">
        <f t="shared" si="1"/>
        <v>0.212585</v>
      </c>
      <c r="D40" s="38">
        <f t="shared" si="2"/>
        <v>0.97249445805727253</v>
      </c>
      <c r="E40" s="31"/>
      <c r="F40" s="34">
        <f t="shared" si="3"/>
        <v>4251.7</v>
      </c>
      <c r="G40" s="33">
        <f t="shared" si="4"/>
        <v>4251.7</v>
      </c>
      <c r="H40" s="40">
        <f t="shared" si="5"/>
        <v>4250</v>
      </c>
      <c r="I40" s="37">
        <f t="shared" si="6"/>
        <v>4250</v>
      </c>
      <c r="J40" s="35">
        <f t="shared" si="7"/>
        <v>26</v>
      </c>
      <c r="N40"/>
      <c r="O40" s="1"/>
    </row>
    <row r="41" spans="1:15" x14ac:dyDescent="0.3">
      <c r="A41" s="31">
        <v>18</v>
      </c>
      <c r="B41" s="38">
        <f t="shared" si="0"/>
        <v>0.90000000000000013</v>
      </c>
      <c r="C41" s="39">
        <f t="shared" si="1"/>
        <v>0.22509000000000004</v>
      </c>
      <c r="D41" s="38">
        <f t="shared" si="2"/>
        <v>0.98777664427722256</v>
      </c>
      <c r="E41" s="31"/>
      <c r="F41" s="34">
        <f t="shared" si="3"/>
        <v>4501.8</v>
      </c>
      <c r="G41" s="33">
        <f t="shared" si="4"/>
        <v>4501.8</v>
      </c>
      <c r="H41" s="40">
        <f t="shared" si="5"/>
        <v>4500</v>
      </c>
      <c r="I41" s="37">
        <f t="shared" si="6"/>
        <v>4500</v>
      </c>
      <c r="J41" s="35">
        <f t="shared" si="7"/>
        <v>20</v>
      </c>
      <c r="N41"/>
      <c r="O41" s="1"/>
    </row>
    <row r="42" spans="1:15" x14ac:dyDescent="0.3">
      <c r="A42" s="31">
        <v>19</v>
      </c>
      <c r="B42" s="38">
        <f t="shared" si="0"/>
        <v>0.95</v>
      </c>
      <c r="C42" s="39">
        <f t="shared" si="1"/>
        <v>0.23759499999999997</v>
      </c>
      <c r="D42" s="38">
        <f t="shared" si="2"/>
        <v>0.99696398857172031</v>
      </c>
      <c r="E42" s="31"/>
      <c r="F42" s="34">
        <f t="shared" si="3"/>
        <v>4751.8999999999996</v>
      </c>
      <c r="G42" s="33">
        <f t="shared" si="4"/>
        <v>4751.8999999999996</v>
      </c>
      <c r="H42" s="40">
        <f t="shared" si="5"/>
        <v>4750</v>
      </c>
      <c r="I42" s="37">
        <f t="shared" si="6"/>
        <v>4750</v>
      </c>
      <c r="J42" s="35">
        <f t="shared" si="7"/>
        <v>526</v>
      </c>
      <c r="N42"/>
      <c r="O42" s="1"/>
    </row>
    <row r="43" spans="1:15" x14ac:dyDescent="0.3">
      <c r="A43" s="31">
        <v>20</v>
      </c>
      <c r="B43" s="38">
        <f t="shared" si="0"/>
        <v>1</v>
      </c>
      <c r="C43" s="39">
        <f t="shared" si="1"/>
        <v>0.25009999999999999</v>
      </c>
      <c r="D43" s="38">
        <f t="shared" si="2"/>
        <v>0.99999980260791843</v>
      </c>
      <c r="E43" s="31"/>
      <c r="F43" s="34">
        <f t="shared" si="3"/>
        <v>5002</v>
      </c>
      <c r="G43" s="33">
        <f t="shared" si="4"/>
        <v>5002</v>
      </c>
      <c r="H43" s="40">
        <f t="shared" si="5"/>
        <v>5000</v>
      </c>
      <c r="I43" s="37">
        <f t="shared" si="6"/>
        <v>5000</v>
      </c>
      <c r="J43" s="35">
        <f t="shared" si="7"/>
        <v>520</v>
      </c>
      <c r="N43"/>
      <c r="O43" s="1"/>
    </row>
    <row r="44" spans="1:15" x14ac:dyDescent="0.3">
      <c r="A44" s="31">
        <v>21</v>
      </c>
      <c r="B44" s="38">
        <f t="shared" si="0"/>
        <v>1.05</v>
      </c>
      <c r="C44" s="39">
        <f t="shared" si="1"/>
        <v>0.26260500000000003</v>
      </c>
      <c r="D44" s="38">
        <f t="shared" si="2"/>
        <v>0.99686535461404158</v>
      </c>
      <c r="E44" s="31"/>
      <c r="F44" s="34">
        <f t="shared" si="3"/>
        <v>5252.0999999999995</v>
      </c>
      <c r="G44" s="33">
        <f t="shared" si="4"/>
        <v>5252.0999999999995</v>
      </c>
      <c r="H44" s="40">
        <f t="shared" si="5"/>
        <v>5250</v>
      </c>
      <c r="I44" s="37">
        <f t="shared" si="6"/>
        <v>5250</v>
      </c>
      <c r="J44" s="35">
        <f t="shared" si="7"/>
        <v>1026</v>
      </c>
      <c r="N44"/>
      <c r="O44" s="1"/>
    </row>
    <row r="45" spans="1:15" x14ac:dyDescent="0.3">
      <c r="A45" s="31">
        <v>22</v>
      </c>
      <c r="B45" s="38">
        <f t="shared" si="0"/>
        <v>1.1000000000000001</v>
      </c>
      <c r="C45" s="39">
        <f t="shared" si="1"/>
        <v>0.27511000000000002</v>
      </c>
      <c r="D45" s="38">
        <f t="shared" si="2"/>
        <v>0.98757998495934929</v>
      </c>
      <c r="E45" s="31"/>
      <c r="F45" s="34">
        <f t="shared" si="3"/>
        <v>5502.2</v>
      </c>
      <c r="G45" s="33">
        <f t="shared" si="4"/>
        <v>5502.2</v>
      </c>
      <c r="H45" s="40">
        <f t="shared" si="5"/>
        <v>5500</v>
      </c>
      <c r="I45" s="37">
        <f t="shared" si="6"/>
        <v>5500</v>
      </c>
      <c r="J45" s="35">
        <f t="shared" si="7"/>
        <v>1052</v>
      </c>
      <c r="N45"/>
      <c r="O45" s="1"/>
    </row>
    <row r="46" spans="1:15" x14ac:dyDescent="0.3">
      <c r="A46" s="31">
        <v>23</v>
      </c>
      <c r="B46" s="38">
        <f t="shared" si="0"/>
        <v>1.1499999999999999</v>
      </c>
      <c r="C46" s="39">
        <f t="shared" si="1"/>
        <v>0.28761499999999995</v>
      </c>
      <c r="D46" s="38">
        <f t="shared" si="2"/>
        <v>0.97220098681896627</v>
      </c>
      <c r="E46" s="31"/>
      <c r="F46" s="34">
        <f t="shared" si="3"/>
        <v>5752.3</v>
      </c>
      <c r="G46" s="33">
        <f t="shared" si="4"/>
        <v>5752.3</v>
      </c>
      <c r="H46" s="40">
        <f t="shared" si="5"/>
        <v>5750</v>
      </c>
      <c r="I46" s="37">
        <f t="shared" si="6"/>
        <v>5750</v>
      </c>
      <c r="J46" s="35">
        <f t="shared" si="7"/>
        <v>1558</v>
      </c>
      <c r="N46"/>
      <c r="O46" s="1"/>
    </row>
    <row r="47" spans="1:15" x14ac:dyDescent="0.3">
      <c r="A47" s="31">
        <v>24</v>
      </c>
      <c r="B47" s="38">
        <f t="shared" si="0"/>
        <v>1.2000000000000002</v>
      </c>
      <c r="C47" s="39">
        <f t="shared" si="1"/>
        <v>0.30012000000000005</v>
      </c>
      <c r="D47" s="38">
        <f t="shared" si="2"/>
        <v>0.95082325265990952</v>
      </c>
      <c r="E47" s="31"/>
      <c r="F47" s="34">
        <f t="shared" si="3"/>
        <v>6002.4</v>
      </c>
      <c r="G47" s="33">
        <f t="shared" si="4"/>
        <v>6002.4</v>
      </c>
      <c r="H47" s="40">
        <f t="shared" si="5"/>
        <v>6000</v>
      </c>
      <c r="I47" s="37">
        <f t="shared" si="6"/>
        <v>6000</v>
      </c>
      <c r="J47" s="35">
        <f t="shared" si="7"/>
        <v>1552</v>
      </c>
      <c r="N47"/>
      <c r="O47" s="1"/>
    </row>
    <row r="48" spans="1:15" x14ac:dyDescent="0.3">
      <c r="A48" s="31">
        <v>25</v>
      </c>
      <c r="B48" s="38">
        <f t="shared" si="0"/>
        <v>1.25</v>
      </c>
      <c r="C48" s="39">
        <f t="shared" si="1"/>
        <v>0.31262499999999999</v>
      </c>
      <c r="D48" s="38">
        <f t="shared" si="2"/>
        <v>0.92357868872958737</v>
      </c>
      <c r="E48" s="31"/>
      <c r="F48" s="34">
        <f t="shared" si="3"/>
        <v>6252.5</v>
      </c>
      <c r="G48" s="33">
        <f t="shared" si="4"/>
        <v>6252.5</v>
      </c>
      <c r="H48" s="40">
        <f t="shared" si="5"/>
        <v>6250</v>
      </c>
      <c r="I48" s="37">
        <f t="shared" si="6"/>
        <v>6250</v>
      </c>
      <c r="J48" s="35">
        <f t="shared" si="7"/>
        <v>2058</v>
      </c>
      <c r="N48"/>
      <c r="O48" s="1"/>
    </row>
    <row r="49" spans="1:15" x14ac:dyDescent="0.3">
      <c r="A49" s="31">
        <v>26</v>
      </c>
      <c r="B49" s="38">
        <f t="shared" si="0"/>
        <v>1.3000000000000003</v>
      </c>
      <c r="C49" s="39">
        <f t="shared" si="1"/>
        <v>0.32513000000000003</v>
      </c>
      <c r="D49" s="38">
        <f t="shared" si="2"/>
        <v>0.89063540115952744</v>
      </c>
      <c r="E49" s="31"/>
      <c r="F49" s="34">
        <f t="shared" si="3"/>
        <v>6502.5999999999995</v>
      </c>
      <c r="G49" s="33">
        <f t="shared" si="4"/>
        <v>6502.5999999999995</v>
      </c>
      <c r="H49" s="40">
        <f t="shared" si="5"/>
        <v>6500</v>
      </c>
      <c r="I49" s="37">
        <f t="shared" si="6"/>
        <v>6500</v>
      </c>
      <c r="J49" s="35">
        <f t="shared" si="7"/>
        <v>2052</v>
      </c>
      <c r="N49"/>
      <c r="O49" s="1"/>
    </row>
    <row r="50" spans="1:15" x14ac:dyDescent="0.3">
      <c r="A50" s="31">
        <v>27</v>
      </c>
      <c r="B50" s="38">
        <f t="shared" si="0"/>
        <v>1.35</v>
      </c>
      <c r="C50" s="39">
        <f t="shared" si="1"/>
        <v>0.33763500000000002</v>
      </c>
      <c r="D50" s="38">
        <f t="shared" si="2"/>
        <v>0.85219665870629313</v>
      </c>
      <c r="E50" s="31"/>
      <c r="F50" s="34">
        <f t="shared" si="3"/>
        <v>6752.7</v>
      </c>
      <c r="G50" s="33">
        <f t="shared" si="4"/>
        <v>6752.7</v>
      </c>
      <c r="H50" s="40">
        <f t="shared" si="5"/>
        <v>6750</v>
      </c>
      <c r="I50" s="37">
        <f t="shared" si="6"/>
        <v>6750</v>
      </c>
      <c r="J50" s="35">
        <f t="shared" si="7"/>
        <v>2590</v>
      </c>
      <c r="N50"/>
      <c r="O50" s="1"/>
    </row>
    <row r="51" spans="1:15" x14ac:dyDescent="0.3">
      <c r="A51" s="31">
        <v>28</v>
      </c>
      <c r="B51" s="38">
        <f t="shared" si="0"/>
        <v>1.4</v>
      </c>
      <c r="C51" s="39">
        <f t="shared" si="1"/>
        <v>0.35014000000000001</v>
      </c>
      <c r="D51" s="38">
        <f t="shared" si="2"/>
        <v>0.80849963852974427</v>
      </c>
      <c r="E51" s="31"/>
      <c r="F51" s="34">
        <f t="shared" si="3"/>
        <v>7002.8</v>
      </c>
      <c r="G51" s="33">
        <f t="shared" si="4"/>
        <v>7002.8</v>
      </c>
      <c r="H51" s="40">
        <f t="shared" si="5"/>
        <v>7000</v>
      </c>
      <c r="I51" s="37">
        <f t="shared" si="6"/>
        <v>7000</v>
      </c>
      <c r="J51" s="35">
        <f t="shared" si="7"/>
        <v>2584</v>
      </c>
      <c r="N51"/>
      <c r="O51" s="1"/>
    </row>
    <row r="52" spans="1:15" x14ac:dyDescent="0.3">
      <c r="A52" s="31">
        <v>29</v>
      </c>
      <c r="B52" s="38">
        <f t="shared" si="0"/>
        <v>1.4500000000000002</v>
      </c>
      <c r="C52" s="39">
        <f t="shared" si="1"/>
        <v>0.36264500000000005</v>
      </c>
      <c r="D52" s="38">
        <f t="shared" si="2"/>
        <v>0.75981396274752455</v>
      </c>
      <c r="E52" s="31"/>
      <c r="F52" s="34">
        <f t="shared" si="3"/>
        <v>7252.9</v>
      </c>
      <c r="G52" s="33">
        <f t="shared" si="4"/>
        <v>7252.9</v>
      </c>
      <c r="H52" s="40">
        <f t="shared" si="5"/>
        <v>7250</v>
      </c>
      <c r="I52" s="37">
        <f t="shared" si="6"/>
        <v>7250</v>
      </c>
      <c r="J52" s="35">
        <f t="shared" si="7"/>
        <v>3090</v>
      </c>
      <c r="N52"/>
      <c r="O52" s="1"/>
    </row>
    <row r="53" spans="1:15" x14ac:dyDescent="0.3">
      <c r="A53" s="31">
        <v>30</v>
      </c>
      <c r="B53" s="38">
        <f t="shared" si="0"/>
        <v>1.5</v>
      </c>
      <c r="C53" s="39">
        <f t="shared" si="1"/>
        <v>0.37514999999999998</v>
      </c>
      <c r="D53" s="38">
        <f t="shared" si="2"/>
        <v>0.70644003479561968</v>
      </c>
      <c r="E53" s="31"/>
      <c r="F53" s="34">
        <f t="shared" si="3"/>
        <v>7503</v>
      </c>
      <c r="G53" s="33">
        <f t="shared" si="4"/>
        <v>7503</v>
      </c>
      <c r="H53" s="40">
        <f t="shared" si="5"/>
        <v>7500</v>
      </c>
      <c r="I53" s="37">
        <f t="shared" si="6"/>
        <v>7500</v>
      </c>
      <c r="J53" s="35">
        <f t="shared" si="7"/>
        <v>3084</v>
      </c>
      <c r="N53"/>
      <c r="O53" s="1"/>
    </row>
    <row r="54" spans="1:15" x14ac:dyDescent="0.3">
      <c r="A54" s="31">
        <v>31</v>
      </c>
      <c r="B54" s="38">
        <f t="shared" si="0"/>
        <v>1.5500000000000003</v>
      </c>
      <c r="C54" s="39">
        <f t="shared" si="1"/>
        <v>0.38765500000000003</v>
      </c>
      <c r="D54" s="38">
        <f t="shared" si="2"/>
        <v>0.64870718586007337</v>
      </c>
      <c r="E54" s="31"/>
      <c r="F54" s="34">
        <f t="shared" si="3"/>
        <v>7753.0999999999995</v>
      </c>
      <c r="G54" s="33">
        <f t="shared" si="4"/>
        <v>7753.0999999999995</v>
      </c>
      <c r="H54" s="40">
        <f t="shared" si="5"/>
        <v>7750</v>
      </c>
      <c r="I54" s="37">
        <f t="shared" si="6"/>
        <v>7750</v>
      </c>
      <c r="J54" s="35">
        <f t="shared" si="7"/>
        <v>3590</v>
      </c>
      <c r="N54"/>
      <c r="O54" s="1"/>
    </row>
    <row r="55" spans="1:15" x14ac:dyDescent="0.3">
      <c r="A55" s="31">
        <v>32</v>
      </c>
      <c r="B55" s="38">
        <f t="shared" si="0"/>
        <v>1.6</v>
      </c>
      <c r="C55" s="39">
        <f t="shared" si="1"/>
        <v>0.40016000000000002</v>
      </c>
      <c r="D55" s="38">
        <f t="shared" si="2"/>
        <v>0.58697164281687808</v>
      </c>
      <c r="E55" s="31"/>
      <c r="F55" s="34">
        <f t="shared" si="3"/>
        <v>8003.2</v>
      </c>
      <c r="G55" s="33">
        <f t="shared" si="4"/>
        <v>8003.2</v>
      </c>
      <c r="H55" s="40">
        <f t="shared" si="5"/>
        <v>8000</v>
      </c>
      <c r="I55" s="37">
        <f t="shared" si="6"/>
        <v>8000</v>
      </c>
      <c r="J55" s="35">
        <f t="shared" si="7"/>
        <v>3584</v>
      </c>
      <c r="N55"/>
      <c r="O55" s="1"/>
    </row>
    <row r="56" spans="1:15" x14ac:dyDescent="0.3">
      <c r="A56" s="31">
        <v>33</v>
      </c>
      <c r="B56" s="38">
        <f t="shared" si="0"/>
        <v>1.65</v>
      </c>
      <c r="C56" s="39">
        <f t="shared" si="1"/>
        <v>0.41266499999999995</v>
      </c>
      <c r="D56" s="38">
        <f t="shared" si="2"/>
        <v>0.52161433021837045</v>
      </c>
      <c r="E56" s="31"/>
      <c r="F56" s="34">
        <f t="shared" si="3"/>
        <v>8253.2999999999993</v>
      </c>
      <c r="G56" s="33">
        <f t="shared" si="4"/>
        <v>8253.2999999999993</v>
      </c>
      <c r="H56" s="40">
        <f t="shared" si="5"/>
        <v>8250</v>
      </c>
      <c r="I56" s="37">
        <f t="shared" si="6"/>
        <v>8250</v>
      </c>
      <c r="J56" s="35">
        <f t="shared" si="7"/>
        <v>26</v>
      </c>
      <c r="N56"/>
      <c r="O56" s="1"/>
    </row>
    <row r="57" spans="1:15" x14ac:dyDescent="0.3">
      <c r="A57" s="31">
        <v>34</v>
      </c>
      <c r="B57" s="38">
        <f t="shared" si="0"/>
        <v>1.7000000000000002</v>
      </c>
      <c r="C57" s="39">
        <f t="shared" si="1"/>
        <v>0.42516999999999999</v>
      </c>
      <c r="D57" s="38">
        <f t="shared" si="2"/>
        <v>0.453038519888467</v>
      </c>
      <c r="E57" s="31"/>
      <c r="F57" s="34">
        <f t="shared" si="3"/>
        <v>8503.4</v>
      </c>
      <c r="G57" s="33">
        <f t="shared" si="4"/>
        <v>8503.4</v>
      </c>
      <c r="H57" s="40">
        <f t="shared" si="5"/>
        <v>8500</v>
      </c>
      <c r="I57" s="37">
        <f t="shared" si="6"/>
        <v>8500</v>
      </c>
      <c r="J57" s="35">
        <f t="shared" si="7"/>
        <v>20</v>
      </c>
      <c r="N57"/>
      <c r="O57" s="1"/>
    </row>
    <row r="58" spans="1:15" x14ac:dyDescent="0.3">
      <c r="A58" s="31">
        <v>35</v>
      </c>
      <c r="B58" s="38">
        <f t="shared" si="0"/>
        <v>1.75</v>
      </c>
      <c r="C58" s="39">
        <f t="shared" si="1"/>
        <v>0.43767500000000004</v>
      </c>
      <c r="D58" s="38">
        <f t="shared" si="2"/>
        <v>0.38166734262935142</v>
      </c>
      <c r="E58" s="31"/>
      <c r="F58" s="34">
        <f t="shared" si="3"/>
        <v>8753.5</v>
      </c>
      <c r="G58" s="33">
        <f t="shared" si="4"/>
        <v>8753.5</v>
      </c>
      <c r="H58" s="40">
        <f t="shared" si="5"/>
        <v>8750</v>
      </c>
      <c r="I58" s="37">
        <f t="shared" si="6"/>
        <v>8750</v>
      </c>
      <c r="J58" s="35">
        <f t="shared" si="7"/>
        <v>526</v>
      </c>
      <c r="N58"/>
      <c r="O58" s="1"/>
    </row>
    <row r="59" spans="1:15" x14ac:dyDescent="0.3">
      <c r="A59" s="31">
        <v>36</v>
      </c>
      <c r="B59" s="38">
        <f t="shared" si="0"/>
        <v>1.8000000000000003</v>
      </c>
      <c r="C59" s="39">
        <f t="shared" si="1"/>
        <v>0.45018000000000008</v>
      </c>
      <c r="D59" s="38">
        <f t="shared" si="2"/>
        <v>0.307941177393034</v>
      </c>
      <c r="E59" s="31"/>
      <c r="F59" s="34">
        <f t="shared" si="3"/>
        <v>9003.6</v>
      </c>
      <c r="G59" s="33">
        <f t="shared" si="4"/>
        <v>9003.6</v>
      </c>
      <c r="H59" s="40">
        <f t="shared" si="5"/>
        <v>9000</v>
      </c>
      <c r="I59" s="37">
        <f t="shared" si="6"/>
        <v>9000</v>
      </c>
      <c r="J59" s="35">
        <f t="shared" si="7"/>
        <v>520</v>
      </c>
      <c r="N59"/>
      <c r="O59" s="1"/>
    </row>
    <row r="60" spans="1:15" x14ac:dyDescent="0.3">
      <c r="A60" s="31">
        <v>37</v>
      </c>
      <c r="B60" s="38">
        <f t="shared" si="0"/>
        <v>1.85</v>
      </c>
      <c r="C60" s="39">
        <f t="shared" si="1"/>
        <v>0.46268500000000001</v>
      </c>
      <c r="D60" s="38">
        <f t="shared" si="2"/>
        <v>0.23231493402729175</v>
      </c>
      <c r="E60" s="31"/>
      <c r="F60" s="34">
        <f t="shared" si="3"/>
        <v>9253.6999999999989</v>
      </c>
      <c r="G60" s="33">
        <f t="shared" si="4"/>
        <v>9253.6999999999989</v>
      </c>
      <c r="H60" s="40">
        <f t="shared" si="5"/>
        <v>9250</v>
      </c>
      <c r="I60" s="37">
        <f t="shared" si="6"/>
        <v>9250</v>
      </c>
      <c r="J60" s="35">
        <f t="shared" si="7"/>
        <v>1026</v>
      </c>
      <c r="N60"/>
      <c r="O60" s="1"/>
    </row>
    <row r="61" spans="1:15" x14ac:dyDescent="0.3">
      <c r="A61" s="31">
        <v>38</v>
      </c>
      <c r="B61" s="38">
        <f t="shared" si="0"/>
        <v>1.9</v>
      </c>
      <c r="C61" s="39">
        <f t="shared" si="1"/>
        <v>0.47518999999999995</v>
      </c>
      <c r="D61" s="38">
        <f t="shared" si="2"/>
        <v>0.15525524636215143</v>
      </c>
      <c r="E61" s="31"/>
      <c r="F61" s="34">
        <f t="shared" si="3"/>
        <v>9503.7999999999993</v>
      </c>
      <c r="G61" s="33">
        <f t="shared" si="4"/>
        <v>9503.7999999999993</v>
      </c>
      <c r="H61" s="40">
        <f t="shared" si="5"/>
        <v>9500</v>
      </c>
      <c r="I61" s="37">
        <f t="shared" si="6"/>
        <v>9500</v>
      </c>
      <c r="J61" s="35">
        <f t="shared" si="7"/>
        <v>1052</v>
      </c>
      <c r="N61"/>
      <c r="O61" s="1"/>
    </row>
    <row r="62" spans="1:15" x14ac:dyDescent="0.3">
      <c r="A62" s="31">
        <v>39</v>
      </c>
      <c r="B62" s="38">
        <f t="shared" si="0"/>
        <v>1.9500000000000002</v>
      </c>
      <c r="C62" s="39">
        <f t="shared" si="1"/>
        <v>0.48769500000000005</v>
      </c>
      <c r="D62" s="38">
        <f t="shared" si="2"/>
        <v>7.7237592956316603E-2</v>
      </c>
      <c r="E62" s="31"/>
      <c r="F62" s="34">
        <f t="shared" si="3"/>
        <v>9753.9</v>
      </c>
      <c r="G62" s="33">
        <f t="shared" si="4"/>
        <v>9753.9</v>
      </c>
      <c r="H62" s="40">
        <f t="shared" si="5"/>
        <v>9750</v>
      </c>
      <c r="I62" s="37">
        <f t="shared" si="6"/>
        <v>9750</v>
      </c>
      <c r="J62" s="35">
        <f t="shared" si="7"/>
        <v>1558</v>
      </c>
      <c r="N62"/>
      <c r="O62" s="1"/>
    </row>
    <row r="63" spans="1:15" x14ac:dyDescent="0.3">
      <c r="A63" s="31">
        <v>40</v>
      </c>
      <c r="B63" s="38">
        <f t="shared" si="0"/>
        <v>2</v>
      </c>
      <c r="C63" s="39">
        <f t="shared" si="1"/>
        <v>0.50019999999999998</v>
      </c>
      <c r="D63" s="38">
        <f t="shared" si="2"/>
        <v>-1.256636730702036E-3</v>
      </c>
      <c r="E63" s="31"/>
      <c r="F63" s="34">
        <f t="shared" si="3"/>
        <v>10004</v>
      </c>
      <c r="G63" s="33">
        <f t="shared" si="4"/>
        <v>10004</v>
      </c>
      <c r="H63" s="40">
        <f t="shared" si="5"/>
        <v>10000</v>
      </c>
      <c r="I63" s="37">
        <f t="shared" si="6"/>
        <v>10000</v>
      </c>
      <c r="J63" s="35">
        <f t="shared" si="7"/>
        <v>1552</v>
      </c>
      <c r="N63"/>
      <c r="O63" s="1"/>
    </row>
    <row r="64" spans="1:15" x14ac:dyDescent="0.3">
      <c r="A64" s="31">
        <v>41</v>
      </c>
      <c r="B64" s="38">
        <f t="shared" si="0"/>
        <v>2.0500000000000003</v>
      </c>
      <c r="C64" s="39">
        <f t="shared" si="1"/>
        <v>0.51270500000000008</v>
      </c>
      <c r="D64" s="38">
        <f t="shared" si="2"/>
        <v>-7.9743112638286415E-2</v>
      </c>
      <c r="E64" s="31"/>
      <c r="F64" s="34">
        <f t="shared" si="3"/>
        <v>10254.1</v>
      </c>
      <c r="G64" s="33">
        <f t="shared" si="4"/>
        <v>10254.1</v>
      </c>
      <c r="H64" s="40">
        <f t="shared" si="5"/>
        <v>10250</v>
      </c>
      <c r="I64" s="37">
        <f t="shared" si="6"/>
        <v>10250</v>
      </c>
      <c r="J64" s="35">
        <f t="shared" si="7"/>
        <v>2058</v>
      </c>
      <c r="N64"/>
      <c r="O64" s="1"/>
    </row>
    <row r="65" spans="1:15" x14ac:dyDescent="0.3">
      <c r="A65" s="31">
        <v>42</v>
      </c>
      <c r="B65" s="38">
        <f t="shared" si="0"/>
        <v>2.1</v>
      </c>
      <c r="C65" s="39">
        <f t="shared" si="1"/>
        <v>0.52521000000000007</v>
      </c>
      <c r="D65" s="38">
        <f t="shared" si="2"/>
        <v>-0.15773755254867389</v>
      </c>
      <c r="E65" s="31"/>
      <c r="F65" s="34">
        <f t="shared" si="3"/>
        <v>10504.199999999999</v>
      </c>
      <c r="G65" s="33">
        <f t="shared" si="4"/>
        <v>10504.199999999999</v>
      </c>
      <c r="H65" s="40">
        <f t="shared" si="5"/>
        <v>10500</v>
      </c>
      <c r="I65" s="37">
        <f t="shared" si="6"/>
        <v>10500</v>
      </c>
      <c r="J65" s="35">
        <f t="shared" si="7"/>
        <v>2052</v>
      </c>
      <c r="N65"/>
      <c r="O65" s="1"/>
    </row>
    <row r="66" spans="1:15" x14ac:dyDescent="0.3">
      <c r="A66" s="31">
        <v>43</v>
      </c>
      <c r="B66" s="38">
        <f t="shared" si="0"/>
        <v>2.15</v>
      </c>
      <c r="C66" s="39">
        <f t="shared" si="1"/>
        <v>0.53771499999999994</v>
      </c>
      <c r="D66" s="38">
        <f t="shared" si="2"/>
        <v>-0.23475871023573425</v>
      </c>
      <c r="E66" s="31"/>
      <c r="F66" s="34">
        <f t="shared" si="3"/>
        <v>10754.3</v>
      </c>
      <c r="G66" s="33">
        <f t="shared" si="4"/>
        <v>10754.3</v>
      </c>
      <c r="H66" s="40">
        <f t="shared" si="5"/>
        <v>10750</v>
      </c>
      <c r="I66" s="37">
        <f t="shared" si="6"/>
        <v>10750</v>
      </c>
      <c r="J66" s="35">
        <f t="shared" si="7"/>
        <v>2078</v>
      </c>
      <c r="N66"/>
      <c r="O66" s="1"/>
    </row>
    <row r="67" spans="1:15" x14ac:dyDescent="0.3">
      <c r="A67" s="31">
        <v>44</v>
      </c>
      <c r="B67" s="38">
        <f t="shared" si="0"/>
        <v>2.2000000000000002</v>
      </c>
      <c r="C67" s="39">
        <f t="shared" si="1"/>
        <v>0.55022000000000004</v>
      </c>
      <c r="D67" s="38">
        <f t="shared" si="2"/>
        <v>-0.31033134488087244</v>
      </c>
      <c r="E67" s="31"/>
      <c r="F67" s="34">
        <f t="shared" si="3"/>
        <v>11004.4</v>
      </c>
      <c r="G67" s="33">
        <f t="shared" si="4"/>
        <v>11004.4</v>
      </c>
      <c r="H67" s="40">
        <f t="shared" si="5"/>
        <v>11000</v>
      </c>
      <c r="I67" s="37">
        <f t="shared" si="6"/>
        <v>11000</v>
      </c>
      <c r="J67" s="35">
        <f t="shared" si="7"/>
        <v>2584</v>
      </c>
      <c r="N67"/>
      <c r="O67" s="1"/>
    </row>
    <row r="68" spans="1:15" x14ac:dyDescent="0.3">
      <c r="A68" s="31">
        <v>45</v>
      </c>
      <c r="B68" s="38">
        <f t="shared" si="0"/>
        <v>2.2500000000000004</v>
      </c>
      <c r="C68" s="39">
        <f t="shared" si="1"/>
        <v>0.56272500000000014</v>
      </c>
      <c r="D68" s="38">
        <f t="shared" si="2"/>
        <v>-0.38398915343397849</v>
      </c>
      <c r="E68" s="31"/>
      <c r="F68" s="34">
        <f t="shared" si="3"/>
        <v>11254.5</v>
      </c>
      <c r="G68" s="33">
        <f t="shared" si="4"/>
        <v>11254.5</v>
      </c>
      <c r="H68" s="40">
        <f t="shared" si="5"/>
        <v>11250</v>
      </c>
      <c r="I68" s="37">
        <f t="shared" si="6"/>
        <v>11250</v>
      </c>
      <c r="J68" s="35">
        <f t="shared" si="7"/>
        <v>2578</v>
      </c>
      <c r="N68"/>
      <c r="O68" s="1"/>
    </row>
    <row r="69" spans="1:15" x14ac:dyDescent="0.3">
      <c r="A69" s="31">
        <v>46</v>
      </c>
      <c r="B69" s="38">
        <f t="shared" si="0"/>
        <v>2.2999999999999998</v>
      </c>
      <c r="C69" s="39">
        <f t="shared" si="1"/>
        <v>0.57522999999999991</v>
      </c>
      <c r="D69" s="38">
        <f t="shared" si="2"/>
        <v>-0.45527764782600433</v>
      </c>
      <c r="E69" s="31"/>
      <c r="F69" s="34">
        <f t="shared" si="3"/>
        <v>11504.6</v>
      </c>
      <c r="G69" s="33">
        <f t="shared" si="4"/>
        <v>11504.6</v>
      </c>
      <c r="H69" s="40">
        <f t="shared" si="5"/>
        <v>11500</v>
      </c>
      <c r="I69" s="37">
        <f t="shared" si="6"/>
        <v>11500</v>
      </c>
      <c r="J69" s="35">
        <f t="shared" si="7"/>
        <v>3084</v>
      </c>
      <c r="N69"/>
      <c r="O69" s="1"/>
    </row>
    <row r="70" spans="1:15" ht="15" thickBot="1" x14ac:dyDescent="0.35">
      <c r="A70" s="31">
        <v>47</v>
      </c>
      <c r="B70" s="38">
        <f t="shared" si="0"/>
        <v>2.35</v>
      </c>
      <c r="C70" s="39">
        <f t="shared" si="1"/>
        <v>0.58773500000000001</v>
      </c>
      <c r="D70" s="38">
        <f t="shared" si="2"/>
        <v>-0.52375695927999866</v>
      </c>
      <c r="E70" s="31"/>
      <c r="F70" s="34">
        <f t="shared" si="3"/>
        <v>11754.699999999999</v>
      </c>
      <c r="G70" s="33">
        <f t="shared" si="4"/>
        <v>11754.699999999999</v>
      </c>
      <c r="H70" s="40">
        <f t="shared" si="5"/>
        <v>11750</v>
      </c>
      <c r="I70" s="60">
        <f t="shared" si="6"/>
        <v>11750</v>
      </c>
      <c r="J70" s="41">
        <f t="shared" si="7"/>
        <v>3078</v>
      </c>
      <c r="N70"/>
      <c r="O70" s="1"/>
    </row>
  </sheetData>
  <mergeCells count="4">
    <mergeCell ref="A14:H14"/>
    <mergeCell ref="A15:H15"/>
    <mergeCell ref="E21:F21"/>
    <mergeCell ref="C18:D18"/>
  </mergeCells>
  <hyperlinks>
    <hyperlink ref="A15" r:id="rId1" xr:uid="{9FC28175-F611-445D-8F29-856D05F46FE3}"/>
    <hyperlink ref="A16" r:id="rId2" xr:uid="{57F492BC-34A9-4991-A743-00D30D5B3DB5}"/>
  </hyperlinks>
  <pageMargins left="0.25" right="0.25" top="0.75" bottom="0.75" header="0.3" footer="0.3"/>
  <pageSetup paperSize="230" scale="68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 Gils</dc:creator>
  <cp:lastModifiedBy>Dennis van Gils</cp:lastModifiedBy>
  <cp:lastPrinted>2021-07-27T12:13:21Z</cp:lastPrinted>
  <dcterms:created xsi:type="dcterms:W3CDTF">2021-07-23T19:13:22Z</dcterms:created>
  <dcterms:modified xsi:type="dcterms:W3CDTF">2021-07-27T12:29:28Z</dcterms:modified>
</cp:coreProperties>
</file>