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ork\_GitHub_repo\DvG_Arduino_lock-in_amp\FIR_filter_study\"/>
    </mc:Choice>
  </mc:AlternateContent>
  <xr:revisionPtr revIDLastSave="0" documentId="13_ncr:1_{257ADAD4-0909-41BA-82F2-1868D0AE5DD6}" xr6:coauthVersionLast="46" xr6:coauthVersionMax="46" xr10:uidLastSave="{00000000-0000-0000-0000-000000000000}"/>
  <bookViews>
    <workbookView xWindow="38280" yWindow="12405" windowWidth="25440" windowHeight="15540" xr2:uid="{954ABCBC-5CDF-4E6C-ABB2-AE0B044014B7}"/>
  </bookViews>
  <sheets>
    <sheet name="Sheet1" sheetId="1" r:id="rId1"/>
  </sheets>
  <definedNames>
    <definedName name="_xlnm.Print_Area" localSheetId="0">Sheet1!$A$1:$BE$56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6" i="1" l="1"/>
  <c r="B72" i="1"/>
  <c r="B43" i="1" l="1"/>
  <c r="B31" i="1" l="1"/>
  <c r="B28" i="1"/>
  <c r="B30" i="1"/>
  <c r="B26" i="1"/>
  <c r="B12" i="1"/>
  <c r="B14" i="1"/>
  <c r="B10" i="1"/>
  <c r="B65" i="1"/>
  <c r="B66" i="1" s="1"/>
  <c r="B77" i="1"/>
  <c r="B76" i="1"/>
  <c r="B52" i="1"/>
  <c r="B42" i="1"/>
  <c r="B67" i="1" l="1"/>
  <c r="B53" i="1"/>
  <c r="B50" i="1"/>
  <c r="B51" i="1" s="1"/>
  <c r="B29" i="1"/>
  <c r="B32" i="1" s="1"/>
  <c r="B74" i="1"/>
  <c r="B13" i="1"/>
  <c r="B48" i="1"/>
  <c r="B75" i="1" l="1"/>
  <c r="B78" i="1" s="1"/>
  <c r="B79" i="1" s="1"/>
  <c r="B54" i="1"/>
  <c r="B55" i="1" s="1"/>
  <c r="B15" i="1"/>
  <c r="B16" i="1" s="1"/>
</calcChain>
</file>

<file path=xl/sharedStrings.xml><?xml version="1.0" encoding="utf-8"?>
<sst xmlns="http://schemas.openxmlformats.org/spreadsheetml/2006/main" count="237" uniqueCount="67">
  <si>
    <t>N_taps</t>
  </si>
  <si>
    <t>#1</t>
  </si>
  <si>
    <t>#2</t>
  </si>
  <si>
    <t>#3</t>
  </si>
  <si>
    <t>#0: start-up</t>
  </si>
  <si>
    <t>conv_valid_out:</t>
  </si>
  <si>
    <t>#1: start-up</t>
  </si>
  <si>
    <t>#4</t>
  </si>
  <si>
    <t>N_sig_into_conv</t>
  </si>
  <si>
    <t>General scenario:</t>
  </si>
  <si>
    <t>Fs</t>
  </si>
  <si>
    <t>samples</t>
  </si>
  <si>
    <t>Hz</t>
  </si>
  <si>
    <t>float</t>
  </si>
  <si>
    <t>int</t>
  </si>
  <si>
    <t>N_conv_valid_out</t>
  </si>
  <si>
    <t>s</t>
  </si>
  <si>
    <t>dB</t>
  </si>
  <si>
    <t>f_pass</t>
  </si>
  <si>
    <t>f_stop</t>
  </si>
  <si>
    <t>== must be odd number</t>
  </si>
  <si>
    <t>Optimal scenario:</t>
  </si>
  <si>
    <t>Test scenario 1:</t>
  </si>
  <si>
    <t>Test scenario 2:</t>
  </si>
  <si>
    <t>conv_valid_out</t>
  </si>
  <si>
    <t>sig_into_conv</t>
  </si>
  <si>
    <t>Not optimal</t>
  </si>
  <si>
    <t>Multirate Signal Processing for Communication Systems, Fredric J. Harris, 2004, page 216, equation (8.16)</t>
  </si>
  <si>
    <t>Fred Harris' approximation</t>
  </si>
  <si>
    <t>filter attenuation</t>
  </si>
  <si>
    <t>= N_taps * 22 * ((f_stop - f_pass) / Fs)</t>
  </si>
  <si>
    <t>= INT((N_taps - 1) / 2)</t>
  </si>
  <si>
    <t>T_settle_filter</t>
  </si>
  <si>
    <t>T_valid_start</t>
  </si>
  <si>
    <t>Dennis van Gils, 23-05-2021</t>
  </si>
  <si>
    <t>i.e. Starting index within the input-signal ring buffer corresponding to the time stamps of the computed valid filter output</t>
  </si>
  <si>
    <t>BLOCK_SIZE</t>
  </si>
  <si>
    <t>== BLOCK_SIZE</t>
  </si>
  <si>
    <t>N_blocks</t>
  </si>
  <si>
    <t>Maximized N_taps given N_blocks</t>
  </si>
  <si>
    <t>= BLOCK_SIZE * N_blocks</t>
  </si>
  <si>
    <t>idx_rb_valid_start</t>
  </si>
  <si>
    <t>= idx_rb_valid_start / Fs</t>
  </si>
  <si>
    <t>Perform convolve every incoming block, ring buffer is 2x BLOCK_SIZE</t>
  </si>
  <si>
    <t>Perform convolve every incoming block, ring buffer is 3x BLOCK_SIZE</t>
  </si>
  <si>
    <t>Perform convolve every incoming block, maximize N_taps given N_blocks</t>
  </si>
  <si>
    <t>ringbuffer idx:</t>
  </si>
  <si>
    <t>block:</t>
  </si>
  <si>
    <t>`rb` stands for ring buffer</t>
  </si>
  <si>
    <t>rb_capacity</t>
  </si>
  <si>
    <t>= BLOCK_SIZE * (N_blocks - 1) + 1 == max that fits using rb_capacity</t>
  </si>
  <si>
    <t>= BLOCK_SIZE + N_taps - 1 == rb_capacity by optimal design</t>
  </si>
  <si>
    <t>= rb_capacity - N_sig_into_conv == 0 by optimal design</t>
  </si>
  <si>
    <t>= rb_capacity - N_taps + 1 == BLOCK_SIZE by optimal design</t>
  </si>
  <si>
    <t>offset_sig_into_conv</t>
  </si>
  <si>
    <t>Perform convolve every incoming buffer, not necessarily optimal number of given N_taps, optimal would reduce offset_sig_into_conv to 0</t>
  </si>
  <si>
    <t>offset_conv_valid_out:</t>
  </si>
  <si>
    <t>offset_conv_valid_out</t>
  </si>
  <si>
    <t>= offset_conv_valid_out + offset_sig_into_conv == offset_conv_valid_out by optimal design</t>
  </si>
  <si>
    <t>filter output `conv_valid_out` =  convolve(ringbuffer signal in, filter tap array, mode='valid')</t>
  </si>
  <si>
    <t>1*</t>
  </si>
  <si>
    <t>2*</t>
  </si>
  <si>
    <t>3*</t>
  </si>
  <si>
    <t>4*</t>
  </si>
  <si>
    <t>wallclock idx:</t>
  </si>
  <si>
    <t>= (N_blocks - 1) * BLOCK_SIZE / Fs</t>
  </si>
  <si>
    <t>i.e. When the filter starts outputting (not to be confused with the filter theoretical response time to an impulse)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</si>
</sst>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8" tint="0.39997558519241921"/>
      <name val="Calibri"/>
      <family val="2"/>
      <scheme val="minor"/>
    </font>
    <font>
      <b/>
      <sz val="11"/>
      <color theme="7" tint="0.39997558519241921"/>
      <name val="Calibri"/>
      <family val="2"/>
      <scheme val="minor"/>
    </font>
    <font>
      <sz val="11"/>
      <color rgb="FFC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0" xfId="0" quotePrefix="1"/>
    <xf numFmtId="0" fontId="1" fillId="0" borderId="0" xfId="0" applyFon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right"/>
    </xf>
    <xf numFmtId="0" fontId="0" fillId="0" borderId="4" xfId="0" applyBorder="1" applyAlignment="1">
      <alignment horizontal="center"/>
    </xf>
    <xf numFmtId="0" fontId="0" fillId="0" borderId="0" xfId="0" applyAlignment="1">
      <alignment horizontal="right"/>
    </xf>
    <xf numFmtId="0" fontId="0" fillId="2" borderId="0" xfId="0" applyFill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0" fontId="0" fillId="0" borderId="0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Fill="1" applyBorder="1" applyAlignment="1">
      <alignment horizontal="right"/>
    </xf>
    <xf numFmtId="0" fontId="0" fillId="2" borderId="0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0" borderId="0" xfId="0" applyFill="1" applyAlignment="1">
      <alignment horizontal="right"/>
    </xf>
    <xf numFmtId="0" fontId="0" fillId="2" borderId="2" xfId="0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0" fillId="0" borderId="0" xfId="0" applyBorder="1"/>
    <xf numFmtId="0" fontId="0" fillId="0" borderId="0" xfId="0" applyFill="1" applyBorder="1"/>
    <xf numFmtId="0" fontId="0" fillId="3" borderId="2" xfId="0" applyFill="1" applyBorder="1" applyAlignment="1">
      <alignment horizontal="center"/>
    </xf>
    <xf numFmtId="0" fontId="0" fillId="0" borderId="6" xfId="0" applyFill="1" applyBorder="1"/>
    <xf numFmtId="0" fontId="1" fillId="4" borderId="0" xfId="0" applyFont="1" applyFill="1"/>
    <xf numFmtId="0" fontId="0" fillId="4" borderId="0" xfId="0" applyFill="1"/>
    <xf numFmtId="0" fontId="0" fillId="4" borderId="0" xfId="0" applyFill="1" applyAlignment="1">
      <alignment horizontal="right"/>
    </xf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2" fillId="6" borderId="6" xfId="0" applyFont="1" applyFill="1" applyBorder="1"/>
    <xf numFmtId="0" fontId="0" fillId="6" borderId="6" xfId="0" applyFill="1" applyBorder="1"/>
    <xf numFmtId="2" fontId="0" fillId="6" borderId="6" xfId="0" applyNumberFormat="1" applyFill="1" applyBorder="1"/>
    <xf numFmtId="0" fontId="3" fillId="0" borderId="0" xfId="0" applyFont="1" applyFill="1" applyAlignment="1">
      <alignment horizontal="left"/>
    </xf>
    <xf numFmtId="0" fontId="4" fillId="0" borderId="0" xfId="0" applyFont="1" applyFill="1" applyAlignment="1">
      <alignment horizontal="left"/>
    </xf>
    <xf numFmtId="0" fontId="4" fillId="0" borderId="0" xfId="0" applyFont="1" applyFill="1" applyAlignment="1">
      <alignment horizontal="right"/>
    </xf>
    <xf numFmtId="0" fontId="3" fillId="0" borderId="0" xfId="0" applyFont="1" applyFill="1" applyAlignment="1">
      <alignment horizontal="right"/>
    </xf>
    <xf numFmtId="0" fontId="5" fillId="0" borderId="0" xfId="0" quotePrefix="1" applyFont="1"/>
    <xf numFmtId="0" fontId="2" fillId="0" borderId="0" xfId="0" quotePrefix="1" applyFont="1"/>
    <xf numFmtId="0" fontId="2" fillId="0" borderId="0" xfId="0" applyFont="1" applyFill="1" applyBorder="1"/>
    <xf numFmtId="0" fontId="0" fillId="0" borderId="7" xfId="0" applyFill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2" fillId="0" borderId="0" xfId="0" applyFont="1"/>
    <xf numFmtId="0" fontId="0" fillId="0" borderId="0" xfId="0" applyAlignment="1">
      <alignment horizontal="left"/>
    </xf>
    <xf numFmtId="0" fontId="0" fillId="0" borderId="13" xfId="0" applyBorder="1"/>
    <xf numFmtId="0" fontId="0" fillId="0" borderId="14" xfId="0" applyBorder="1"/>
    <xf numFmtId="0" fontId="0" fillId="0" borderId="10" xfId="0" applyFill="1" applyBorder="1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3" xfId="0" quotePrefix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440B1-0AA3-4203-A868-B13CB635FDB8}">
  <sheetPr>
    <pageSetUpPr fitToPage="1"/>
  </sheetPr>
  <dimension ref="A1:BE79"/>
  <sheetViews>
    <sheetView tabSelected="1" zoomScaleNormal="100" workbookViewId="0">
      <selection sqref="A1:BE56"/>
    </sheetView>
  </sheetViews>
  <sheetFormatPr defaultRowHeight="14.4" x14ac:dyDescent="0.3"/>
  <cols>
    <col min="1" max="1" width="21" customWidth="1"/>
    <col min="4" max="4" width="19.88671875" customWidth="1"/>
    <col min="5" max="5" width="8.33203125" customWidth="1"/>
    <col min="6" max="6" width="8.88671875" style="9"/>
    <col min="7" max="47" width="4" style="3" customWidth="1"/>
    <col min="48" max="57" width="4" customWidth="1"/>
  </cols>
  <sheetData>
    <row r="1" spans="1:48" x14ac:dyDescent="0.3">
      <c r="A1" s="2" t="s">
        <v>59</v>
      </c>
      <c r="I1" t="s">
        <v>34</v>
      </c>
    </row>
    <row r="2" spans="1:48" x14ac:dyDescent="0.3">
      <c r="A2" s="2" t="s">
        <v>48</v>
      </c>
      <c r="G2"/>
    </row>
    <row r="4" spans="1:48" x14ac:dyDescent="0.3">
      <c r="A4" s="2" t="s">
        <v>22</v>
      </c>
    </row>
    <row r="5" spans="1:48" x14ac:dyDescent="0.3">
      <c r="A5" t="s">
        <v>43</v>
      </c>
      <c r="F5" s="9" t="s">
        <v>47</v>
      </c>
      <c r="G5" s="63" t="s">
        <v>4</v>
      </c>
      <c r="H5" s="64"/>
      <c r="I5" s="64"/>
      <c r="J5" s="64"/>
      <c r="K5" s="64"/>
      <c r="L5" s="64"/>
      <c r="M5" s="64"/>
      <c r="N5" s="64"/>
      <c r="O5" s="64"/>
      <c r="P5" s="65"/>
      <c r="Q5" s="63" t="s">
        <v>1</v>
      </c>
      <c r="R5" s="64"/>
      <c r="S5" s="64"/>
      <c r="T5" s="64"/>
      <c r="U5" s="64"/>
      <c r="V5" s="64"/>
      <c r="W5" s="64"/>
      <c r="X5" s="64"/>
      <c r="Y5" s="64"/>
      <c r="Z5" s="65"/>
      <c r="AA5" s="63" t="s">
        <v>2</v>
      </c>
      <c r="AB5" s="64"/>
      <c r="AC5" s="64"/>
      <c r="AD5" s="64"/>
      <c r="AE5" s="64"/>
      <c r="AF5" s="64"/>
      <c r="AG5" s="64"/>
      <c r="AH5" s="64"/>
      <c r="AI5" s="64"/>
      <c r="AJ5" s="65"/>
      <c r="AK5" s="63" t="s">
        <v>3</v>
      </c>
      <c r="AL5" s="64"/>
      <c r="AM5" s="64"/>
      <c r="AN5" s="64"/>
      <c r="AO5" s="64"/>
      <c r="AP5" s="64"/>
      <c r="AQ5" s="64"/>
      <c r="AR5" s="64"/>
      <c r="AS5" s="64"/>
      <c r="AT5" s="65"/>
      <c r="AU5" s="4"/>
    </row>
    <row r="6" spans="1:48" x14ac:dyDescent="0.3">
      <c r="A6" t="s">
        <v>26</v>
      </c>
      <c r="G6" s="4"/>
      <c r="Q6" s="4"/>
      <c r="AA6" s="4"/>
      <c r="AK6" s="4"/>
      <c r="AU6" s="4"/>
    </row>
    <row r="7" spans="1:48" x14ac:dyDescent="0.3">
      <c r="F7" s="9" t="s">
        <v>5</v>
      </c>
      <c r="G7" s="4"/>
      <c r="J7" s="22"/>
      <c r="K7" s="22"/>
      <c r="L7" s="22"/>
      <c r="M7" s="22"/>
      <c r="N7" s="12">
        <v>1</v>
      </c>
      <c r="O7" s="12">
        <v>1</v>
      </c>
      <c r="P7" s="12">
        <v>1</v>
      </c>
      <c r="Q7" s="13">
        <v>1</v>
      </c>
      <c r="R7" s="12">
        <v>1</v>
      </c>
      <c r="S7" s="12">
        <v>1</v>
      </c>
      <c r="T7" s="12">
        <v>1</v>
      </c>
      <c r="U7" s="12">
        <v>1</v>
      </c>
      <c r="V7" s="12">
        <v>1</v>
      </c>
      <c r="W7" s="12">
        <v>1</v>
      </c>
      <c r="X7" s="10">
        <v>2</v>
      </c>
      <c r="Y7" s="10">
        <v>2</v>
      </c>
      <c r="Z7" s="10">
        <v>2</v>
      </c>
      <c r="AA7" s="11">
        <v>2</v>
      </c>
      <c r="AB7" s="10">
        <v>2</v>
      </c>
      <c r="AC7" s="10">
        <v>2</v>
      </c>
      <c r="AD7" s="10">
        <v>2</v>
      </c>
      <c r="AE7" s="10">
        <v>2</v>
      </c>
      <c r="AF7" s="10">
        <v>2</v>
      </c>
      <c r="AG7" s="10">
        <v>2</v>
      </c>
      <c r="AH7" s="12">
        <v>3</v>
      </c>
      <c r="AI7" s="12">
        <v>3</v>
      </c>
      <c r="AJ7" s="12">
        <v>3</v>
      </c>
      <c r="AK7" s="13">
        <v>3</v>
      </c>
      <c r="AL7" s="12">
        <v>3</v>
      </c>
      <c r="AM7" s="12">
        <v>3</v>
      </c>
      <c r="AN7" s="12">
        <v>3</v>
      </c>
      <c r="AO7" s="12">
        <v>3</v>
      </c>
      <c r="AP7" s="12">
        <v>3</v>
      </c>
      <c r="AQ7" s="12">
        <v>3</v>
      </c>
      <c r="AU7" s="4"/>
    </row>
    <row r="8" spans="1:48" x14ac:dyDescent="0.3">
      <c r="A8" t="s">
        <v>36</v>
      </c>
      <c r="B8" s="35">
        <v>10</v>
      </c>
      <c r="C8" t="s">
        <v>11</v>
      </c>
      <c r="G8" s="4"/>
      <c r="Q8" s="4"/>
      <c r="AA8" s="4"/>
      <c r="AK8" s="4"/>
      <c r="AU8" s="4"/>
    </row>
    <row r="9" spans="1:48" x14ac:dyDescent="0.3">
      <c r="A9" t="s">
        <v>38</v>
      </c>
      <c r="B9" s="35">
        <v>2</v>
      </c>
      <c r="C9" s="60" t="s">
        <v>14</v>
      </c>
      <c r="F9" s="9" t="s">
        <v>56</v>
      </c>
      <c r="G9" s="25"/>
      <c r="H9" s="22"/>
      <c r="I9" s="22"/>
      <c r="K9" s="12" t="s">
        <v>60</v>
      </c>
      <c r="L9" s="12" t="s">
        <v>60</v>
      </c>
      <c r="M9" s="12" t="s">
        <v>60</v>
      </c>
      <c r="N9" s="22"/>
      <c r="O9" s="22"/>
      <c r="P9" s="22"/>
      <c r="Q9" s="4"/>
      <c r="U9" s="10" t="s">
        <v>61</v>
      </c>
      <c r="V9" s="10" t="s">
        <v>61</v>
      </c>
      <c r="W9" s="10" t="s">
        <v>61</v>
      </c>
      <c r="X9" s="12" t="s">
        <v>60</v>
      </c>
      <c r="Y9" s="12" t="s">
        <v>60</v>
      </c>
      <c r="Z9" s="12" t="s">
        <v>60</v>
      </c>
      <c r="AA9" s="4"/>
      <c r="AE9" s="12" t="s">
        <v>62</v>
      </c>
      <c r="AF9" s="12" t="s">
        <v>62</v>
      </c>
      <c r="AG9" s="12" t="s">
        <v>62</v>
      </c>
      <c r="AH9" s="10" t="s">
        <v>61</v>
      </c>
      <c r="AI9" s="10" t="s">
        <v>61</v>
      </c>
      <c r="AJ9" s="10" t="s">
        <v>61</v>
      </c>
      <c r="AK9" s="4"/>
      <c r="AR9" s="12" t="s">
        <v>62</v>
      </c>
      <c r="AS9" s="12" t="s">
        <v>62</v>
      </c>
      <c r="AT9" s="12" t="s">
        <v>62</v>
      </c>
      <c r="AU9" s="4"/>
    </row>
    <row r="10" spans="1:48" ht="15" thickBot="1" x14ac:dyDescent="0.35">
      <c r="A10" t="s">
        <v>49</v>
      </c>
      <c r="B10" s="42">
        <f>B8*B9</f>
        <v>20</v>
      </c>
      <c r="C10" s="60" t="s">
        <v>11</v>
      </c>
      <c r="G10" s="4"/>
      <c r="Q10" s="4"/>
      <c r="AA10" s="4"/>
      <c r="AK10" s="4"/>
      <c r="AU10" s="4"/>
    </row>
    <row r="11" spans="1:48" ht="15" thickBot="1" x14ac:dyDescent="0.35">
      <c r="A11" t="s">
        <v>0</v>
      </c>
      <c r="B11" s="52">
        <v>7</v>
      </c>
      <c r="C11" s="60" t="s">
        <v>11</v>
      </c>
      <c r="D11" s="1" t="s">
        <v>20</v>
      </c>
      <c r="F11" s="7" t="s">
        <v>64</v>
      </c>
      <c r="G11" s="5">
        <v>0</v>
      </c>
      <c r="H11" s="6">
        <v>1</v>
      </c>
      <c r="I11" s="6">
        <v>2</v>
      </c>
      <c r="J11" s="6">
        <v>3</v>
      </c>
      <c r="K11" s="6">
        <v>4</v>
      </c>
      <c r="L11" s="6">
        <v>5</v>
      </c>
      <c r="M11" s="6">
        <v>6</v>
      </c>
      <c r="N11" s="6">
        <v>7</v>
      </c>
      <c r="O11" s="6">
        <v>8</v>
      </c>
      <c r="P11" s="8">
        <v>9</v>
      </c>
      <c r="Q11" s="5">
        <v>10</v>
      </c>
      <c r="R11" s="6">
        <v>11</v>
      </c>
      <c r="S11" s="6">
        <v>12</v>
      </c>
      <c r="T11" s="6">
        <v>13</v>
      </c>
      <c r="U11" s="6">
        <v>14</v>
      </c>
      <c r="V11" s="6">
        <v>15</v>
      </c>
      <c r="W11" s="6">
        <v>16</v>
      </c>
      <c r="X11" s="6">
        <v>17</v>
      </c>
      <c r="Y11" s="6">
        <v>18</v>
      </c>
      <c r="Z11" s="8">
        <v>19</v>
      </c>
      <c r="AA11" s="5">
        <v>20</v>
      </c>
      <c r="AB11" s="6">
        <v>21</v>
      </c>
      <c r="AC11" s="6">
        <v>22</v>
      </c>
      <c r="AD11" s="6">
        <v>23</v>
      </c>
      <c r="AE11" s="6">
        <v>24</v>
      </c>
      <c r="AF11" s="6">
        <v>25</v>
      </c>
      <c r="AG11" s="6">
        <v>26</v>
      </c>
      <c r="AH11" s="6">
        <v>27</v>
      </c>
      <c r="AI11" s="6">
        <v>28</v>
      </c>
      <c r="AJ11" s="8">
        <v>29</v>
      </c>
      <c r="AK11" s="5">
        <v>30</v>
      </c>
      <c r="AL11" s="6">
        <v>31</v>
      </c>
      <c r="AM11" s="6">
        <v>32</v>
      </c>
      <c r="AN11" s="6">
        <v>33</v>
      </c>
      <c r="AO11" s="6">
        <v>34</v>
      </c>
      <c r="AP11" s="6">
        <v>35</v>
      </c>
      <c r="AQ11" s="6">
        <v>36</v>
      </c>
      <c r="AR11" s="6">
        <v>37</v>
      </c>
      <c r="AS11" s="6">
        <v>38</v>
      </c>
      <c r="AT11" s="8">
        <v>39</v>
      </c>
      <c r="AU11" s="17">
        <v>40</v>
      </c>
    </row>
    <row r="12" spans="1:48" x14ac:dyDescent="0.3">
      <c r="A12" s="53" t="s">
        <v>8</v>
      </c>
      <c r="B12" s="42">
        <f>B8+B11-1</f>
        <v>16</v>
      </c>
      <c r="C12" s="66" t="s">
        <v>11</v>
      </c>
      <c r="F12" s="29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</row>
    <row r="13" spans="1:48" ht="15" thickBot="1" x14ac:dyDescent="0.35">
      <c r="A13" s="55" t="s">
        <v>54</v>
      </c>
      <c r="B13" s="42">
        <f>B10-B12</f>
        <v>4</v>
      </c>
      <c r="C13" s="60" t="s">
        <v>11</v>
      </c>
      <c r="G13" s="22"/>
      <c r="H13" s="22"/>
      <c r="I13" s="22"/>
      <c r="J13" s="22"/>
      <c r="K13" s="46" t="s">
        <v>25</v>
      </c>
      <c r="L13" s="22"/>
      <c r="M13" s="22"/>
      <c r="N13" s="45" t="s">
        <v>24</v>
      </c>
      <c r="O13" s="22"/>
      <c r="P13" s="22"/>
      <c r="Q13" s="22"/>
      <c r="R13" s="22"/>
      <c r="S13" s="22"/>
      <c r="T13" s="22"/>
      <c r="U13" s="22"/>
      <c r="V13" s="22"/>
      <c r="W13" s="48" t="s">
        <v>24</v>
      </c>
      <c r="X13" s="22"/>
      <c r="Y13" s="22"/>
      <c r="Z13" s="47" t="s">
        <v>25</v>
      </c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</row>
    <row r="14" spans="1:48" ht="15" thickBot="1" x14ac:dyDescent="0.35">
      <c r="A14" s="53" t="s">
        <v>15</v>
      </c>
      <c r="B14" s="42">
        <f>B8</f>
        <v>10</v>
      </c>
      <c r="C14" s="60" t="s">
        <v>11</v>
      </c>
      <c r="D14" s="1" t="s">
        <v>37</v>
      </c>
      <c r="F14" s="7" t="s">
        <v>46</v>
      </c>
      <c r="G14" s="5">
        <v>0</v>
      </c>
      <c r="H14" s="6">
        <v>1</v>
      </c>
      <c r="I14" s="6">
        <v>2</v>
      </c>
      <c r="J14" s="6">
        <v>3</v>
      </c>
      <c r="K14" s="20">
        <v>4</v>
      </c>
      <c r="L14" s="6">
        <v>5</v>
      </c>
      <c r="M14" s="6">
        <v>6</v>
      </c>
      <c r="N14" s="39">
        <v>7</v>
      </c>
      <c r="O14" s="39">
        <v>8</v>
      </c>
      <c r="P14" s="40">
        <v>9</v>
      </c>
      <c r="Q14" s="41">
        <v>10</v>
      </c>
      <c r="R14" s="39">
        <v>11</v>
      </c>
      <c r="S14" s="39">
        <v>12</v>
      </c>
      <c r="T14" s="39">
        <v>13</v>
      </c>
      <c r="U14" s="39">
        <v>14</v>
      </c>
      <c r="V14" s="39">
        <v>15</v>
      </c>
      <c r="W14" s="39">
        <v>16</v>
      </c>
      <c r="X14" s="6">
        <v>17</v>
      </c>
      <c r="Y14" s="6">
        <v>18</v>
      </c>
      <c r="Z14" s="21">
        <v>19</v>
      </c>
      <c r="AV14" s="23"/>
    </row>
    <row r="15" spans="1:48" ht="15" thickBot="1" x14ac:dyDescent="0.35">
      <c r="A15" s="55" t="s">
        <v>57</v>
      </c>
      <c r="B15" s="42">
        <f>INT((B11-1)/2)</f>
        <v>3</v>
      </c>
      <c r="C15" s="60" t="s">
        <v>11</v>
      </c>
      <c r="P15" s="7" t="s">
        <v>46</v>
      </c>
      <c r="Q15" s="5">
        <v>0</v>
      </c>
      <c r="R15" s="6">
        <v>1</v>
      </c>
      <c r="S15" s="6">
        <v>2</v>
      </c>
      <c r="T15" s="6">
        <v>3</v>
      </c>
      <c r="U15" s="18">
        <v>4</v>
      </c>
      <c r="V15" s="6">
        <v>5</v>
      </c>
      <c r="W15" s="6">
        <v>6</v>
      </c>
      <c r="X15" s="39">
        <v>7</v>
      </c>
      <c r="Y15" s="39">
        <v>8</v>
      </c>
      <c r="Z15" s="40">
        <v>9</v>
      </c>
      <c r="AA15" s="41">
        <v>10</v>
      </c>
      <c r="AB15" s="39">
        <v>11</v>
      </c>
      <c r="AC15" s="39">
        <v>12</v>
      </c>
      <c r="AD15" s="39">
        <v>13</v>
      </c>
      <c r="AE15" s="39">
        <v>14</v>
      </c>
      <c r="AF15" s="39">
        <v>15</v>
      </c>
      <c r="AG15" s="39">
        <v>16</v>
      </c>
      <c r="AH15" s="6">
        <v>17</v>
      </c>
      <c r="AI15" s="6">
        <v>18</v>
      </c>
      <c r="AJ15" s="19">
        <v>19</v>
      </c>
    </row>
    <row r="16" spans="1:48" ht="15" thickBot="1" x14ac:dyDescent="0.35">
      <c r="A16" s="57" t="s">
        <v>41</v>
      </c>
      <c r="B16" s="42">
        <f>B15+B13</f>
        <v>7</v>
      </c>
      <c r="C16" s="60" t="s">
        <v>11</v>
      </c>
      <c r="Z16" s="7" t="s">
        <v>46</v>
      </c>
      <c r="AA16" s="5">
        <v>0</v>
      </c>
      <c r="AB16" s="6">
        <v>1</v>
      </c>
      <c r="AC16" s="6">
        <v>2</v>
      </c>
      <c r="AD16" s="6">
        <v>3</v>
      </c>
      <c r="AE16" s="20">
        <v>4</v>
      </c>
      <c r="AF16" s="6">
        <v>5</v>
      </c>
      <c r="AG16" s="6">
        <v>6</v>
      </c>
      <c r="AH16" s="39">
        <v>7</v>
      </c>
      <c r="AI16" s="39">
        <v>8</v>
      </c>
      <c r="AJ16" s="40">
        <v>9</v>
      </c>
      <c r="AK16" s="41">
        <v>10</v>
      </c>
      <c r="AL16" s="39">
        <v>11</v>
      </c>
      <c r="AM16" s="39">
        <v>12</v>
      </c>
      <c r="AN16" s="39">
        <v>13</v>
      </c>
      <c r="AO16" s="39">
        <v>14</v>
      </c>
      <c r="AP16" s="39">
        <v>15</v>
      </c>
      <c r="AQ16" s="39">
        <v>16</v>
      </c>
      <c r="AR16" s="6">
        <v>17</v>
      </c>
      <c r="AS16" s="6">
        <v>18</v>
      </c>
      <c r="AT16" s="21">
        <v>19</v>
      </c>
    </row>
    <row r="20" spans="1:57" x14ac:dyDescent="0.3">
      <c r="A20" s="2" t="s">
        <v>23</v>
      </c>
    </row>
    <row r="21" spans="1:57" x14ac:dyDescent="0.3">
      <c r="A21" t="s">
        <v>44</v>
      </c>
      <c r="F21" s="9" t="s">
        <v>47</v>
      </c>
      <c r="G21" s="63" t="s">
        <v>4</v>
      </c>
      <c r="H21" s="64"/>
      <c r="I21" s="64"/>
      <c r="J21" s="64"/>
      <c r="K21" s="64"/>
      <c r="L21" s="64"/>
      <c r="M21" s="64"/>
      <c r="N21" s="64"/>
      <c r="O21" s="64"/>
      <c r="P21" s="64"/>
      <c r="Q21" s="63" t="s">
        <v>6</v>
      </c>
      <c r="R21" s="64"/>
      <c r="S21" s="64"/>
      <c r="T21" s="64"/>
      <c r="U21" s="64"/>
      <c r="V21" s="64"/>
      <c r="W21" s="64"/>
      <c r="X21" s="64"/>
      <c r="Y21" s="64"/>
      <c r="Z21" s="64"/>
      <c r="AA21" s="63" t="s">
        <v>2</v>
      </c>
      <c r="AB21" s="64"/>
      <c r="AC21" s="64"/>
      <c r="AD21" s="64"/>
      <c r="AE21" s="64"/>
      <c r="AF21" s="64"/>
      <c r="AG21" s="64"/>
      <c r="AH21" s="64"/>
      <c r="AI21" s="64"/>
      <c r="AJ21" s="64"/>
      <c r="AK21" s="63" t="s">
        <v>3</v>
      </c>
      <c r="AL21" s="64"/>
      <c r="AM21" s="64"/>
      <c r="AN21" s="64"/>
      <c r="AO21" s="64"/>
      <c r="AP21" s="64"/>
      <c r="AQ21" s="64"/>
      <c r="AR21" s="64"/>
      <c r="AS21" s="64"/>
      <c r="AT21" s="64"/>
      <c r="AU21" s="63" t="s">
        <v>7</v>
      </c>
      <c r="AV21" s="64"/>
      <c r="AW21" s="64"/>
      <c r="AX21" s="64"/>
      <c r="AY21" s="64"/>
      <c r="AZ21" s="64"/>
      <c r="BA21" s="64"/>
      <c r="BB21" s="64"/>
      <c r="BC21" s="64"/>
      <c r="BD21" s="65"/>
      <c r="BE21" s="4"/>
    </row>
    <row r="22" spans="1:57" x14ac:dyDescent="0.3">
      <c r="A22" t="s">
        <v>39</v>
      </c>
      <c r="G22" s="4"/>
      <c r="H22" s="24"/>
      <c r="I22" s="24"/>
      <c r="J22" s="24"/>
      <c r="K22" s="24"/>
      <c r="L22" s="24"/>
      <c r="M22" s="24"/>
      <c r="N22" s="24"/>
      <c r="O22" s="24"/>
      <c r="P22" s="24"/>
      <c r="Q22" s="4"/>
      <c r="R22" s="24"/>
      <c r="S22" s="24"/>
      <c r="T22" s="24"/>
      <c r="U22" s="24"/>
      <c r="V22" s="24"/>
      <c r="W22" s="24"/>
      <c r="X22" s="24"/>
      <c r="Y22" s="24"/>
      <c r="Z22" s="24"/>
      <c r="AA22" s="4"/>
      <c r="AB22" s="24"/>
      <c r="AC22" s="24"/>
      <c r="AD22" s="24"/>
      <c r="AE22" s="24"/>
      <c r="AF22" s="24"/>
      <c r="AG22" s="24"/>
      <c r="AH22" s="24"/>
      <c r="AI22" s="24"/>
      <c r="AJ22" s="24"/>
      <c r="AK22" s="4"/>
      <c r="AL22" s="24"/>
      <c r="AM22" s="24"/>
      <c r="AN22" s="24"/>
      <c r="AO22" s="24"/>
      <c r="AP22" s="24"/>
      <c r="AQ22" s="24"/>
      <c r="AR22" s="24"/>
      <c r="AS22" s="24"/>
      <c r="AT22" s="24"/>
      <c r="AU22" s="4"/>
      <c r="AV22" s="24"/>
      <c r="AW22" s="24"/>
      <c r="AX22" s="24"/>
      <c r="AY22" s="24"/>
      <c r="AZ22" s="24"/>
      <c r="BA22" s="24"/>
      <c r="BB22" s="24"/>
      <c r="BC22" s="24"/>
      <c r="BD22" s="24"/>
      <c r="BE22" s="4"/>
    </row>
    <row r="23" spans="1:57" x14ac:dyDescent="0.3">
      <c r="F23" s="9" t="s">
        <v>5</v>
      </c>
      <c r="G23" s="25"/>
      <c r="H23" s="14"/>
      <c r="I23" s="14"/>
      <c r="J23" s="14"/>
      <c r="K23" s="14"/>
      <c r="L23" s="14"/>
      <c r="M23" s="14"/>
      <c r="N23" s="14"/>
      <c r="O23" s="14"/>
      <c r="P23" s="14"/>
      <c r="Q23" s="11">
        <v>2</v>
      </c>
      <c r="R23" s="27">
        <v>2</v>
      </c>
      <c r="S23" s="27">
        <v>2</v>
      </c>
      <c r="T23" s="27">
        <v>2</v>
      </c>
      <c r="U23" s="27">
        <v>2</v>
      </c>
      <c r="V23" s="27">
        <v>2</v>
      </c>
      <c r="W23" s="27">
        <v>2</v>
      </c>
      <c r="X23" s="27">
        <v>2</v>
      </c>
      <c r="Y23" s="27">
        <v>2</v>
      </c>
      <c r="Z23" s="27">
        <v>2</v>
      </c>
      <c r="AA23" s="13">
        <v>3</v>
      </c>
      <c r="AB23" s="28">
        <v>3</v>
      </c>
      <c r="AC23" s="28">
        <v>3</v>
      </c>
      <c r="AD23" s="28">
        <v>3</v>
      </c>
      <c r="AE23" s="28">
        <v>3</v>
      </c>
      <c r="AF23" s="28">
        <v>3</v>
      </c>
      <c r="AG23" s="28">
        <v>3</v>
      </c>
      <c r="AH23" s="28">
        <v>3</v>
      </c>
      <c r="AI23" s="28">
        <v>3</v>
      </c>
      <c r="AJ23" s="28">
        <v>3</v>
      </c>
      <c r="AK23" s="11">
        <v>4</v>
      </c>
      <c r="AL23" s="27">
        <v>4</v>
      </c>
      <c r="AM23" s="27">
        <v>4</v>
      </c>
      <c r="AN23" s="27">
        <v>4</v>
      </c>
      <c r="AO23" s="27">
        <v>4</v>
      </c>
      <c r="AP23" s="27">
        <v>4</v>
      </c>
      <c r="AQ23" s="27">
        <v>4</v>
      </c>
      <c r="AR23" s="27">
        <v>4</v>
      </c>
      <c r="AS23" s="27">
        <v>4</v>
      </c>
      <c r="AT23" s="27">
        <v>4</v>
      </c>
      <c r="AU23" s="4"/>
      <c r="AV23" s="32"/>
      <c r="AW23" s="32"/>
      <c r="AX23" s="32"/>
      <c r="AY23" s="32"/>
      <c r="AZ23" s="33"/>
      <c r="BA23" s="14"/>
      <c r="BB23" s="14"/>
      <c r="BC23" s="14"/>
      <c r="BD23" s="14"/>
      <c r="BE23" s="25"/>
    </row>
    <row r="24" spans="1:57" x14ac:dyDescent="0.3">
      <c r="A24" t="s">
        <v>36</v>
      </c>
      <c r="B24" s="35">
        <v>10</v>
      </c>
      <c r="C24" s="60" t="s">
        <v>11</v>
      </c>
      <c r="G24" s="25"/>
      <c r="H24" s="14"/>
      <c r="I24" s="14"/>
      <c r="J24" s="14"/>
      <c r="K24" s="14"/>
      <c r="L24" s="14"/>
      <c r="M24" s="14"/>
      <c r="N24" s="14"/>
      <c r="O24" s="14"/>
      <c r="P24" s="14"/>
      <c r="Q24" s="25"/>
      <c r="R24" s="14"/>
      <c r="S24" s="14"/>
      <c r="T24" s="14"/>
      <c r="U24" s="14"/>
      <c r="V24" s="14"/>
      <c r="W24" s="14"/>
      <c r="X24" s="14"/>
      <c r="Y24" s="14"/>
      <c r="Z24" s="14"/>
      <c r="AA24" s="25"/>
      <c r="AB24" s="14"/>
      <c r="AC24" s="14"/>
      <c r="AD24" s="14"/>
      <c r="AE24" s="14"/>
      <c r="AF24" s="14"/>
      <c r="AG24" s="14"/>
      <c r="AH24" s="14"/>
      <c r="AI24" s="14"/>
      <c r="AJ24" s="14"/>
      <c r="AK24" s="25"/>
      <c r="AL24" s="14"/>
      <c r="AM24" s="14"/>
      <c r="AN24" s="14"/>
      <c r="AO24" s="14"/>
      <c r="AP24" s="14"/>
      <c r="AQ24" s="14"/>
      <c r="AR24" s="14"/>
      <c r="AS24" s="14"/>
      <c r="AT24" s="14"/>
      <c r="AU24" s="25"/>
      <c r="AV24" s="14"/>
      <c r="AW24" s="14"/>
      <c r="AX24" s="14"/>
      <c r="AY24" s="14"/>
      <c r="AZ24" s="14"/>
      <c r="BA24" s="14"/>
      <c r="BB24" s="14"/>
      <c r="BC24" s="14"/>
      <c r="BD24" s="14"/>
      <c r="BE24" s="25"/>
    </row>
    <row r="25" spans="1:57" x14ac:dyDescent="0.3">
      <c r="A25" t="s">
        <v>38</v>
      </c>
      <c r="B25" s="35">
        <v>3</v>
      </c>
      <c r="C25" s="60" t="s">
        <v>14</v>
      </c>
      <c r="F25" s="9" t="s">
        <v>56</v>
      </c>
      <c r="G25" s="11" t="s">
        <v>61</v>
      </c>
      <c r="H25" s="27" t="s">
        <v>61</v>
      </c>
      <c r="I25" s="27" t="s">
        <v>61</v>
      </c>
      <c r="J25" s="27" t="s">
        <v>61</v>
      </c>
      <c r="K25" s="27" t="s">
        <v>61</v>
      </c>
      <c r="L25" s="27" t="s">
        <v>61</v>
      </c>
      <c r="M25" s="27" t="s">
        <v>61</v>
      </c>
      <c r="N25" s="27" t="s">
        <v>61</v>
      </c>
      <c r="O25" s="27" t="s">
        <v>61</v>
      </c>
      <c r="P25" s="27" t="s">
        <v>61</v>
      </c>
      <c r="Q25" s="13" t="s">
        <v>62</v>
      </c>
      <c r="R25" s="28" t="s">
        <v>62</v>
      </c>
      <c r="S25" s="28" t="s">
        <v>62</v>
      </c>
      <c r="T25" s="28" t="s">
        <v>62</v>
      </c>
      <c r="U25" s="28" t="s">
        <v>62</v>
      </c>
      <c r="V25" s="28" t="s">
        <v>62</v>
      </c>
      <c r="W25" s="28" t="s">
        <v>62</v>
      </c>
      <c r="X25" s="28" t="s">
        <v>62</v>
      </c>
      <c r="Y25" s="28" t="s">
        <v>62</v>
      </c>
      <c r="Z25" s="28" t="s">
        <v>62</v>
      </c>
      <c r="AA25" s="11" t="s">
        <v>61</v>
      </c>
      <c r="AB25" s="27" t="s">
        <v>61</v>
      </c>
      <c r="AC25" s="27" t="s">
        <v>61</v>
      </c>
      <c r="AD25" s="27" t="s">
        <v>61</v>
      </c>
      <c r="AE25" s="27" t="s">
        <v>61</v>
      </c>
      <c r="AF25" s="27" t="s">
        <v>61</v>
      </c>
      <c r="AG25" s="27" t="s">
        <v>61</v>
      </c>
      <c r="AH25" s="27" t="s">
        <v>61</v>
      </c>
      <c r="AI25" s="27" t="s">
        <v>61</v>
      </c>
      <c r="AJ25" s="27" t="s">
        <v>61</v>
      </c>
      <c r="AK25" s="13" t="s">
        <v>62</v>
      </c>
      <c r="AL25" s="28" t="s">
        <v>62</v>
      </c>
      <c r="AM25" s="28" t="s">
        <v>62</v>
      </c>
      <c r="AN25" s="28" t="s">
        <v>62</v>
      </c>
      <c r="AO25" s="28" t="s">
        <v>62</v>
      </c>
      <c r="AP25" s="28" t="s">
        <v>62</v>
      </c>
      <c r="AQ25" s="28" t="s">
        <v>62</v>
      </c>
      <c r="AR25" s="28" t="s">
        <v>62</v>
      </c>
      <c r="AS25" s="28" t="s">
        <v>62</v>
      </c>
      <c r="AT25" s="28" t="s">
        <v>62</v>
      </c>
      <c r="AU25" s="11" t="s">
        <v>63</v>
      </c>
      <c r="AV25" s="27" t="s">
        <v>63</v>
      </c>
      <c r="AW25" s="27" t="s">
        <v>63</v>
      </c>
      <c r="AX25" s="27" t="s">
        <v>63</v>
      </c>
      <c r="AY25" s="27" t="s">
        <v>63</v>
      </c>
      <c r="AZ25" s="27" t="s">
        <v>63</v>
      </c>
      <c r="BA25" s="27" t="s">
        <v>63</v>
      </c>
      <c r="BB25" s="27" t="s">
        <v>63</v>
      </c>
      <c r="BC25" s="27" t="s">
        <v>63</v>
      </c>
      <c r="BD25" s="27" t="s">
        <v>63</v>
      </c>
      <c r="BE25" s="25"/>
    </row>
    <row r="26" spans="1:57" ht="15" thickBot="1" x14ac:dyDescent="0.35">
      <c r="A26" t="s">
        <v>49</v>
      </c>
      <c r="B26" s="43">
        <f>B24*B25</f>
        <v>30</v>
      </c>
      <c r="C26" s="60" t="s">
        <v>11</v>
      </c>
      <c r="G26" s="25"/>
      <c r="H26" s="14"/>
      <c r="I26" s="14"/>
      <c r="J26" s="14"/>
      <c r="K26" s="14"/>
      <c r="L26" s="14"/>
      <c r="M26" s="14"/>
      <c r="N26" s="14"/>
      <c r="O26" s="14"/>
      <c r="P26" s="14"/>
      <c r="Q26" s="25"/>
      <c r="R26" s="14"/>
      <c r="S26" s="14"/>
      <c r="T26" s="14"/>
      <c r="U26" s="14"/>
      <c r="V26" s="14"/>
      <c r="W26" s="14"/>
      <c r="X26" s="14"/>
      <c r="Y26" s="14"/>
      <c r="Z26" s="14"/>
      <c r="AA26" s="11" t="s">
        <v>63</v>
      </c>
      <c r="AB26" s="27" t="s">
        <v>63</v>
      </c>
      <c r="AC26" s="27" t="s">
        <v>63</v>
      </c>
      <c r="AD26" s="27" t="s">
        <v>63</v>
      </c>
      <c r="AE26" s="27" t="s">
        <v>63</v>
      </c>
      <c r="AF26" s="27" t="s">
        <v>63</v>
      </c>
      <c r="AG26" s="27" t="s">
        <v>63</v>
      </c>
      <c r="AH26" s="27" t="s">
        <v>63</v>
      </c>
      <c r="AI26" s="27" t="s">
        <v>63</v>
      </c>
      <c r="AJ26" s="27" t="s">
        <v>63</v>
      </c>
      <c r="AK26" s="4"/>
      <c r="AL26" s="24"/>
      <c r="AM26" s="24"/>
      <c r="AN26" s="24"/>
      <c r="AO26" s="24"/>
      <c r="AP26" s="24"/>
      <c r="AQ26" s="14"/>
      <c r="AR26" s="14"/>
      <c r="AS26" s="14"/>
      <c r="AT26" s="14"/>
      <c r="AU26" s="25"/>
      <c r="AV26" s="14"/>
      <c r="AW26" s="14"/>
      <c r="AX26" s="14"/>
      <c r="AY26" s="14"/>
      <c r="AZ26" s="14"/>
      <c r="BA26" s="14"/>
      <c r="BB26" s="14"/>
      <c r="BC26" s="14"/>
      <c r="BD26" s="14"/>
      <c r="BE26" s="25"/>
    </row>
    <row r="27" spans="1:57" ht="15" thickBot="1" x14ac:dyDescent="0.35">
      <c r="A27" t="s">
        <v>0</v>
      </c>
      <c r="B27" s="52">
        <v>21</v>
      </c>
      <c r="C27" s="60" t="s">
        <v>11</v>
      </c>
      <c r="D27" s="1" t="s">
        <v>20</v>
      </c>
      <c r="F27" s="7" t="s">
        <v>64</v>
      </c>
      <c r="G27" s="5">
        <v>0</v>
      </c>
      <c r="H27" s="6">
        <v>1</v>
      </c>
      <c r="I27" s="6">
        <v>2</v>
      </c>
      <c r="J27" s="6">
        <v>3</v>
      </c>
      <c r="K27" s="6">
        <v>4</v>
      </c>
      <c r="L27" s="6">
        <v>5</v>
      </c>
      <c r="M27" s="6">
        <v>6</v>
      </c>
      <c r="N27" s="6">
        <v>7</v>
      </c>
      <c r="O27" s="6">
        <v>8</v>
      </c>
      <c r="P27" s="6">
        <v>9</v>
      </c>
      <c r="Q27" s="5">
        <v>10</v>
      </c>
      <c r="R27" s="6">
        <v>11</v>
      </c>
      <c r="S27" s="6">
        <v>12</v>
      </c>
      <c r="T27" s="6">
        <v>13</v>
      </c>
      <c r="U27" s="6">
        <v>14</v>
      </c>
      <c r="V27" s="6">
        <v>15</v>
      </c>
      <c r="W27" s="6">
        <v>16</v>
      </c>
      <c r="X27" s="6">
        <v>17</v>
      </c>
      <c r="Y27" s="6">
        <v>18</v>
      </c>
      <c r="Z27" s="6">
        <v>19</v>
      </c>
      <c r="AA27" s="5">
        <v>20</v>
      </c>
      <c r="AB27" s="6">
        <v>21</v>
      </c>
      <c r="AC27" s="6">
        <v>22</v>
      </c>
      <c r="AD27" s="6">
        <v>23</v>
      </c>
      <c r="AE27" s="6">
        <v>24</v>
      </c>
      <c r="AF27" s="6">
        <v>25</v>
      </c>
      <c r="AG27" s="6">
        <v>26</v>
      </c>
      <c r="AH27" s="6">
        <v>27</v>
      </c>
      <c r="AI27" s="6">
        <v>28</v>
      </c>
      <c r="AJ27" s="6">
        <v>29</v>
      </c>
      <c r="AK27" s="5">
        <v>30</v>
      </c>
      <c r="AL27" s="6">
        <v>31</v>
      </c>
      <c r="AM27" s="6">
        <v>32</v>
      </c>
      <c r="AN27" s="6">
        <v>33</v>
      </c>
      <c r="AO27" s="6">
        <v>34</v>
      </c>
      <c r="AP27" s="6">
        <v>35</v>
      </c>
      <c r="AQ27" s="6">
        <v>36</v>
      </c>
      <c r="AR27" s="6">
        <v>37</v>
      </c>
      <c r="AS27" s="6">
        <v>38</v>
      </c>
      <c r="AT27" s="6">
        <v>39</v>
      </c>
      <c r="AU27" s="5">
        <v>40</v>
      </c>
      <c r="AV27" s="6">
        <v>41</v>
      </c>
      <c r="AW27" s="6">
        <v>42</v>
      </c>
      <c r="AX27" s="6">
        <v>43</v>
      </c>
      <c r="AY27" s="6">
        <v>44</v>
      </c>
      <c r="AZ27" s="6">
        <v>45</v>
      </c>
      <c r="BA27" s="6">
        <v>46</v>
      </c>
      <c r="BB27" s="6">
        <v>47</v>
      </c>
      <c r="BC27" s="6">
        <v>48</v>
      </c>
      <c r="BD27" s="8">
        <v>49</v>
      </c>
      <c r="BE27" s="17">
        <v>50</v>
      </c>
    </row>
    <row r="28" spans="1:57" x14ac:dyDescent="0.3">
      <c r="A28" s="53" t="s">
        <v>8</v>
      </c>
      <c r="B28" s="43">
        <f>B24+B27-1</f>
        <v>30</v>
      </c>
      <c r="C28" s="66" t="s">
        <v>11</v>
      </c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</row>
    <row r="29" spans="1:57" ht="15" thickBot="1" x14ac:dyDescent="0.35">
      <c r="A29" s="55" t="s">
        <v>54</v>
      </c>
      <c r="B29" s="43">
        <f>B26-B28</f>
        <v>0</v>
      </c>
      <c r="C29" s="60" t="s">
        <v>11</v>
      </c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</row>
    <row r="30" spans="1:57" ht="15" thickBot="1" x14ac:dyDescent="0.35">
      <c r="A30" s="53" t="s">
        <v>15</v>
      </c>
      <c r="B30" s="43">
        <f>B24</f>
        <v>10</v>
      </c>
      <c r="C30" s="60" t="s">
        <v>11</v>
      </c>
      <c r="D30" s="1" t="s">
        <v>37</v>
      </c>
      <c r="F30" s="7" t="s">
        <v>46</v>
      </c>
      <c r="G30" s="30">
        <v>0</v>
      </c>
      <c r="H30" s="16">
        <v>1</v>
      </c>
      <c r="I30" s="16">
        <v>2</v>
      </c>
      <c r="J30" s="16">
        <v>3</v>
      </c>
      <c r="K30" s="31">
        <v>4</v>
      </c>
      <c r="L30" s="16">
        <v>5</v>
      </c>
      <c r="M30" s="16">
        <v>6</v>
      </c>
      <c r="N30" s="16">
        <v>7</v>
      </c>
      <c r="O30" s="16">
        <v>8</v>
      </c>
      <c r="P30" s="15">
        <v>9</v>
      </c>
      <c r="Q30" s="41">
        <v>10</v>
      </c>
      <c r="R30" s="39">
        <v>11</v>
      </c>
      <c r="S30" s="39">
        <v>12</v>
      </c>
      <c r="T30" s="39">
        <v>13</v>
      </c>
      <c r="U30" s="39">
        <v>14</v>
      </c>
      <c r="V30" s="39">
        <v>15</v>
      </c>
      <c r="W30" s="39">
        <v>16</v>
      </c>
      <c r="X30" s="39">
        <v>17</v>
      </c>
      <c r="Y30" s="39">
        <v>18</v>
      </c>
      <c r="Z30" s="40">
        <v>19</v>
      </c>
      <c r="AA30" s="5">
        <v>20</v>
      </c>
      <c r="AB30" s="6">
        <v>21</v>
      </c>
      <c r="AC30" s="6">
        <v>22</v>
      </c>
      <c r="AD30" s="6">
        <v>23</v>
      </c>
      <c r="AE30" s="6">
        <v>24</v>
      </c>
      <c r="AF30" s="6">
        <v>25</v>
      </c>
      <c r="AG30" s="6">
        <v>26</v>
      </c>
      <c r="AH30" s="6">
        <v>27</v>
      </c>
      <c r="AI30" s="6">
        <v>28</v>
      </c>
      <c r="AJ30" s="19">
        <v>29</v>
      </c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</row>
    <row r="31" spans="1:57" ht="15" thickBot="1" x14ac:dyDescent="0.35">
      <c r="A31" s="55" t="s">
        <v>57</v>
      </c>
      <c r="B31" s="43">
        <f>INT((B27-1)/2)</f>
        <v>10</v>
      </c>
      <c r="C31" s="60" t="s">
        <v>11</v>
      </c>
      <c r="G31" s="22"/>
      <c r="H31" s="22"/>
      <c r="I31" s="22"/>
      <c r="J31" s="22"/>
      <c r="K31" s="22"/>
      <c r="L31" s="22"/>
      <c r="M31" s="22"/>
      <c r="N31" s="22"/>
      <c r="O31" s="22"/>
      <c r="P31" s="26" t="s">
        <v>46</v>
      </c>
      <c r="Q31" s="34">
        <v>0</v>
      </c>
      <c r="R31" s="16">
        <v>1</v>
      </c>
      <c r="S31" s="16">
        <v>2</v>
      </c>
      <c r="T31" s="16">
        <v>3</v>
      </c>
      <c r="U31" s="16">
        <v>4</v>
      </c>
      <c r="V31" s="16">
        <v>5</v>
      </c>
      <c r="W31" s="16">
        <v>6</v>
      </c>
      <c r="X31" s="16">
        <v>7</v>
      </c>
      <c r="Y31" s="16">
        <v>8</v>
      </c>
      <c r="Z31" s="15">
        <v>9</v>
      </c>
      <c r="AA31" s="41">
        <v>10</v>
      </c>
      <c r="AB31" s="39">
        <v>11</v>
      </c>
      <c r="AC31" s="39">
        <v>12</v>
      </c>
      <c r="AD31" s="39">
        <v>13</v>
      </c>
      <c r="AE31" s="39">
        <v>14</v>
      </c>
      <c r="AF31" s="39">
        <v>15</v>
      </c>
      <c r="AG31" s="39">
        <v>16</v>
      </c>
      <c r="AH31" s="39">
        <v>17</v>
      </c>
      <c r="AI31" s="39">
        <v>18</v>
      </c>
      <c r="AJ31" s="40">
        <v>19</v>
      </c>
      <c r="AK31" s="5">
        <v>20</v>
      </c>
      <c r="AL31" s="6">
        <v>21</v>
      </c>
      <c r="AM31" s="6">
        <v>22</v>
      </c>
      <c r="AN31" s="6">
        <v>23</v>
      </c>
      <c r="AO31" s="6">
        <v>24</v>
      </c>
      <c r="AP31" s="6">
        <v>25</v>
      </c>
      <c r="AQ31" s="6">
        <v>26</v>
      </c>
      <c r="AR31" s="6">
        <v>27</v>
      </c>
      <c r="AS31" s="6">
        <v>28</v>
      </c>
      <c r="AT31" s="21">
        <v>29</v>
      </c>
      <c r="AU31" s="22"/>
    </row>
    <row r="32" spans="1:57" ht="15" thickBot="1" x14ac:dyDescent="0.35">
      <c r="A32" s="57" t="s">
        <v>41</v>
      </c>
      <c r="B32" s="43">
        <f>B31+B29</f>
        <v>10</v>
      </c>
      <c r="C32" s="60" t="s">
        <v>11</v>
      </c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6" t="s">
        <v>46</v>
      </c>
      <c r="AA32" s="30">
        <v>0</v>
      </c>
      <c r="AB32" s="16">
        <v>1</v>
      </c>
      <c r="AC32" s="16">
        <v>2</v>
      </c>
      <c r="AD32" s="16">
        <v>3</v>
      </c>
      <c r="AE32" s="16">
        <v>4</v>
      </c>
      <c r="AF32" s="16">
        <v>5</v>
      </c>
      <c r="AG32" s="16">
        <v>6</v>
      </c>
      <c r="AH32" s="16">
        <v>7</v>
      </c>
      <c r="AI32" s="16">
        <v>8</v>
      </c>
      <c r="AJ32" s="15">
        <v>9</v>
      </c>
      <c r="AK32" s="41">
        <v>10</v>
      </c>
      <c r="AL32" s="39">
        <v>11</v>
      </c>
      <c r="AM32" s="39">
        <v>12</v>
      </c>
      <c r="AN32" s="39">
        <v>13</v>
      </c>
      <c r="AO32" s="39">
        <v>14</v>
      </c>
      <c r="AP32" s="39">
        <v>15</v>
      </c>
      <c r="AQ32" s="39">
        <v>16</v>
      </c>
      <c r="AR32" s="39">
        <v>17</v>
      </c>
      <c r="AS32" s="39">
        <v>18</v>
      </c>
      <c r="AT32" s="40">
        <v>19</v>
      </c>
      <c r="AU32" s="5">
        <v>20</v>
      </c>
      <c r="AV32" s="6">
        <v>21</v>
      </c>
      <c r="AW32" s="6">
        <v>22</v>
      </c>
      <c r="AX32" s="6">
        <v>23</v>
      </c>
      <c r="AY32" s="6">
        <v>24</v>
      </c>
      <c r="AZ32" s="6">
        <v>25</v>
      </c>
      <c r="BA32" s="6">
        <v>26</v>
      </c>
      <c r="BB32" s="6">
        <v>27</v>
      </c>
      <c r="BC32" s="6">
        <v>28</v>
      </c>
      <c r="BD32" s="19">
        <v>29</v>
      </c>
    </row>
    <row r="35" spans="1:8" x14ac:dyDescent="0.3">
      <c r="A35" s="36" t="s">
        <v>21</v>
      </c>
    </row>
    <row r="36" spans="1:8" x14ac:dyDescent="0.3">
      <c r="A36" s="37" t="s">
        <v>45</v>
      </c>
      <c r="B36" s="37"/>
      <c r="C36" s="37"/>
      <c r="D36" s="37"/>
      <c r="E36" s="37"/>
      <c r="F36" s="38"/>
      <c r="G36" s="22"/>
      <c r="H36" s="22"/>
    </row>
    <row r="38" spans="1:8" x14ac:dyDescent="0.3">
      <c r="A38" t="s">
        <v>10</v>
      </c>
      <c r="B38" s="35">
        <v>20000</v>
      </c>
      <c r="C38" t="s">
        <v>12</v>
      </c>
    </row>
    <row r="39" spans="1:8" x14ac:dyDescent="0.3">
      <c r="A39" s="58" t="s">
        <v>36</v>
      </c>
      <c r="B39" s="35">
        <v>2000</v>
      </c>
      <c r="C39" t="s">
        <v>11</v>
      </c>
    </row>
    <row r="40" spans="1:8" x14ac:dyDescent="0.3">
      <c r="A40" s="58" t="s">
        <v>38</v>
      </c>
      <c r="B40" s="35">
        <v>21</v>
      </c>
      <c r="C40" t="s">
        <v>14</v>
      </c>
    </row>
    <row r="42" spans="1:8" x14ac:dyDescent="0.3">
      <c r="A42" t="s">
        <v>49</v>
      </c>
      <c r="B42" s="43">
        <f>B39*B40</f>
        <v>42000</v>
      </c>
      <c r="C42" t="s">
        <v>11</v>
      </c>
      <c r="D42" s="1" t="s">
        <v>40</v>
      </c>
    </row>
    <row r="43" spans="1:8" x14ac:dyDescent="0.3">
      <c r="A43" t="s">
        <v>0</v>
      </c>
      <c r="B43" s="43">
        <f>B39*(B40-1) + 1</f>
        <v>40001</v>
      </c>
      <c r="C43" t="s">
        <v>11</v>
      </c>
      <c r="D43" s="1" t="s">
        <v>50</v>
      </c>
    </row>
    <row r="44" spans="1:8" x14ac:dyDescent="0.3">
      <c r="B44" s="33"/>
    </row>
    <row r="45" spans="1:8" x14ac:dyDescent="0.3">
      <c r="A45" t="s">
        <v>28</v>
      </c>
      <c r="B45" s="33"/>
      <c r="D45" t="s">
        <v>27</v>
      </c>
    </row>
    <row r="46" spans="1:8" x14ac:dyDescent="0.3">
      <c r="A46" t="s">
        <v>18</v>
      </c>
      <c r="B46" s="35">
        <v>49</v>
      </c>
      <c r="C46" t="s">
        <v>12</v>
      </c>
    </row>
    <row r="47" spans="1:8" x14ac:dyDescent="0.3">
      <c r="A47" t="s">
        <v>19</v>
      </c>
      <c r="B47" s="35">
        <v>50</v>
      </c>
      <c r="C47" t="s">
        <v>12</v>
      </c>
    </row>
    <row r="48" spans="1:8" x14ac:dyDescent="0.3">
      <c r="A48" t="s">
        <v>29</v>
      </c>
      <c r="B48" s="44">
        <f>B43*22*((B47-B46)/B38)</f>
        <v>44.001100000000001</v>
      </c>
      <c r="C48" t="s">
        <v>17</v>
      </c>
      <c r="D48" s="1" t="s">
        <v>30</v>
      </c>
    </row>
    <row r="50" spans="1:7" x14ac:dyDescent="0.3">
      <c r="A50" s="53" t="s">
        <v>8</v>
      </c>
      <c r="B50" s="43">
        <f>B39+B43-1</f>
        <v>42000</v>
      </c>
      <c r="C50" s="54" t="s">
        <v>11</v>
      </c>
      <c r="D50" s="50" t="s">
        <v>51</v>
      </c>
    </row>
    <row r="51" spans="1:7" x14ac:dyDescent="0.3">
      <c r="A51" s="55" t="s">
        <v>54</v>
      </c>
      <c r="B51" s="43">
        <f>B42-B50</f>
        <v>0</v>
      </c>
      <c r="C51" s="56" t="s">
        <v>11</v>
      </c>
      <c r="D51" s="50" t="s">
        <v>52</v>
      </c>
    </row>
    <row r="52" spans="1:7" x14ac:dyDescent="0.3">
      <c r="A52" s="53" t="s">
        <v>15</v>
      </c>
      <c r="B52" s="43">
        <f>B39</f>
        <v>2000</v>
      </c>
      <c r="C52" s="54" t="s">
        <v>11</v>
      </c>
      <c r="D52" s="49" t="s">
        <v>53</v>
      </c>
    </row>
    <row r="53" spans="1:7" x14ac:dyDescent="0.3">
      <c r="A53" s="55" t="s">
        <v>57</v>
      </c>
      <c r="B53" s="43">
        <f>INT((B43-1)/2)</f>
        <v>20000</v>
      </c>
      <c r="C53" s="56" t="s">
        <v>11</v>
      </c>
      <c r="D53" s="1" t="s">
        <v>31</v>
      </c>
    </row>
    <row r="54" spans="1:7" x14ac:dyDescent="0.3">
      <c r="A54" s="53" t="s">
        <v>41</v>
      </c>
      <c r="B54" s="43">
        <f>B51+B53</f>
        <v>20000</v>
      </c>
      <c r="C54" s="54" t="s">
        <v>11</v>
      </c>
      <c r="D54" s="1" t="s">
        <v>58</v>
      </c>
    </row>
    <row r="55" spans="1:7" x14ac:dyDescent="0.3">
      <c r="A55" s="60" t="s">
        <v>33</v>
      </c>
      <c r="B55" s="44">
        <f>B54/B38</f>
        <v>1</v>
      </c>
      <c r="C55" s="61" t="s">
        <v>16</v>
      </c>
      <c r="D55" s="1" t="s">
        <v>42</v>
      </c>
      <c r="G55" s="59" t="s">
        <v>35</v>
      </c>
    </row>
    <row r="56" spans="1:7" x14ac:dyDescent="0.3">
      <c r="A56" s="62" t="s">
        <v>32</v>
      </c>
      <c r="B56" s="44">
        <f>(B40-1)*B39/B38</f>
        <v>2</v>
      </c>
      <c r="C56" s="56" t="s">
        <v>16</v>
      </c>
      <c r="D56" s="1" t="s">
        <v>65</v>
      </c>
      <c r="G56" s="59" t="s">
        <v>66</v>
      </c>
    </row>
    <row r="58" spans="1:7" x14ac:dyDescent="0.3">
      <c r="A58" s="2" t="s">
        <v>9</v>
      </c>
    </row>
    <row r="59" spans="1:7" x14ac:dyDescent="0.3">
      <c r="A59" t="s">
        <v>55</v>
      </c>
    </row>
    <row r="61" spans="1:7" x14ac:dyDescent="0.3">
      <c r="A61" t="s">
        <v>10</v>
      </c>
      <c r="B61" s="35">
        <v>10000</v>
      </c>
      <c r="C61" t="s">
        <v>12</v>
      </c>
    </row>
    <row r="62" spans="1:7" x14ac:dyDescent="0.3">
      <c r="A62" t="s">
        <v>36</v>
      </c>
      <c r="B62" s="35">
        <v>500</v>
      </c>
      <c r="C62" t="s">
        <v>11</v>
      </c>
    </row>
    <row r="63" spans="1:7" x14ac:dyDescent="0.3">
      <c r="A63" t="s">
        <v>0</v>
      </c>
      <c r="B63" s="35">
        <v>9701</v>
      </c>
      <c r="C63" t="s">
        <v>11</v>
      </c>
      <c r="D63" s="1" t="s">
        <v>20</v>
      </c>
    </row>
    <row r="64" spans="1:7" x14ac:dyDescent="0.3">
      <c r="B64" s="23"/>
    </row>
    <row r="65" spans="1:4" x14ac:dyDescent="0.3">
      <c r="A65" t="s">
        <v>38</v>
      </c>
      <c r="B65" s="43">
        <f>1+(B63-1)/B62</f>
        <v>20.399999999999999</v>
      </c>
      <c r="C65" t="s">
        <v>13</v>
      </c>
    </row>
    <row r="66" spans="1:4" x14ac:dyDescent="0.3">
      <c r="A66" t="s">
        <v>38</v>
      </c>
      <c r="B66" s="43">
        <f>_xlfn.CEILING.MATH(B65)</f>
        <v>21</v>
      </c>
      <c r="C66" t="s">
        <v>14</v>
      </c>
    </row>
    <row r="67" spans="1:4" x14ac:dyDescent="0.3">
      <c r="A67" t="s">
        <v>49</v>
      </c>
      <c r="B67" s="43">
        <f>B62*B66</f>
        <v>10500</v>
      </c>
      <c r="C67" t="s">
        <v>11</v>
      </c>
    </row>
    <row r="68" spans="1:4" x14ac:dyDescent="0.3">
      <c r="B68" s="51"/>
    </row>
    <row r="69" spans="1:4" x14ac:dyDescent="0.3">
      <c r="A69" t="s">
        <v>28</v>
      </c>
      <c r="B69" s="33"/>
      <c r="D69" t="s">
        <v>27</v>
      </c>
    </row>
    <row r="70" spans="1:4" x14ac:dyDescent="0.3">
      <c r="A70" t="s">
        <v>18</v>
      </c>
      <c r="B70" s="35">
        <v>49</v>
      </c>
      <c r="C70" t="s">
        <v>12</v>
      </c>
    </row>
    <row r="71" spans="1:4" x14ac:dyDescent="0.3">
      <c r="A71" t="s">
        <v>19</v>
      </c>
      <c r="B71" s="35">
        <v>50</v>
      </c>
      <c r="C71" t="s">
        <v>12</v>
      </c>
    </row>
    <row r="72" spans="1:4" x14ac:dyDescent="0.3">
      <c r="A72" t="s">
        <v>29</v>
      </c>
      <c r="B72" s="44">
        <f>B63*22*((B71-B70)/B61)</f>
        <v>21.342200000000002</v>
      </c>
      <c r="C72" t="s">
        <v>17</v>
      </c>
      <c r="D72" s="1" t="s">
        <v>30</v>
      </c>
    </row>
    <row r="74" spans="1:4" x14ac:dyDescent="0.3">
      <c r="A74" s="53" t="s">
        <v>8</v>
      </c>
      <c r="B74" s="43">
        <f>2*B77+B76</f>
        <v>10200</v>
      </c>
      <c r="C74" s="54" t="s">
        <v>11</v>
      </c>
    </row>
    <row r="75" spans="1:4" x14ac:dyDescent="0.3">
      <c r="A75" s="55" t="s">
        <v>54</v>
      </c>
      <c r="B75" s="43">
        <f>B67-B74</f>
        <v>300</v>
      </c>
      <c r="C75" s="56" t="s">
        <v>11</v>
      </c>
    </row>
    <row r="76" spans="1:4" x14ac:dyDescent="0.3">
      <c r="A76" s="53" t="s">
        <v>15</v>
      </c>
      <c r="B76" s="43">
        <f>B62</f>
        <v>500</v>
      </c>
      <c r="C76" s="54" t="s">
        <v>11</v>
      </c>
      <c r="D76" s="1" t="s">
        <v>37</v>
      </c>
    </row>
    <row r="77" spans="1:4" x14ac:dyDescent="0.3">
      <c r="A77" s="55" t="s">
        <v>57</v>
      </c>
      <c r="B77" s="43">
        <f>INT((B63-1)/2)</f>
        <v>4850</v>
      </c>
      <c r="C77" s="56" t="s">
        <v>11</v>
      </c>
    </row>
    <row r="78" spans="1:4" x14ac:dyDescent="0.3">
      <c r="A78" s="53" t="s">
        <v>41</v>
      </c>
      <c r="B78" s="43">
        <f>B77+B75</f>
        <v>5150</v>
      </c>
      <c r="C78" s="54" t="s">
        <v>11</v>
      </c>
    </row>
    <row r="79" spans="1:4" x14ac:dyDescent="0.3">
      <c r="A79" s="55" t="s">
        <v>32</v>
      </c>
      <c r="B79" s="44">
        <f>B78/B61</f>
        <v>0.51500000000000001</v>
      </c>
      <c r="C79" s="56" t="s">
        <v>16</v>
      </c>
    </row>
  </sheetData>
  <mergeCells count="9">
    <mergeCell ref="AU21:BD21"/>
    <mergeCell ref="G5:P5"/>
    <mergeCell ref="Q5:Z5"/>
    <mergeCell ref="AA5:AJ5"/>
    <mergeCell ref="AK5:AT5"/>
    <mergeCell ref="G21:P21"/>
    <mergeCell ref="Q21:Z21"/>
    <mergeCell ref="AA21:AJ21"/>
    <mergeCell ref="AK21:AT21"/>
  </mergeCells>
  <pageMargins left="0.25" right="0.25" top="0.75" bottom="0.75" header="0.3" footer="0.3"/>
  <pageSetup paperSize="9" scale="50" fitToHeight="0" orientation="landscape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van Gils</dc:creator>
  <cp:lastModifiedBy>Dennis van Gils</cp:lastModifiedBy>
  <cp:lastPrinted>2019-04-21T21:14:46Z</cp:lastPrinted>
  <dcterms:created xsi:type="dcterms:W3CDTF">2019-01-23T12:55:44Z</dcterms:created>
  <dcterms:modified xsi:type="dcterms:W3CDTF">2021-05-23T16:53:50Z</dcterms:modified>
</cp:coreProperties>
</file>