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_GitHub_repo\DvG_Arduino_lock-in_amp\mcu_source\v0.2.0_VSCODE\timeit_mulmod\"/>
    </mc:Choice>
  </mc:AlternateContent>
  <xr:revisionPtr revIDLastSave="0" documentId="13_ncr:1_{E4103F8E-1795-4A9B-BB15-447741A46BA0}" xr6:coauthVersionLast="47" xr6:coauthVersionMax="47" xr10:uidLastSave="{00000000-0000-0000-0000-000000000000}"/>
  <bookViews>
    <workbookView xWindow="-108" yWindow="-108" windowWidth="28476" windowHeight="17496" xr2:uid="{80EF1C06-4846-4713-BE74-B3A66229754E}"/>
  </bookViews>
  <sheets>
    <sheet name="Sheet2" sheetId="3" r:id="rId1"/>
  </sheets>
  <definedNames>
    <definedName name="_xlnm.Print_Area" localSheetId="0">Sheet2!$A$2:$M$70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3" l="1"/>
  <c r="D4" i="3"/>
  <c r="D5" i="3" s="1"/>
  <c r="B48" i="3" l="1"/>
  <c r="C48" i="3" s="1"/>
  <c r="D48" i="3" s="1"/>
  <c r="B44" i="3"/>
  <c r="C44" i="3" s="1"/>
  <c r="D44" i="3" s="1"/>
  <c r="B28" i="3"/>
  <c r="C28" i="3" s="1"/>
  <c r="D28" i="3" s="1"/>
  <c r="B60" i="3"/>
  <c r="C60" i="3" s="1"/>
  <c r="D60" i="3" s="1"/>
  <c r="B56" i="3"/>
  <c r="C56" i="3" s="1"/>
  <c r="D56" i="3" s="1"/>
  <c r="B52" i="3"/>
  <c r="C52" i="3" s="1"/>
  <c r="D52" i="3" s="1"/>
  <c r="B40" i="3"/>
  <c r="C40" i="3" s="1"/>
  <c r="D40" i="3" s="1"/>
  <c r="B36" i="3"/>
  <c r="C36" i="3" s="1"/>
  <c r="D36" i="3" s="1"/>
  <c r="B64" i="3"/>
  <c r="C64" i="3" s="1"/>
  <c r="D64" i="3" s="1"/>
  <c r="B32" i="3"/>
  <c r="C32" i="3" s="1"/>
  <c r="D32" i="3" s="1"/>
  <c r="B21" i="3"/>
  <c r="C21" i="3" s="1"/>
  <c r="D21" i="3" s="1"/>
  <c r="B69" i="3"/>
  <c r="C69" i="3" s="1"/>
  <c r="D69" i="3" s="1"/>
  <c r="B63" i="3"/>
  <c r="C63" i="3" s="1"/>
  <c r="D63" i="3" s="1"/>
  <c r="B59" i="3"/>
  <c r="C59" i="3" s="1"/>
  <c r="D59" i="3" s="1"/>
  <c r="B55" i="3"/>
  <c r="C55" i="3" s="1"/>
  <c r="D55" i="3" s="1"/>
  <c r="B51" i="3"/>
  <c r="C51" i="3" s="1"/>
  <c r="D51" i="3" s="1"/>
  <c r="B47" i="3"/>
  <c r="C47" i="3" s="1"/>
  <c r="D47" i="3" s="1"/>
  <c r="B43" i="3"/>
  <c r="C43" i="3" s="1"/>
  <c r="D43" i="3" s="1"/>
  <c r="B39" i="3"/>
  <c r="C39" i="3" s="1"/>
  <c r="D39" i="3" s="1"/>
  <c r="B35" i="3"/>
  <c r="C35" i="3" s="1"/>
  <c r="D35" i="3" s="1"/>
  <c r="B31" i="3"/>
  <c r="C31" i="3" s="1"/>
  <c r="D31" i="3" s="1"/>
  <c r="B27" i="3"/>
  <c r="C27" i="3" s="1"/>
  <c r="D27" i="3" s="1"/>
  <c r="B67" i="3"/>
  <c r="C67" i="3" s="1"/>
  <c r="D67" i="3" s="1"/>
  <c r="B23" i="3"/>
  <c r="C23" i="3" s="1"/>
  <c r="D23" i="3" s="1"/>
  <c r="B66" i="3"/>
  <c r="C66" i="3" s="1"/>
  <c r="D66" i="3" s="1"/>
  <c r="B62" i="3"/>
  <c r="C62" i="3" s="1"/>
  <c r="D62" i="3" s="1"/>
  <c r="B58" i="3"/>
  <c r="C58" i="3" s="1"/>
  <c r="D58" i="3" s="1"/>
  <c r="B54" i="3"/>
  <c r="C54" i="3" s="1"/>
  <c r="D54" i="3" s="1"/>
  <c r="B50" i="3"/>
  <c r="C50" i="3" s="1"/>
  <c r="D50" i="3" s="1"/>
  <c r="B46" i="3"/>
  <c r="C46" i="3" s="1"/>
  <c r="D46" i="3" s="1"/>
  <c r="B42" i="3"/>
  <c r="C42" i="3" s="1"/>
  <c r="D42" i="3" s="1"/>
  <c r="B38" i="3"/>
  <c r="C38" i="3" s="1"/>
  <c r="D38" i="3" s="1"/>
  <c r="B34" i="3"/>
  <c r="C34" i="3" s="1"/>
  <c r="D34" i="3" s="1"/>
  <c r="B30" i="3"/>
  <c r="C30" i="3" s="1"/>
  <c r="D30" i="3" s="1"/>
  <c r="B26" i="3"/>
  <c r="C26" i="3" s="1"/>
  <c r="D26" i="3" s="1"/>
  <c r="B70" i="3"/>
  <c r="C70" i="3" s="1"/>
  <c r="D70" i="3" s="1"/>
  <c r="B25" i="3"/>
  <c r="C25" i="3" s="1"/>
  <c r="D25" i="3" s="1"/>
  <c r="B68" i="3"/>
  <c r="C68" i="3" s="1"/>
  <c r="D68" i="3" s="1"/>
  <c r="B65" i="3"/>
  <c r="C65" i="3" s="1"/>
  <c r="D65" i="3" s="1"/>
  <c r="B61" i="3"/>
  <c r="C61" i="3" s="1"/>
  <c r="D61" i="3" s="1"/>
  <c r="B57" i="3"/>
  <c r="C57" i="3" s="1"/>
  <c r="D57" i="3" s="1"/>
  <c r="B53" i="3"/>
  <c r="C53" i="3" s="1"/>
  <c r="D53" i="3" s="1"/>
  <c r="B49" i="3"/>
  <c r="C49" i="3" s="1"/>
  <c r="D49" i="3" s="1"/>
  <c r="B45" i="3"/>
  <c r="C45" i="3" s="1"/>
  <c r="D45" i="3" s="1"/>
  <c r="B41" i="3"/>
  <c r="C41" i="3" s="1"/>
  <c r="D41" i="3" s="1"/>
  <c r="B37" i="3"/>
  <c r="C37" i="3" s="1"/>
  <c r="D37" i="3" s="1"/>
  <c r="B33" i="3"/>
  <c r="C33" i="3" s="1"/>
  <c r="D33" i="3" s="1"/>
  <c r="B29" i="3"/>
  <c r="C29" i="3" s="1"/>
  <c r="D29" i="3" s="1"/>
  <c r="B24" i="3"/>
  <c r="C24" i="3" s="1"/>
  <c r="D24" i="3" s="1"/>
  <c r="D10" i="3"/>
  <c r="E21" i="3" s="1"/>
  <c r="G21" i="3" s="1"/>
  <c r="D8" i="3"/>
  <c r="D11" i="3" l="1"/>
  <c r="H21" i="3" s="1"/>
  <c r="I21" i="3" s="1"/>
  <c r="F24" i="3"/>
  <c r="G24" i="3" s="1"/>
  <c r="F32" i="3"/>
  <c r="G32" i="3" s="1"/>
  <c r="F40" i="3"/>
  <c r="G40" i="3" s="1"/>
  <c r="F48" i="3"/>
  <c r="G48" i="3" s="1"/>
  <c r="F56" i="3"/>
  <c r="G56" i="3" s="1"/>
  <c r="F64" i="3"/>
  <c r="G64" i="3" s="1"/>
  <c r="F46" i="3"/>
  <c r="G46" i="3" s="1"/>
  <c r="F39" i="3"/>
  <c r="G39" i="3" s="1"/>
  <c r="F25" i="3"/>
  <c r="G25" i="3" s="1"/>
  <c r="F33" i="3"/>
  <c r="G33" i="3" s="1"/>
  <c r="F41" i="3"/>
  <c r="G41" i="3" s="1"/>
  <c r="F49" i="3"/>
  <c r="G49" i="3" s="1"/>
  <c r="F57" i="3"/>
  <c r="G57" i="3" s="1"/>
  <c r="F65" i="3"/>
  <c r="G65" i="3" s="1"/>
  <c r="F31" i="3"/>
  <c r="G31" i="3" s="1"/>
  <c r="F55" i="3"/>
  <c r="G55" i="3" s="1"/>
  <c r="F26" i="3"/>
  <c r="G26" i="3" s="1"/>
  <c r="F34" i="3"/>
  <c r="G34" i="3" s="1"/>
  <c r="F42" i="3"/>
  <c r="G42" i="3" s="1"/>
  <c r="F50" i="3"/>
  <c r="G50" i="3" s="1"/>
  <c r="F58" i="3"/>
  <c r="G58" i="3" s="1"/>
  <c r="F66" i="3"/>
  <c r="G66" i="3" s="1"/>
  <c r="F27" i="3"/>
  <c r="G27" i="3" s="1"/>
  <c r="F35" i="3"/>
  <c r="G35" i="3" s="1"/>
  <c r="F43" i="3"/>
  <c r="G43" i="3" s="1"/>
  <c r="F51" i="3"/>
  <c r="G51" i="3" s="1"/>
  <c r="F59" i="3"/>
  <c r="G59" i="3" s="1"/>
  <c r="F67" i="3"/>
  <c r="G67" i="3" s="1"/>
  <c r="F62" i="3"/>
  <c r="G62" i="3" s="1"/>
  <c r="F47" i="3"/>
  <c r="G47" i="3" s="1"/>
  <c r="F28" i="3"/>
  <c r="G28" i="3" s="1"/>
  <c r="F36" i="3"/>
  <c r="G36" i="3" s="1"/>
  <c r="F44" i="3"/>
  <c r="G44" i="3" s="1"/>
  <c r="F52" i="3"/>
  <c r="G52" i="3" s="1"/>
  <c r="F60" i="3"/>
  <c r="G60" i="3" s="1"/>
  <c r="F68" i="3"/>
  <c r="G68" i="3" s="1"/>
  <c r="F30" i="3"/>
  <c r="G30" i="3" s="1"/>
  <c r="F23" i="3"/>
  <c r="G23" i="3" s="1"/>
  <c r="F29" i="3"/>
  <c r="G29" i="3" s="1"/>
  <c r="F37" i="3"/>
  <c r="G37" i="3" s="1"/>
  <c r="F45" i="3"/>
  <c r="G45" i="3" s="1"/>
  <c r="F53" i="3"/>
  <c r="G53" i="3" s="1"/>
  <c r="F61" i="3"/>
  <c r="G61" i="3" s="1"/>
  <c r="F69" i="3"/>
  <c r="G69" i="3" s="1"/>
  <c r="F38" i="3"/>
  <c r="G38" i="3" s="1"/>
  <c r="F54" i="3"/>
  <c r="G54" i="3" s="1"/>
  <c r="F70" i="3"/>
  <c r="G70" i="3" s="1"/>
  <c r="F63" i="3"/>
  <c r="G63" i="3" s="1"/>
  <c r="H24" i="3" l="1"/>
  <c r="I24" i="3" s="1"/>
  <c r="H32" i="3"/>
  <c r="I32" i="3" s="1"/>
  <c r="H40" i="3"/>
  <c r="I40" i="3" s="1"/>
  <c r="H48" i="3"/>
  <c r="I48" i="3" s="1"/>
  <c r="H56" i="3"/>
  <c r="I56" i="3" s="1"/>
  <c r="H64" i="3"/>
  <c r="I64" i="3" s="1"/>
  <c r="D12" i="3"/>
  <c r="H39" i="3"/>
  <c r="I39" i="3" s="1"/>
  <c r="H25" i="3"/>
  <c r="I25" i="3" s="1"/>
  <c r="H33" i="3"/>
  <c r="I33" i="3" s="1"/>
  <c r="H41" i="3"/>
  <c r="I41" i="3" s="1"/>
  <c r="H49" i="3"/>
  <c r="I49" i="3" s="1"/>
  <c r="H57" i="3"/>
  <c r="I57" i="3" s="1"/>
  <c r="H65" i="3"/>
  <c r="I65" i="3" s="1"/>
  <c r="H31" i="3"/>
  <c r="I31" i="3" s="1"/>
  <c r="H55" i="3"/>
  <c r="I55" i="3" s="1"/>
  <c r="H26" i="3"/>
  <c r="I26" i="3" s="1"/>
  <c r="H34" i="3"/>
  <c r="I34" i="3" s="1"/>
  <c r="H42" i="3"/>
  <c r="I42" i="3" s="1"/>
  <c r="H50" i="3"/>
  <c r="I50" i="3" s="1"/>
  <c r="H58" i="3"/>
  <c r="I58" i="3" s="1"/>
  <c r="H66" i="3"/>
  <c r="I66" i="3" s="1"/>
  <c r="H27" i="3"/>
  <c r="I27" i="3" s="1"/>
  <c r="H35" i="3"/>
  <c r="I35" i="3" s="1"/>
  <c r="H43" i="3"/>
  <c r="I43" i="3" s="1"/>
  <c r="H51" i="3"/>
  <c r="I51" i="3" s="1"/>
  <c r="H59" i="3"/>
  <c r="I59" i="3" s="1"/>
  <c r="H67" i="3"/>
  <c r="I67" i="3" s="1"/>
  <c r="H63" i="3"/>
  <c r="I63" i="3" s="1"/>
  <c r="H28" i="3"/>
  <c r="I28" i="3" s="1"/>
  <c r="H36" i="3"/>
  <c r="I36" i="3" s="1"/>
  <c r="H44" i="3"/>
  <c r="I44" i="3" s="1"/>
  <c r="H52" i="3"/>
  <c r="I52" i="3" s="1"/>
  <c r="H60" i="3"/>
  <c r="I60" i="3" s="1"/>
  <c r="H68" i="3"/>
  <c r="I68" i="3" s="1"/>
  <c r="H38" i="3"/>
  <c r="I38" i="3" s="1"/>
  <c r="H62" i="3"/>
  <c r="I62" i="3" s="1"/>
  <c r="H29" i="3"/>
  <c r="I29" i="3" s="1"/>
  <c r="H37" i="3"/>
  <c r="I37" i="3" s="1"/>
  <c r="H45" i="3"/>
  <c r="I45" i="3" s="1"/>
  <c r="H53" i="3"/>
  <c r="I53" i="3" s="1"/>
  <c r="H61" i="3"/>
  <c r="I61" i="3" s="1"/>
  <c r="H69" i="3"/>
  <c r="I69" i="3" s="1"/>
  <c r="H30" i="3"/>
  <c r="I30" i="3" s="1"/>
  <c r="H46" i="3"/>
  <c r="I46" i="3" s="1"/>
  <c r="H54" i="3"/>
  <c r="I54" i="3" s="1"/>
  <c r="H70" i="3"/>
  <c r="I70" i="3" s="1"/>
  <c r="H47" i="3"/>
  <c r="I47" i="3" s="1"/>
  <c r="H23" i="3"/>
  <c r="I23" i="3" s="1"/>
</calcChain>
</file>

<file path=xl/sharedStrings.xml><?xml version="1.0" encoding="utf-8"?>
<sst xmlns="http://schemas.openxmlformats.org/spreadsheetml/2006/main" count="52" uniqueCount="38">
  <si>
    <t>ref_freq</t>
  </si>
  <si>
    <t>N_LUT</t>
  </si>
  <si>
    <t>double</t>
  </si>
  <si>
    <t>uint16_t</t>
  </si>
  <si>
    <t>DAQ_rate</t>
  </si>
  <si>
    <t>Hz</t>
  </si>
  <si>
    <t>s</t>
  </si>
  <si>
    <t>https://www.geeksforgeeks.org/how-to-avoid-overflow-in-modular-multiplication/</t>
  </si>
  <si>
    <t>x</t>
  </si>
  <si>
    <t>samples</t>
  </si>
  <si>
    <t>[ms]</t>
  </si>
  <si>
    <t>REF_X</t>
  </si>
  <si>
    <t>= sin(2*pi*x)</t>
  </si>
  <si>
    <t>= ref_freq*t</t>
  </si>
  <si>
    <t>t</t>
  </si>
  <si>
    <t>DAQ_period</t>
  </si>
  <si>
    <t>us</t>
  </si>
  <si>
    <t>BLOCK_SIZE</t>
  </si>
  <si>
    <t>BLOCK_RATE</t>
  </si>
  <si>
    <t>blocks/s</t>
  </si>
  <si>
    <t>DAQ_iter</t>
  </si>
  <si>
    <t>LUT_idx / DAQ_iter</t>
  </si>
  <si>
    <t>Ensure N_LUT is power of 2 and we can use bitwise `&amp;` to perform a fast integer modulo, see MULMOD</t>
  </si>
  <si>
    <t>Fractional, non-ideal. Must be rounded to integer to be able to use in MULMOD.</t>
  </si>
  <si>
    <r>
      <rPr>
        <b/>
        <sz val="11"/>
        <color theme="1"/>
        <rFont val="Calibri"/>
        <family val="2"/>
        <scheme val="minor"/>
      </rPr>
      <t>ideal</t>
    </r>
    <r>
      <rPr>
        <sz val="11"/>
        <color theme="1"/>
        <rFont val="Calibri"/>
        <family val="2"/>
        <scheme val="minor"/>
      </rPr>
      <t xml:space="preserve"> LUT_idx / DAQ_iter</t>
    </r>
  </si>
  <si>
    <r>
      <rPr>
        <b/>
        <sz val="11"/>
        <color theme="1"/>
        <rFont val="Calibri"/>
        <family val="2"/>
        <scheme val="minor"/>
      </rPr>
      <t>ideal</t>
    </r>
    <r>
      <rPr>
        <sz val="11"/>
        <color theme="1"/>
        <rFont val="Calibri"/>
        <family val="2"/>
        <scheme val="minor"/>
      </rPr>
      <t xml:space="preserve"> ref_freq</t>
    </r>
  </si>
  <si>
    <t>Rounded to nearest integer.</t>
  </si>
  <si>
    <t>Hence, we must adjust ref_freq to reflect optimal value.</t>
  </si>
  <si>
    <t>MULMOD on integers and make sure modulus is power of 2 --&gt; super fast, no integer overflow</t>
  </si>
  <si>
    <t>Must be int because it is the period for the interrupt service routine (ISR)</t>
  </si>
  <si>
    <t>non ideal</t>
  </si>
  <si>
    <t>LUT_idx</t>
  </si>
  <si>
    <t>ideal</t>
  </si>
  <si>
    <t>modulo</t>
  </si>
  <si>
    <t>non-ideal ref_freq</t>
  </si>
  <si>
    <t>&lt;-- Large iter value</t>
  </si>
  <si>
    <t>&lt;-- Small iter values, starting at 0</t>
  </si>
  <si>
    <t>https://stackoverflow.com/questions/12168348/ways-to-do-modulo-multiplication-with-primitive-types/12171020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</si>
</sst>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 applyAlignment="1">
      <alignment horizontal="center"/>
    </xf>
    <xf numFmtId="11" fontId="0" fillId="3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1" fontId="0" fillId="0" borderId="1" xfId="0" applyNumberFormat="1" applyBorder="1" applyAlignment="1">
      <alignment horizontal="right"/>
    </xf>
    <xf numFmtId="166" fontId="0" fillId="0" borderId="0" xfId="0" applyNumberFormat="1"/>
    <xf numFmtId="1" fontId="0" fillId="3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3" fillId="2" borderId="0" xfId="1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0" xfId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1" fontId="0" fillId="0" borderId="0" xfId="0" applyNumberFormat="1" applyAlignment="1">
      <alignment horizontal="right" indent="1"/>
    </xf>
    <xf numFmtId="2" fontId="0" fillId="4" borderId="3" xfId="0" applyNumberFormat="1" applyFill="1" applyBorder="1" applyAlignment="1">
      <alignment horizontal="right" indent="1"/>
    </xf>
    <xf numFmtId="2" fontId="0" fillId="0" borderId="0" xfId="0" applyNumberFormat="1" applyAlignment="1">
      <alignment horizontal="right" indent="1"/>
    </xf>
    <xf numFmtId="0" fontId="0" fillId="4" borderId="3" xfId="0" applyFill="1" applyBorder="1" applyAlignment="1">
      <alignment horizontal="right" indent="1"/>
    </xf>
    <xf numFmtId="2" fontId="0" fillId="0" borderId="0" xfId="0" applyNumberFormat="1" applyBorder="1" applyAlignment="1">
      <alignment horizontal="right" indent="1"/>
    </xf>
    <xf numFmtId="1" fontId="0" fillId="4" borderId="3" xfId="0" applyNumberFormat="1" applyFill="1" applyBorder="1" applyAlignment="1">
      <alignment horizontal="right" indent="1"/>
    </xf>
    <xf numFmtId="165" fontId="0" fillId="0" borderId="0" xfId="0" applyNumberFormat="1" applyAlignment="1">
      <alignment horizontal="right" indent="1"/>
    </xf>
    <xf numFmtId="164" fontId="0" fillId="0" borderId="0" xfId="0" applyNumberFormat="1" applyAlignment="1">
      <alignment horizontal="right" indent="1"/>
    </xf>
    <xf numFmtId="1" fontId="0" fillId="0" borderId="0" xfId="0" applyNumberFormat="1" applyAlignment="1">
      <alignment horizontal="right" indent="1"/>
    </xf>
    <xf numFmtId="0" fontId="0" fillId="4" borderId="4" xfId="0" applyFill="1" applyBorder="1" applyAlignment="1">
      <alignment horizontal="right" indent="1"/>
    </xf>
    <xf numFmtId="0" fontId="0" fillId="0" borderId="6" xfId="0" applyBorder="1" applyAlignment="1">
      <alignment horizontal="right" indent="1"/>
    </xf>
    <xf numFmtId="11" fontId="0" fillId="0" borderId="6" xfId="0" applyNumberFormat="1" applyBorder="1" applyAlignment="1">
      <alignment horizontal="right" indent="1"/>
    </xf>
    <xf numFmtId="2" fontId="0" fillId="0" borderId="6" xfId="0" applyNumberFormat="1" applyBorder="1" applyAlignment="1">
      <alignment horizontal="right" indent="1"/>
    </xf>
    <xf numFmtId="2" fontId="0" fillId="0" borderId="5" xfId="0" applyNumberFormat="1" applyBorder="1" applyAlignment="1">
      <alignment horizontal="right" indent="1"/>
    </xf>
    <xf numFmtId="2" fontId="0" fillId="4" borderId="7" xfId="0" applyNumberFormat="1" applyFill="1" applyBorder="1" applyAlignment="1">
      <alignment horizontal="right" indent="1"/>
    </xf>
    <xf numFmtId="2" fontId="0" fillId="0" borderId="6" xfId="0" applyNumberFormat="1" applyBorder="1" applyAlignment="1">
      <alignment horizontal="right" indent="1"/>
    </xf>
    <xf numFmtId="0" fontId="0" fillId="4" borderId="7" xfId="0" applyFill="1" applyBorder="1" applyAlignment="1">
      <alignment horizontal="right" indent="1"/>
    </xf>
    <xf numFmtId="0" fontId="3" fillId="0" borderId="0" xfId="1" applyFill="1" applyAlignment="1">
      <alignment horizontal="left"/>
    </xf>
    <xf numFmtId="0" fontId="0" fillId="0" borderId="0" xfId="0" applyFill="1" applyAlignment="1">
      <alignment horizontal="left"/>
    </xf>
    <xf numFmtId="1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12168348/ways-to-do-modulo-multiplication-with-primitive-types/12171020" TargetMode="External"/><Relationship Id="rId1" Type="http://schemas.openxmlformats.org/officeDocument/2006/relationships/hyperlink" Target="https://www.geeksforgeeks.org/how-to-avoid-overflow-in-modular-multipl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6025-FBCE-4D8E-8D43-8E74D9D4F2C0}">
  <sheetPr>
    <pageSetUpPr fitToPage="1"/>
  </sheetPr>
  <dimension ref="A1:N70"/>
  <sheetViews>
    <sheetView tabSelected="1" workbookViewId="0">
      <pane ySplit="20" topLeftCell="A21" activePane="bottomLeft" state="frozen"/>
      <selection pane="bottomLeft" activeCell="A2" sqref="A2:M70"/>
    </sheetView>
  </sheetViews>
  <sheetFormatPr defaultRowHeight="14.4" x14ac:dyDescent="0.3"/>
  <cols>
    <col min="1" max="1" width="10.6640625" customWidth="1"/>
    <col min="2" max="2" width="10.6640625" style="5" customWidth="1"/>
    <col min="3" max="3" width="10.6640625" style="1" customWidth="1"/>
    <col min="4" max="4" width="10.6640625" style="3" customWidth="1"/>
    <col min="5" max="5" width="10.6640625" customWidth="1"/>
    <col min="6" max="6" width="12" style="6" customWidth="1"/>
    <col min="7" max="8" width="12" customWidth="1"/>
    <col min="9" max="9" width="12" style="2" customWidth="1"/>
    <col min="14" max="14" width="8.88671875" style="1"/>
  </cols>
  <sheetData>
    <row r="1" spans="1:9" x14ac:dyDescent="0.3">
      <c r="A1" s="1"/>
      <c r="B1" s="4"/>
      <c r="C1" s="7"/>
      <c r="E1" s="20"/>
      <c r="F1" s="21"/>
    </row>
    <row r="2" spans="1:9" x14ac:dyDescent="0.3">
      <c r="A2" s="4" t="s">
        <v>2</v>
      </c>
      <c r="C2" s="7" t="s">
        <v>0</v>
      </c>
      <c r="D2" s="19">
        <v>250</v>
      </c>
      <c r="E2" s="20" t="s">
        <v>5</v>
      </c>
      <c r="F2" s="21"/>
      <c r="H2" s="17"/>
    </row>
    <row r="3" spans="1:9" x14ac:dyDescent="0.3">
      <c r="A3" s="1" t="s">
        <v>3</v>
      </c>
      <c r="C3" s="7" t="s">
        <v>15</v>
      </c>
      <c r="D3" s="16">
        <v>50</v>
      </c>
      <c r="E3" s="20" t="s">
        <v>16</v>
      </c>
      <c r="F3" s="22" t="s">
        <v>29</v>
      </c>
      <c r="H3" s="17"/>
    </row>
    <row r="4" spans="1:9" x14ac:dyDescent="0.3">
      <c r="A4" s="4"/>
      <c r="D4" s="14">
        <f>D3/1000000</f>
        <v>5.0000000000000002E-5</v>
      </c>
      <c r="E4" s="20" t="s">
        <v>6</v>
      </c>
      <c r="F4" s="21"/>
      <c r="H4" s="17"/>
    </row>
    <row r="5" spans="1:9" x14ac:dyDescent="0.3">
      <c r="A5" s="4" t="s">
        <v>2</v>
      </c>
      <c r="C5" s="7" t="s">
        <v>4</v>
      </c>
      <c r="D5" s="15">
        <f>1/D4</f>
        <v>20000</v>
      </c>
      <c r="E5" s="20" t="s">
        <v>5</v>
      </c>
      <c r="F5" s="21"/>
      <c r="H5" s="17"/>
    </row>
    <row r="6" spans="1:9" x14ac:dyDescent="0.3">
      <c r="A6" s="4" t="s">
        <v>3</v>
      </c>
      <c r="C6" s="1" t="s">
        <v>1</v>
      </c>
      <c r="D6" s="16">
        <v>32768</v>
      </c>
      <c r="E6" s="20" t="s">
        <v>9</v>
      </c>
      <c r="F6" s="23" t="s">
        <v>22</v>
      </c>
      <c r="H6" s="17"/>
    </row>
    <row r="7" spans="1:9" x14ac:dyDescent="0.3">
      <c r="A7" s="4" t="s">
        <v>3</v>
      </c>
      <c r="C7" s="4" t="s">
        <v>17</v>
      </c>
      <c r="D7" s="16">
        <v>2000</v>
      </c>
      <c r="E7" s="20" t="s">
        <v>9</v>
      </c>
      <c r="F7" s="21"/>
    </row>
    <row r="8" spans="1:9" x14ac:dyDescent="0.3">
      <c r="A8" s="4" t="s">
        <v>2</v>
      </c>
      <c r="C8" s="7" t="s">
        <v>18</v>
      </c>
      <c r="D8" s="15">
        <f>D5/D7</f>
        <v>10</v>
      </c>
      <c r="E8" s="20" t="s">
        <v>19</v>
      </c>
      <c r="F8" s="21"/>
    </row>
    <row r="9" spans="1:9" x14ac:dyDescent="0.3">
      <c r="A9" s="1"/>
      <c r="B9" s="4"/>
      <c r="C9" s="7"/>
      <c r="E9" s="20"/>
      <c r="F9" s="21"/>
    </row>
    <row r="10" spans="1:9" x14ac:dyDescent="0.3">
      <c r="A10" s="1" t="s">
        <v>2</v>
      </c>
      <c r="B10" s="4"/>
      <c r="C10" s="7" t="s">
        <v>21</v>
      </c>
      <c r="D10" s="15">
        <f>D6/D5*D2</f>
        <v>409.6</v>
      </c>
      <c r="E10" s="20"/>
      <c r="F10" s="23" t="s">
        <v>23</v>
      </c>
    </row>
    <row r="11" spans="1:9" x14ac:dyDescent="0.3">
      <c r="A11" s="1" t="s">
        <v>3</v>
      </c>
      <c r="C11" s="4" t="s">
        <v>24</v>
      </c>
      <c r="D11" s="18">
        <f>ROUND(D10,0)</f>
        <v>410</v>
      </c>
      <c r="E11" s="20"/>
      <c r="F11" s="22" t="s">
        <v>26</v>
      </c>
    </row>
    <row r="12" spans="1:9" x14ac:dyDescent="0.3">
      <c r="A12" s="1" t="s">
        <v>2</v>
      </c>
      <c r="B12" s="4"/>
      <c r="C12" s="7" t="s">
        <v>25</v>
      </c>
      <c r="D12" s="15">
        <f>D11/D6*D5</f>
        <v>250.244140625</v>
      </c>
      <c r="E12" s="20" t="s">
        <v>5</v>
      </c>
      <c r="F12" s="22" t="s">
        <v>27</v>
      </c>
    </row>
    <row r="13" spans="1:9" x14ac:dyDescent="0.3">
      <c r="B13" s="4"/>
      <c r="C13" s="7"/>
    </row>
    <row r="14" spans="1:9" x14ac:dyDescent="0.3">
      <c r="A14" s="30" t="s">
        <v>28</v>
      </c>
      <c r="B14" s="30"/>
      <c r="C14" s="30"/>
      <c r="D14" s="30"/>
      <c r="E14" s="30"/>
      <c r="F14" s="30"/>
      <c r="G14" s="30"/>
      <c r="H14" s="30"/>
      <c r="I14" s="53"/>
    </row>
    <row r="15" spans="1:9" x14ac:dyDescent="0.3">
      <c r="A15" s="31" t="s">
        <v>7</v>
      </c>
      <c r="B15" s="30"/>
      <c r="C15" s="30"/>
      <c r="D15" s="30"/>
      <c r="E15" s="30"/>
      <c r="F15" s="30"/>
      <c r="G15" s="30"/>
      <c r="H15" s="30"/>
      <c r="I15" s="53"/>
    </row>
    <row r="16" spans="1:9" x14ac:dyDescent="0.3">
      <c r="A16" s="29" t="s">
        <v>37</v>
      </c>
      <c r="B16" s="28"/>
      <c r="C16" s="28"/>
      <c r="D16" s="28"/>
      <c r="E16" s="28"/>
      <c r="F16" s="28"/>
      <c r="G16" s="28"/>
      <c r="H16" s="28"/>
      <c r="I16" s="53"/>
    </row>
    <row r="17" spans="1:14" x14ac:dyDescent="0.3">
      <c r="A17" s="51"/>
      <c r="B17" s="52"/>
      <c r="C17" s="52"/>
      <c r="D17" s="52"/>
      <c r="E17" s="52"/>
      <c r="F17" s="52"/>
      <c r="G17" s="52"/>
      <c r="H17" s="52"/>
    </row>
    <row r="18" spans="1:14" ht="15" thickBot="1" x14ac:dyDescent="0.35">
      <c r="C18" s="32" t="s">
        <v>34</v>
      </c>
      <c r="D18" s="32"/>
    </row>
    <row r="19" spans="1:14" s="8" customFormat="1" x14ac:dyDescent="0.3">
      <c r="A19" s="8" t="s">
        <v>20</v>
      </c>
      <c r="B19" s="13" t="s">
        <v>14</v>
      </c>
      <c r="C19" s="8" t="s">
        <v>8</v>
      </c>
      <c r="D19" s="9" t="s">
        <v>11</v>
      </c>
      <c r="F19" s="10" t="s">
        <v>30</v>
      </c>
      <c r="G19" s="24" t="s">
        <v>30</v>
      </c>
      <c r="H19" s="8" t="s">
        <v>32</v>
      </c>
      <c r="I19" s="26" t="s">
        <v>32</v>
      </c>
      <c r="N19" s="1"/>
    </row>
    <row r="20" spans="1:14" s="8" customFormat="1" ht="15" thickBot="1" x14ac:dyDescent="0.35">
      <c r="B20" s="13" t="s">
        <v>10</v>
      </c>
      <c r="C20" s="12" t="s">
        <v>13</v>
      </c>
      <c r="D20" s="11" t="s">
        <v>12</v>
      </c>
      <c r="F20" s="10" t="s">
        <v>31</v>
      </c>
      <c r="G20" s="25" t="s">
        <v>33</v>
      </c>
      <c r="H20" s="8" t="s">
        <v>31</v>
      </c>
      <c r="I20" s="27" t="s">
        <v>33</v>
      </c>
      <c r="N20" s="1"/>
    </row>
    <row r="21" spans="1:14" s="8" customFormat="1" ht="15" thickTop="1" x14ac:dyDescent="0.3">
      <c r="A21" s="44">
        <f>POWER(2,31)+3000-1</f>
        <v>2147486647</v>
      </c>
      <c r="B21" s="45">
        <f>A21*$D$4*1000</f>
        <v>107374332.35000001</v>
      </c>
      <c r="C21" s="45">
        <f>$D$2*B21/1000</f>
        <v>26843583.087500002</v>
      </c>
      <c r="D21" s="45" t="e">
        <f>SIN(2*PI()*C21)</f>
        <v>#NUM!</v>
      </c>
      <c r="E21" s="46">
        <f>A21*$D$10</f>
        <v>879610530611.20007</v>
      </c>
      <c r="F21" s="47"/>
      <c r="G21" s="48">
        <f>MOD(E21,$D$6)</f>
        <v>2867.2000732421875</v>
      </c>
      <c r="H21" s="49">
        <f>A21*$D$11</f>
        <v>880469525270</v>
      </c>
      <c r="I21" s="50">
        <f>_xlfn.BITAND(H21,$D$6-1)</f>
        <v>17174</v>
      </c>
      <c r="K21" s="20" t="s">
        <v>35</v>
      </c>
      <c r="N21" s="1"/>
    </row>
    <row r="22" spans="1:14" s="8" customFormat="1" x14ac:dyDescent="0.3">
      <c r="A22" s="33"/>
      <c r="B22" s="34"/>
      <c r="C22" s="34"/>
      <c r="D22" s="34"/>
      <c r="E22" s="36"/>
      <c r="F22" s="38"/>
      <c r="G22" s="39"/>
      <c r="H22" s="36"/>
      <c r="I22" s="37"/>
      <c r="K22" s="20"/>
      <c r="N22" s="1"/>
    </row>
    <row r="23" spans="1:14" x14ac:dyDescent="0.3">
      <c r="A23" s="33">
        <v>0</v>
      </c>
      <c r="B23" s="40">
        <f>A23*$D$4*1000</f>
        <v>0</v>
      </c>
      <c r="C23" s="41">
        <f>$D$2*B23/1000</f>
        <v>0</v>
      </c>
      <c r="D23" s="36">
        <f>SIN(2*PI()*C23)</f>
        <v>0</v>
      </c>
      <c r="E23" s="33"/>
      <c r="F23" s="36">
        <f>A23*$D$10</f>
        <v>0</v>
      </c>
      <c r="G23" s="35">
        <f>MOD(F23,$D$6)</f>
        <v>0</v>
      </c>
      <c r="H23" s="42">
        <f>A23*$D$11</f>
        <v>0</v>
      </c>
      <c r="I23" s="37">
        <f>_xlfn.BITAND(H23,$D$6-1)</f>
        <v>0</v>
      </c>
      <c r="K23" t="s">
        <v>36</v>
      </c>
    </row>
    <row r="24" spans="1:14" x14ac:dyDescent="0.3">
      <c r="A24" s="33">
        <v>1</v>
      </c>
      <c r="B24" s="40">
        <f t="shared" ref="B24:B70" si="0">A24*$D$4*1000</f>
        <v>0.05</v>
      </c>
      <c r="C24" s="41">
        <f t="shared" ref="C24:C70" si="1">$D$2*B24/1000</f>
        <v>1.2500000000000001E-2</v>
      </c>
      <c r="D24" s="36">
        <f t="shared" ref="D24:D70" si="2">SIN(2*PI()*C24)</f>
        <v>7.8459095727844944E-2</v>
      </c>
      <c r="E24" s="33"/>
      <c r="F24" s="36">
        <f t="shared" ref="F24:F70" si="3">A24*$D$10</f>
        <v>409.6</v>
      </c>
      <c r="G24" s="35">
        <f t="shared" ref="G24:G70" si="4">MOD(F24,$D$6)</f>
        <v>409.6</v>
      </c>
      <c r="H24" s="42">
        <f t="shared" ref="H24:H70" si="5">A24*$D$11</f>
        <v>410</v>
      </c>
      <c r="I24" s="37">
        <f t="shared" ref="I24:I70" si="6">_xlfn.BITAND(H24,$D$6-1)</f>
        <v>410</v>
      </c>
    </row>
    <row r="25" spans="1:14" x14ac:dyDescent="0.3">
      <c r="A25" s="33">
        <v>2</v>
      </c>
      <c r="B25" s="40">
        <f t="shared" si="0"/>
        <v>0.1</v>
      </c>
      <c r="C25" s="41">
        <f t="shared" si="1"/>
        <v>2.5000000000000001E-2</v>
      </c>
      <c r="D25" s="36">
        <f t="shared" si="2"/>
        <v>0.15643446504023087</v>
      </c>
      <c r="E25" s="33"/>
      <c r="F25" s="36">
        <f t="shared" si="3"/>
        <v>819.2</v>
      </c>
      <c r="G25" s="35">
        <f t="shared" si="4"/>
        <v>819.2</v>
      </c>
      <c r="H25" s="42">
        <f t="shared" si="5"/>
        <v>820</v>
      </c>
      <c r="I25" s="37">
        <f t="shared" si="6"/>
        <v>820</v>
      </c>
    </row>
    <row r="26" spans="1:14" x14ac:dyDescent="0.3">
      <c r="A26" s="33">
        <v>3</v>
      </c>
      <c r="B26" s="40">
        <f t="shared" si="0"/>
        <v>0.15000000000000002</v>
      </c>
      <c r="C26" s="41">
        <f t="shared" si="1"/>
        <v>3.7500000000000006E-2</v>
      </c>
      <c r="D26" s="36">
        <f t="shared" si="2"/>
        <v>0.23344536385590542</v>
      </c>
      <c r="E26" s="33"/>
      <c r="F26" s="36">
        <f t="shared" si="3"/>
        <v>1228.8000000000002</v>
      </c>
      <c r="G26" s="35">
        <f t="shared" si="4"/>
        <v>1228.8000000000002</v>
      </c>
      <c r="H26" s="42">
        <f t="shared" si="5"/>
        <v>1230</v>
      </c>
      <c r="I26" s="37">
        <f t="shared" si="6"/>
        <v>1230</v>
      </c>
    </row>
    <row r="27" spans="1:14" x14ac:dyDescent="0.3">
      <c r="A27" s="33">
        <v>4</v>
      </c>
      <c r="B27" s="40">
        <f t="shared" si="0"/>
        <v>0.2</v>
      </c>
      <c r="C27" s="41">
        <f t="shared" si="1"/>
        <v>0.05</v>
      </c>
      <c r="D27" s="36">
        <f t="shared" si="2"/>
        <v>0.3090169943749474</v>
      </c>
      <c r="E27" s="33"/>
      <c r="F27" s="36">
        <f t="shared" si="3"/>
        <v>1638.4</v>
      </c>
      <c r="G27" s="35">
        <f t="shared" si="4"/>
        <v>1638.4</v>
      </c>
      <c r="H27" s="42">
        <f t="shared" si="5"/>
        <v>1640</v>
      </c>
      <c r="I27" s="37">
        <f t="shared" si="6"/>
        <v>1640</v>
      </c>
    </row>
    <row r="28" spans="1:14" x14ac:dyDescent="0.3">
      <c r="A28" s="33">
        <v>5</v>
      </c>
      <c r="B28" s="40">
        <f t="shared" si="0"/>
        <v>0.25</v>
      </c>
      <c r="C28" s="41">
        <f t="shared" si="1"/>
        <v>6.25E-2</v>
      </c>
      <c r="D28" s="36">
        <f t="shared" si="2"/>
        <v>0.38268343236508978</v>
      </c>
      <c r="E28" s="33"/>
      <c r="F28" s="36">
        <f t="shared" si="3"/>
        <v>2048</v>
      </c>
      <c r="G28" s="35">
        <f t="shared" si="4"/>
        <v>2048</v>
      </c>
      <c r="H28" s="42">
        <f t="shared" si="5"/>
        <v>2050</v>
      </c>
      <c r="I28" s="37">
        <f t="shared" si="6"/>
        <v>2050</v>
      </c>
    </row>
    <row r="29" spans="1:14" x14ac:dyDescent="0.3">
      <c r="A29" s="33">
        <v>6</v>
      </c>
      <c r="B29" s="40">
        <f t="shared" si="0"/>
        <v>0.30000000000000004</v>
      </c>
      <c r="C29" s="41">
        <f t="shared" si="1"/>
        <v>7.5000000000000011E-2</v>
      </c>
      <c r="D29" s="36">
        <f t="shared" si="2"/>
        <v>0.4539904997395468</v>
      </c>
      <c r="E29" s="33"/>
      <c r="F29" s="36">
        <f t="shared" si="3"/>
        <v>2457.6000000000004</v>
      </c>
      <c r="G29" s="35">
        <f t="shared" si="4"/>
        <v>2457.6000000000004</v>
      </c>
      <c r="H29" s="42">
        <f t="shared" si="5"/>
        <v>2460</v>
      </c>
      <c r="I29" s="37">
        <f t="shared" si="6"/>
        <v>2460</v>
      </c>
    </row>
    <row r="30" spans="1:14" x14ac:dyDescent="0.3">
      <c r="A30" s="33">
        <v>7</v>
      </c>
      <c r="B30" s="40">
        <f t="shared" si="0"/>
        <v>0.35</v>
      </c>
      <c r="C30" s="41">
        <f t="shared" si="1"/>
        <v>8.7499999999999994E-2</v>
      </c>
      <c r="D30" s="36">
        <f t="shared" si="2"/>
        <v>0.5224985647159488</v>
      </c>
      <c r="E30" s="33"/>
      <c r="F30" s="36">
        <f t="shared" si="3"/>
        <v>2867.2000000000003</v>
      </c>
      <c r="G30" s="35">
        <f t="shared" si="4"/>
        <v>2867.2000000000003</v>
      </c>
      <c r="H30" s="42">
        <f t="shared" si="5"/>
        <v>2870</v>
      </c>
      <c r="I30" s="37">
        <f t="shared" si="6"/>
        <v>2870</v>
      </c>
    </row>
    <row r="31" spans="1:14" x14ac:dyDescent="0.3">
      <c r="A31" s="33">
        <v>8</v>
      </c>
      <c r="B31" s="40">
        <f t="shared" si="0"/>
        <v>0.4</v>
      </c>
      <c r="C31" s="41">
        <f t="shared" si="1"/>
        <v>0.1</v>
      </c>
      <c r="D31" s="36">
        <f t="shared" si="2"/>
        <v>0.58778525229247314</v>
      </c>
      <c r="E31" s="33"/>
      <c r="F31" s="36">
        <f t="shared" si="3"/>
        <v>3276.8</v>
      </c>
      <c r="G31" s="35">
        <f t="shared" si="4"/>
        <v>3276.8</v>
      </c>
      <c r="H31" s="42">
        <f t="shared" si="5"/>
        <v>3280</v>
      </c>
      <c r="I31" s="37">
        <f t="shared" si="6"/>
        <v>3280</v>
      </c>
    </row>
    <row r="32" spans="1:14" x14ac:dyDescent="0.3">
      <c r="A32" s="33">
        <v>9</v>
      </c>
      <c r="B32" s="40">
        <f t="shared" si="0"/>
        <v>0.45000000000000007</v>
      </c>
      <c r="C32" s="41">
        <f t="shared" si="1"/>
        <v>0.11250000000000002</v>
      </c>
      <c r="D32" s="36">
        <f t="shared" si="2"/>
        <v>0.64944804833018377</v>
      </c>
      <c r="E32" s="33"/>
      <c r="F32" s="36">
        <f t="shared" si="3"/>
        <v>3686.4</v>
      </c>
      <c r="G32" s="35">
        <f t="shared" si="4"/>
        <v>3686.4</v>
      </c>
      <c r="H32" s="42">
        <f t="shared" si="5"/>
        <v>3690</v>
      </c>
      <c r="I32" s="37">
        <f t="shared" si="6"/>
        <v>3690</v>
      </c>
    </row>
    <row r="33" spans="1:9" x14ac:dyDescent="0.3">
      <c r="A33" s="33">
        <v>10</v>
      </c>
      <c r="B33" s="40">
        <f t="shared" si="0"/>
        <v>0.5</v>
      </c>
      <c r="C33" s="41">
        <f t="shared" si="1"/>
        <v>0.125</v>
      </c>
      <c r="D33" s="36">
        <f t="shared" si="2"/>
        <v>0.70710678118654746</v>
      </c>
      <c r="E33" s="33"/>
      <c r="F33" s="36">
        <f t="shared" si="3"/>
        <v>4096</v>
      </c>
      <c r="G33" s="35">
        <f t="shared" si="4"/>
        <v>4096</v>
      </c>
      <c r="H33" s="42">
        <f t="shared" si="5"/>
        <v>4100</v>
      </c>
      <c r="I33" s="37">
        <f t="shared" si="6"/>
        <v>4100</v>
      </c>
    </row>
    <row r="34" spans="1:9" x14ac:dyDescent="0.3">
      <c r="A34" s="33">
        <v>11</v>
      </c>
      <c r="B34" s="40">
        <f t="shared" si="0"/>
        <v>0.55000000000000004</v>
      </c>
      <c r="C34" s="41">
        <f t="shared" si="1"/>
        <v>0.13750000000000001</v>
      </c>
      <c r="D34" s="36">
        <f t="shared" si="2"/>
        <v>0.76040596560003104</v>
      </c>
      <c r="E34" s="33"/>
      <c r="F34" s="36">
        <f t="shared" si="3"/>
        <v>4505.6000000000004</v>
      </c>
      <c r="G34" s="35">
        <f t="shared" si="4"/>
        <v>4505.6000000000004</v>
      </c>
      <c r="H34" s="42">
        <f t="shared" si="5"/>
        <v>4510</v>
      </c>
      <c r="I34" s="37">
        <f t="shared" si="6"/>
        <v>4510</v>
      </c>
    </row>
    <row r="35" spans="1:9" x14ac:dyDescent="0.3">
      <c r="A35" s="33">
        <v>12</v>
      </c>
      <c r="B35" s="40">
        <f t="shared" si="0"/>
        <v>0.60000000000000009</v>
      </c>
      <c r="C35" s="41">
        <f t="shared" si="1"/>
        <v>0.15000000000000002</v>
      </c>
      <c r="D35" s="36">
        <f t="shared" si="2"/>
        <v>0.80901699437494745</v>
      </c>
      <c r="E35" s="33"/>
      <c r="F35" s="36">
        <f t="shared" si="3"/>
        <v>4915.2000000000007</v>
      </c>
      <c r="G35" s="35">
        <f t="shared" si="4"/>
        <v>4915.2000000000007</v>
      </c>
      <c r="H35" s="42">
        <f t="shared" si="5"/>
        <v>4920</v>
      </c>
      <c r="I35" s="37">
        <f t="shared" si="6"/>
        <v>4920</v>
      </c>
    </row>
    <row r="36" spans="1:9" x14ac:dyDescent="0.3">
      <c r="A36" s="33">
        <v>13</v>
      </c>
      <c r="B36" s="40">
        <f t="shared" si="0"/>
        <v>0.65000000000000013</v>
      </c>
      <c r="C36" s="41">
        <f t="shared" si="1"/>
        <v>0.16250000000000003</v>
      </c>
      <c r="D36" s="36">
        <f t="shared" si="2"/>
        <v>0.85264016435409229</v>
      </c>
      <c r="E36" s="33"/>
      <c r="F36" s="36">
        <f t="shared" si="3"/>
        <v>5324.8</v>
      </c>
      <c r="G36" s="35">
        <f t="shared" si="4"/>
        <v>5324.8</v>
      </c>
      <c r="H36" s="42">
        <f t="shared" si="5"/>
        <v>5330</v>
      </c>
      <c r="I36" s="37">
        <f t="shared" si="6"/>
        <v>5330</v>
      </c>
    </row>
    <row r="37" spans="1:9" x14ac:dyDescent="0.3">
      <c r="A37" s="33">
        <v>14</v>
      </c>
      <c r="B37" s="40">
        <f t="shared" si="0"/>
        <v>0.7</v>
      </c>
      <c r="C37" s="41">
        <f t="shared" si="1"/>
        <v>0.17499999999999999</v>
      </c>
      <c r="D37" s="36">
        <f t="shared" si="2"/>
        <v>0.89100652418836779</v>
      </c>
      <c r="E37" s="33"/>
      <c r="F37" s="36">
        <f t="shared" si="3"/>
        <v>5734.4000000000005</v>
      </c>
      <c r="G37" s="35">
        <f t="shared" si="4"/>
        <v>5734.4000000000005</v>
      </c>
      <c r="H37" s="42">
        <f t="shared" si="5"/>
        <v>5740</v>
      </c>
      <c r="I37" s="37">
        <f t="shared" si="6"/>
        <v>5740</v>
      </c>
    </row>
    <row r="38" spans="1:9" x14ac:dyDescent="0.3">
      <c r="A38" s="33">
        <v>15</v>
      </c>
      <c r="B38" s="40">
        <f t="shared" si="0"/>
        <v>0.75</v>
      </c>
      <c r="C38" s="41">
        <f t="shared" si="1"/>
        <v>0.1875</v>
      </c>
      <c r="D38" s="36">
        <f t="shared" si="2"/>
        <v>0.92387953251128674</v>
      </c>
      <c r="E38" s="33"/>
      <c r="F38" s="36">
        <f t="shared" si="3"/>
        <v>6144</v>
      </c>
      <c r="G38" s="35">
        <f t="shared" si="4"/>
        <v>6144</v>
      </c>
      <c r="H38" s="42">
        <f t="shared" si="5"/>
        <v>6150</v>
      </c>
      <c r="I38" s="37">
        <f t="shared" si="6"/>
        <v>6150</v>
      </c>
    </row>
    <row r="39" spans="1:9" x14ac:dyDescent="0.3">
      <c r="A39" s="33">
        <v>16</v>
      </c>
      <c r="B39" s="40">
        <f t="shared" si="0"/>
        <v>0.8</v>
      </c>
      <c r="C39" s="41">
        <f t="shared" si="1"/>
        <v>0.2</v>
      </c>
      <c r="D39" s="36">
        <f t="shared" si="2"/>
        <v>0.95105651629515353</v>
      </c>
      <c r="E39" s="33"/>
      <c r="F39" s="36">
        <f t="shared" si="3"/>
        <v>6553.6</v>
      </c>
      <c r="G39" s="35">
        <f t="shared" si="4"/>
        <v>6553.6</v>
      </c>
      <c r="H39" s="42">
        <f t="shared" si="5"/>
        <v>6560</v>
      </c>
      <c r="I39" s="37">
        <f t="shared" si="6"/>
        <v>6560</v>
      </c>
    </row>
    <row r="40" spans="1:9" x14ac:dyDescent="0.3">
      <c r="A40" s="33">
        <v>17</v>
      </c>
      <c r="B40" s="40">
        <f t="shared" si="0"/>
        <v>0.85000000000000009</v>
      </c>
      <c r="C40" s="41">
        <f t="shared" si="1"/>
        <v>0.21250000000000002</v>
      </c>
      <c r="D40" s="36">
        <f t="shared" si="2"/>
        <v>0.97236992039767667</v>
      </c>
      <c r="E40" s="33"/>
      <c r="F40" s="36">
        <f t="shared" si="3"/>
        <v>6963.2000000000007</v>
      </c>
      <c r="G40" s="35">
        <f t="shared" si="4"/>
        <v>6963.2000000000007</v>
      </c>
      <c r="H40" s="42">
        <f t="shared" si="5"/>
        <v>6970</v>
      </c>
      <c r="I40" s="37">
        <f t="shared" si="6"/>
        <v>6970</v>
      </c>
    </row>
    <row r="41" spans="1:9" x14ac:dyDescent="0.3">
      <c r="A41" s="33">
        <v>18</v>
      </c>
      <c r="B41" s="40">
        <f t="shared" si="0"/>
        <v>0.90000000000000013</v>
      </c>
      <c r="C41" s="41">
        <f t="shared" si="1"/>
        <v>0.22500000000000003</v>
      </c>
      <c r="D41" s="36">
        <f t="shared" si="2"/>
        <v>0.98768834059513777</v>
      </c>
      <c r="E41" s="33"/>
      <c r="F41" s="36">
        <f t="shared" si="3"/>
        <v>7372.8</v>
      </c>
      <c r="G41" s="35">
        <f t="shared" si="4"/>
        <v>7372.8</v>
      </c>
      <c r="H41" s="42">
        <f t="shared" si="5"/>
        <v>7380</v>
      </c>
      <c r="I41" s="37">
        <f t="shared" si="6"/>
        <v>7380</v>
      </c>
    </row>
    <row r="42" spans="1:9" x14ac:dyDescent="0.3">
      <c r="A42" s="33">
        <v>19</v>
      </c>
      <c r="B42" s="40">
        <f t="shared" si="0"/>
        <v>0.95</v>
      </c>
      <c r="C42" s="41">
        <f t="shared" si="1"/>
        <v>0.23749999999999999</v>
      </c>
      <c r="D42" s="36">
        <f t="shared" si="2"/>
        <v>0.99691733373312796</v>
      </c>
      <c r="E42" s="33"/>
      <c r="F42" s="36">
        <f t="shared" si="3"/>
        <v>7782.4000000000005</v>
      </c>
      <c r="G42" s="35">
        <f t="shared" si="4"/>
        <v>7782.4000000000005</v>
      </c>
      <c r="H42" s="42">
        <f t="shared" si="5"/>
        <v>7790</v>
      </c>
      <c r="I42" s="37">
        <f t="shared" si="6"/>
        <v>7790</v>
      </c>
    </row>
    <row r="43" spans="1:9" x14ac:dyDescent="0.3">
      <c r="A43" s="33">
        <v>20</v>
      </c>
      <c r="B43" s="40">
        <f t="shared" si="0"/>
        <v>1</v>
      </c>
      <c r="C43" s="41">
        <f t="shared" si="1"/>
        <v>0.25</v>
      </c>
      <c r="D43" s="36">
        <f t="shared" si="2"/>
        <v>1</v>
      </c>
      <c r="E43" s="33"/>
      <c r="F43" s="36">
        <f t="shared" si="3"/>
        <v>8192</v>
      </c>
      <c r="G43" s="35">
        <f t="shared" si="4"/>
        <v>8192</v>
      </c>
      <c r="H43" s="42">
        <f t="shared" si="5"/>
        <v>8200</v>
      </c>
      <c r="I43" s="37">
        <f t="shared" si="6"/>
        <v>8200</v>
      </c>
    </row>
    <row r="44" spans="1:9" x14ac:dyDescent="0.3">
      <c r="A44" s="33">
        <v>21</v>
      </c>
      <c r="B44" s="40">
        <f t="shared" si="0"/>
        <v>1.05</v>
      </c>
      <c r="C44" s="41">
        <f t="shared" si="1"/>
        <v>0.26250000000000001</v>
      </c>
      <c r="D44" s="36">
        <f t="shared" si="2"/>
        <v>0.99691733373312796</v>
      </c>
      <c r="E44" s="33"/>
      <c r="F44" s="36">
        <f t="shared" si="3"/>
        <v>8601.6</v>
      </c>
      <c r="G44" s="35">
        <f t="shared" si="4"/>
        <v>8601.6</v>
      </c>
      <c r="H44" s="42">
        <f t="shared" si="5"/>
        <v>8610</v>
      </c>
      <c r="I44" s="37">
        <f t="shared" si="6"/>
        <v>8610</v>
      </c>
    </row>
    <row r="45" spans="1:9" x14ac:dyDescent="0.3">
      <c r="A45" s="33">
        <v>22</v>
      </c>
      <c r="B45" s="40">
        <f t="shared" si="0"/>
        <v>1.1000000000000001</v>
      </c>
      <c r="C45" s="41">
        <f t="shared" si="1"/>
        <v>0.27500000000000002</v>
      </c>
      <c r="D45" s="36">
        <f t="shared" si="2"/>
        <v>0.98768834059513766</v>
      </c>
      <c r="E45" s="33"/>
      <c r="F45" s="36">
        <f t="shared" si="3"/>
        <v>9011.2000000000007</v>
      </c>
      <c r="G45" s="35">
        <f t="shared" si="4"/>
        <v>9011.2000000000007</v>
      </c>
      <c r="H45" s="42">
        <f t="shared" si="5"/>
        <v>9020</v>
      </c>
      <c r="I45" s="37">
        <f t="shared" si="6"/>
        <v>9020</v>
      </c>
    </row>
    <row r="46" spans="1:9" x14ac:dyDescent="0.3">
      <c r="A46" s="33">
        <v>23</v>
      </c>
      <c r="B46" s="40">
        <f t="shared" si="0"/>
        <v>1.1499999999999999</v>
      </c>
      <c r="C46" s="41">
        <f t="shared" si="1"/>
        <v>0.28749999999999998</v>
      </c>
      <c r="D46" s="36">
        <f t="shared" si="2"/>
        <v>0.97236992039767667</v>
      </c>
      <c r="E46" s="33"/>
      <c r="F46" s="36">
        <f t="shared" si="3"/>
        <v>9420.8000000000011</v>
      </c>
      <c r="G46" s="35">
        <f t="shared" si="4"/>
        <v>9420.8000000000011</v>
      </c>
      <c r="H46" s="42">
        <f t="shared" si="5"/>
        <v>9430</v>
      </c>
      <c r="I46" s="37">
        <f t="shared" si="6"/>
        <v>9430</v>
      </c>
    </row>
    <row r="47" spans="1:9" x14ac:dyDescent="0.3">
      <c r="A47" s="33">
        <v>24</v>
      </c>
      <c r="B47" s="40">
        <f t="shared" si="0"/>
        <v>1.2000000000000002</v>
      </c>
      <c r="C47" s="41">
        <f t="shared" si="1"/>
        <v>0.30000000000000004</v>
      </c>
      <c r="D47" s="36">
        <f t="shared" si="2"/>
        <v>0.95105651629515353</v>
      </c>
      <c r="E47" s="33"/>
      <c r="F47" s="36">
        <f t="shared" si="3"/>
        <v>9830.4000000000015</v>
      </c>
      <c r="G47" s="35">
        <f t="shared" si="4"/>
        <v>9830.4000000000015</v>
      </c>
      <c r="H47" s="42">
        <f t="shared" si="5"/>
        <v>9840</v>
      </c>
      <c r="I47" s="37">
        <f t="shared" si="6"/>
        <v>9840</v>
      </c>
    </row>
    <row r="48" spans="1:9" x14ac:dyDescent="0.3">
      <c r="A48" s="33">
        <v>25</v>
      </c>
      <c r="B48" s="40">
        <f t="shared" si="0"/>
        <v>1.25</v>
      </c>
      <c r="C48" s="41">
        <f t="shared" si="1"/>
        <v>0.3125</v>
      </c>
      <c r="D48" s="36">
        <f t="shared" si="2"/>
        <v>0.92387953251128674</v>
      </c>
      <c r="E48" s="33"/>
      <c r="F48" s="36">
        <f t="shared" si="3"/>
        <v>10240</v>
      </c>
      <c r="G48" s="35">
        <f t="shared" si="4"/>
        <v>10240</v>
      </c>
      <c r="H48" s="42">
        <f t="shared" si="5"/>
        <v>10250</v>
      </c>
      <c r="I48" s="37">
        <f t="shared" si="6"/>
        <v>10250</v>
      </c>
    </row>
    <row r="49" spans="1:9" x14ac:dyDescent="0.3">
      <c r="A49" s="33">
        <v>26</v>
      </c>
      <c r="B49" s="40">
        <f t="shared" si="0"/>
        <v>1.3000000000000003</v>
      </c>
      <c r="C49" s="41">
        <f t="shared" si="1"/>
        <v>0.32500000000000007</v>
      </c>
      <c r="D49" s="36">
        <f t="shared" si="2"/>
        <v>0.89100652418836768</v>
      </c>
      <c r="E49" s="33"/>
      <c r="F49" s="36">
        <f t="shared" si="3"/>
        <v>10649.6</v>
      </c>
      <c r="G49" s="35">
        <f t="shared" si="4"/>
        <v>10649.6</v>
      </c>
      <c r="H49" s="42">
        <f t="shared" si="5"/>
        <v>10660</v>
      </c>
      <c r="I49" s="37">
        <f t="shared" si="6"/>
        <v>10660</v>
      </c>
    </row>
    <row r="50" spans="1:9" x14ac:dyDescent="0.3">
      <c r="A50" s="33">
        <v>27</v>
      </c>
      <c r="B50" s="40">
        <f t="shared" si="0"/>
        <v>1.35</v>
      </c>
      <c r="C50" s="41">
        <f t="shared" si="1"/>
        <v>0.33750000000000002</v>
      </c>
      <c r="D50" s="36">
        <f t="shared" si="2"/>
        <v>0.85264016435409229</v>
      </c>
      <c r="E50" s="33"/>
      <c r="F50" s="36">
        <f t="shared" si="3"/>
        <v>11059.2</v>
      </c>
      <c r="G50" s="35">
        <f t="shared" si="4"/>
        <v>11059.2</v>
      </c>
      <c r="H50" s="42">
        <f t="shared" si="5"/>
        <v>11070</v>
      </c>
      <c r="I50" s="37">
        <f t="shared" si="6"/>
        <v>11070</v>
      </c>
    </row>
    <row r="51" spans="1:9" x14ac:dyDescent="0.3">
      <c r="A51" s="33">
        <v>28</v>
      </c>
      <c r="B51" s="40">
        <f t="shared" si="0"/>
        <v>1.4</v>
      </c>
      <c r="C51" s="41">
        <f t="shared" si="1"/>
        <v>0.35</v>
      </c>
      <c r="D51" s="36">
        <f t="shared" si="2"/>
        <v>0.80901699437494745</v>
      </c>
      <c r="E51" s="33"/>
      <c r="F51" s="36">
        <f t="shared" si="3"/>
        <v>11468.800000000001</v>
      </c>
      <c r="G51" s="35">
        <f t="shared" si="4"/>
        <v>11468.800000000001</v>
      </c>
      <c r="H51" s="42">
        <f t="shared" si="5"/>
        <v>11480</v>
      </c>
      <c r="I51" s="37">
        <f t="shared" si="6"/>
        <v>11480</v>
      </c>
    </row>
    <row r="52" spans="1:9" x14ac:dyDescent="0.3">
      <c r="A52" s="33">
        <v>29</v>
      </c>
      <c r="B52" s="40">
        <f t="shared" si="0"/>
        <v>1.4500000000000002</v>
      </c>
      <c r="C52" s="41">
        <f t="shared" si="1"/>
        <v>0.36250000000000004</v>
      </c>
      <c r="D52" s="36">
        <f t="shared" si="2"/>
        <v>0.76040596560003071</v>
      </c>
      <c r="E52" s="33"/>
      <c r="F52" s="36">
        <f t="shared" si="3"/>
        <v>11878.400000000001</v>
      </c>
      <c r="G52" s="35">
        <f t="shared" si="4"/>
        <v>11878.400000000001</v>
      </c>
      <c r="H52" s="42">
        <f t="shared" si="5"/>
        <v>11890</v>
      </c>
      <c r="I52" s="37">
        <f t="shared" si="6"/>
        <v>11890</v>
      </c>
    </row>
    <row r="53" spans="1:9" x14ac:dyDescent="0.3">
      <c r="A53" s="33">
        <v>30</v>
      </c>
      <c r="B53" s="40">
        <f t="shared" si="0"/>
        <v>1.5</v>
      </c>
      <c r="C53" s="41">
        <f t="shared" si="1"/>
        <v>0.375</v>
      </c>
      <c r="D53" s="36">
        <f t="shared" si="2"/>
        <v>0.70710678118654757</v>
      </c>
      <c r="E53" s="33"/>
      <c r="F53" s="36">
        <f t="shared" si="3"/>
        <v>12288</v>
      </c>
      <c r="G53" s="35">
        <f t="shared" si="4"/>
        <v>12288</v>
      </c>
      <c r="H53" s="42">
        <f t="shared" si="5"/>
        <v>12300</v>
      </c>
      <c r="I53" s="37">
        <f t="shared" si="6"/>
        <v>12300</v>
      </c>
    </row>
    <row r="54" spans="1:9" x14ac:dyDescent="0.3">
      <c r="A54" s="33">
        <v>31</v>
      </c>
      <c r="B54" s="40">
        <f t="shared" si="0"/>
        <v>1.5500000000000003</v>
      </c>
      <c r="C54" s="41">
        <f t="shared" si="1"/>
        <v>0.38750000000000007</v>
      </c>
      <c r="D54" s="36">
        <f t="shared" si="2"/>
        <v>0.64944804833018344</v>
      </c>
      <c r="E54" s="33"/>
      <c r="F54" s="36">
        <f t="shared" si="3"/>
        <v>12697.6</v>
      </c>
      <c r="G54" s="35">
        <f t="shared" si="4"/>
        <v>12697.6</v>
      </c>
      <c r="H54" s="42">
        <f t="shared" si="5"/>
        <v>12710</v>
      </c>
      <c r="I54" s="37">
        <f t="shared" si="6"/>
        <v>12710</v>
      </c>
    </row>
    <row r="55" spans="1:9" x14ac:dyDescent="0.3">
      <c r="A55" s="33">
        <v>32</v>
      </c>
      <c r="B55" s="40">
        <f t="shared" si="0"/>
        <v>1.6</v>
      </c>
      <c r="C55" s="41">
        <f t="shared" si="1"/>
        <v>0.4</v>
      </c>
      <c r="D55" s="36">
        <f t="shared" si="2"/>
        <v>0.58778525229247325</v>
      </c>
      <c r="E55" s="33"/>
      <c r="F55" s="36">
        <f t="shared" si="3"/>
        <v>13107.2</v>
      </c>
      <c r="G55" s="35">
        <f t="shared" si="4"/>
        <v>13107.2</v>
      </c>
      <c r="H55" s="42">
        <f t="shared" si="5"/>
        <v>13120</v>
      </c>
      <c r="I55" s="37">
        <f t="shared" si="6"/>
        <v>13120</v>
      </c>
    </row>
    <row r="56" spans="1:9" x14ac:dyDescent="0.3">
      <c r="A56" s="33">
        <v>33</v>
      </c>
      <c r="B56" s="40">
        <f t="shared" si="0"/>
        <v>1.65</v>
      </c>
      <c r="C56" s="41">
        <f t="shared" si="1"/>
        <v>0.41249999999999998</v>
      </c>
      <c r="D56" s="36">
        <f t="shared" si="2"/>
        <v>0.52249856471594891</v>
      </c>
      <c r="E56" s="33"/>
      <c r="F56" s="36">
        <f t="shared" si="3"/>
        <v>13516.800000000001</v>
      </c>
      <c r="G56" s="35">
        <f t="shared" si="4"/>
        <v>13516.800000000001</v>
      </c>
      <c r="H56" s="42">
        <f t="shared" si="5"/>
        <v>13530</v>
      </c>
      <c r="I56" s="37">
        <f t="shared" si="6"/>
        <v>13530</v>
      </c>
    </row>
    <row r="57" spans="1:9" x14ac:dyDescent="0.3">
      <c r="A57" s="33">
        <v>34</v>
      </c>
      <c r="B57" s="40">
        <f t="shared" si="0"/>
        <v>1.7000000000000002</v>
      </c>
      <c r="C57" s="41">
        <f t="shared" si="1"/>
        <v>0.42500000000000004</v>
      </c>
      <c r="D57" s="36">
        <f t="shared" si="2"/>
        <v>0.45399049973954647</v>
      </c>
      <c r="E57" s="33"/>
      <c r="F57" s="36">
        <f t="shared" si="3"/>
        <v>13926.400000000001</v>
      </c>
      <c r="G57" s="35">
        <f t="shared" si="4"/>
        <v>13926.400000000001</v>
      </c>
      <c r="H57" s="42">
        <f t="shared" si="5"/>
        <v>13940</v>
      </c>
      <c r="I57" s="37">
        <f t="shared" si="6"/>
        <v>13940</v>
      </c>
    </row>
    <row r="58" spans="1:9" x14ac:dyDescent="0.3">
      <c r="A58" s="33">
        <v>35</v>
      </c>
      <c r="B58" s="40">
        <f t="shared" si="0"/>
        <v>1.75</v>
      </c>
      <c r="C58" s="41">
        <f t="shared" si="1"/>
        <v>0.4375</v>
      </c>
      <c r="D58" s="36">
        <f t="shared" si="2"/>
        <v>0.38268343236508989</v>
      </c>
      <c r="E58" s="33"/>
      <c r="F58" s="36">
        <f t="shared" si="3"/>
        <v>14336</v>
      </c>
      <c r="G58" s="35">
        <f t="shared" si="4"/>
        <v>14336</v>
      </c>
      <c r="H58" s="42">
        <f t="shared" si="5"/>
        <v>14350</v>
      </c>
      <c r="I58" s="37">
        <f t="shared" si="6"/>
        <v>14350</v>
      </c>
    </row>
    <row r="59" spans="1:9" x14ac:dyDescent="0.3">
      <c r="A59" s="33">
        <v>36</v>
      </c>
      <c r="B59" s="40">
        <f t="shared" si="0"/>
        <v>1.8000000000000003</v>
      </c>
      <c r="C59" s="41">
        <f t="shared" si="1"/>
        <v>0.45000000000000007</v>
      </c>
      <c r="D59" s="36">
        <f t="shared" si="2"/>
        <v>0.30901699437494712</v>
      </c>
      <c r="E59" s="33"/>
      <c r="F59" s="36">
        <f t="shared" si="3"/>
        <v>14745.6</v>
      </c>
      <c r="G59" s="35">
        <f t="shared" si="4"/>
        <v>14745.6</v>
      </c>
      <c r="H59" s="42">
        <f t="shared" si="5"/>
        <v>14760</v>
      </c>
      <c r="I59" s="37">
        <f t="shared" si="6"/>
        <v>14760</v>
      </c>
    </row>
    <row r="60" spans="1:9" x14ac:dyDescent="0.3">
      <c r="A60" s="33">
        <v>37</v>
      </c>
      <c r="B60" s="40">
        <f t="shared" si="0"/>
        <v>1.85</v>
      </c>
      <c r="C60" s="41">
        <f t="shared" si="1"/>
        <v>0.46250000000000002</v>
      </c>
      <c r="D60" s="36">
        <f t="shared" si="2"/>
        <v>0.23344536385590553</v>
      </c>
      <c r="E60" s="33"/>
      <c r="F60" s="36">
        <f t="shared" si="3"/>
        <v>15155.2</v>
      </c>
      <c r="G60" s="35">
        <f t="shared" si="4"/>
        <v>15155.2</v>
      </c>
      <c r="H60" s="42">
        <f t="shared" si="5"/>
        <v>15170</v>
      </c>
      <c r="I60" s="37">
        <f t="shared" si="6"/>
        <v>15170</v>
      </c>
    </row>
    <row r="61" spans="1:9" x14ac:dyDescent="0.3">
      <c r="A61" s="33">
        <v>38</v>
      </c>
      <c r="B61" s="40">
        <f t="shared" si="0"/>
        <v>1.9</v>
      </c>
      <c r="C61" s="41">
        <f t="shared" si="1"/>
        <v>0.47499999999999998</v>
      </c>
      <c r="D61" s="36">
        <f t="shared" si="2"/>
        <v>0.15643446504023098</v>
      </c>
      <c r="E61" s="33"/>
      <c r="F61" s="36">
        <f t="shared" si="3"/>
        <v>15564.800000000001</v>
      </c>
      <c r="G61" s="35">
        <f t="shared" si="4"/>
        <v>15564.800000000001</v>
      </c>
      <c r="H61" s="42">
        <f t="shared" si="5"/>
        <v>15580</v>
      </c>
      <c r="I61" s="37">
        <f t="shared" si="6"/>
        <v>15580</v>
      </c>
    </row>
    <row r="62" spans="1:9" x14ac:dyDescent="0.3">
      <c r="A62" s="33">
        <v>39</v>
      </c>
      <c r="B62" s="40">
        <f t="shared" si="0"/>
        <v>1.9500000000000002</v>
      </c>
      <c r="C62" s="41">
        <f t="shared" si="1"/>
        <v>0.48750000000000004</v>
      </c>
      <c r="D62" s="36">
        <f t="shared" si="2"/>
        <v>7.8459095727844624E-2</v>
      </c>
      <c r="E62" s="33"/>
      <c r="F62" s="36">
        <f t="shared" si="3"/>
        <v>15974.400000000001</v>
      </c>
      <c r="G62" s="35">
        <f t="shared" si="4"/>
        <v>15974.400000000001</v>
      </c>
      <c r="H62" s="42">
        <f t="shared" si="5"/>
        <v>15990</v>
      </c>
      <c r="I62" s="37">
        <f t="shared" si="6"/>
        <v>15990</v>
      </c>
    </row>
    <row r="63" spans="1:9" x14ac:dyDescent="0.3">
      <c r="A63" s="33">
        <v>40</v>
      </c>
      <c r="B63" s="40">
        <f t="shared" si="0"/>
        <v>2</v>
      </c>
      <c r="C63" s="41">
        <f t="shared" si="1"/>
        <v>0.5</v>
      </c>
      <c r="D63" s="36">
        <f t="shared" si="2"/>
        <v>1.22514845490862E-16</v>
      </c>
      <c r="E63" s="33"/>
      <c r="F63" s="36">
        <f t="shared" si="3"/>
        <v>16384</v>
      </c>
      <c r="G63" s="35">
        <f t="shared" si="4"/>
        <v>16384</v>
      </c>
      <c r="H63" s="42">
        <f t="shared" si="5"/>
        <v>16400</v>
      </c>
      <c r="I63" s="37">
        <f t="shared" si="6"/>
        <v>16400</v>
      </c>
    </row>
    <row r="64" spans="1:9" x14ac:dyDescent="0.3">
      <c r="A64" s="33">
        <v>41</v>
      </c>
      <c r="B64" s="40">
        <f t="shared" si="0"/>
        <v>2.0500000000000003</v>
      </c>
      <c r="C64" s="41">
        <f t="shared" si="1"/>
        <v>0.51250000000000007</v>
      </c>
      <c r="D64" s="36">
        <f t="shared" si="2"/>
        <v>-7.8459095727845263E-2</v>
      </c>
      <c r="E64" s="33"/>
      <c r="F64" s="36">
        <f t="shared" si="3"/>
        <v>16793.600000000002</v>
      </c>
      <c r="G64" s="35">
        <f t="shared" si="4"/>
        <v>16793.600000000002</v>
      </c>
      <c r="H64" s="42">
        <f t="shared" si="5"/>
        <v>16810</v>
      </c>
      <c r="I64" s="37">
        <f t="shared" si="6"/>
        <v>16810</v>
      </c>
    </row>
    <row r="65" spans="1:9" x14ac:dyDescent="0.3">
      <c r="A65" s="33">
        <v>42</v>
      </c>
      <c r="B65" s="40">
        <f t="shared" si="0"/>
        <v>2.1</v>
      </c>
      <c r="C65" s="41">
        <f t="shared" si="1"/>
        <v>0.52500000000000002</v>
      </c>
      <c r="D65" s="36">
        <f t="shared" si="2"/>
        <v>-0.15643446504023073</v>
      </c>
      <c r="E65" s="33"/>
      <c r="F65" s="36">
        <f t="shared" si="3"/>
        <v>17203.2</v>
      </c>
      <c r="G65" s="35">
        <f t="shared" si="4"/>
        <v>17203.2</v>
      </c>
      <c r="H65" s="42">
        <f t="shared" si="5"/>
        <v>17220</v>
      </c>
      <c r="I65" s="37">
        <f t="shared" si="6"/>
        <v>17220</v>
      </c>
    </row>
    <row r="66" spans="1:9" x14ac:dyDescent="0.3">
      <c r="A66" s="33">
        <v>43</v>
      </c>
      <c r="B66" s="40">
        <f t="shared" si="0"/>
        <v>2.15</v>
      </c>
      <c r="C66" s="41">
        <f t="shared" si="1"/>
        <v>0.53749999999999998</v>
      </c>
      <c r="D66" s="36">
        <f t="shared" si="2"/>
        <v>-0.23344536385590528</v>
      </c>
      <c r="E66" s="33"/>
      <c r="F66" s="36">
        <f t="shared" si="3"/>
        <v>17612.8</v>
      </c>
      <c r="G66" s="35">
        <f t="shared" si="4"/>
        <v>17612.8</v>
      </c>
      <c r="H66" s="42">
        <f t="shared" si="5"/>
        <v>17630</v>
      </c>
      <c r="I66" s="37">
        <f t="shared" si="6"/>
        <v>17630</v>
      </c>
    </row>
    <row r="67" spans="1:9" x14ac:dyDescent="0.3">
      <c r="A67" s="33">
        <v>44</v>
      </c>
      <c r="B67" s="40">
        <f t="shared" si="0"/>
        <v>2.2000000000000002</v>
      </c>
      <c r="C67" s="41">
        <f t="shared" si="1"/>
        <v>0.55000000000000004</v>
      </c>
      <c r="D67" s="36">
        <f t="shared" si="2"/>
        <v>-0.30901699437494773</v>
      </c>
      <c r="E67" s="33"/>
      <c r="F67" s="36">
        <f t="shared" si="3"/>
        <v>18022.400000000001</v>
      </c>
      <c r="G67" s="35">
        <f t="shared" si="4"/>
        <v>18022.400000000001</v>
      </c>
      <c r="H67" s="42">
        <f t="shared" si="5"/>
        <v>18040</v>
      </c>
      <c r="I67" s="37">
        <f t="shared" si="6"/>
        <v>18040</v>
      </c>
    </row>
    <row r="68" spans="1:9" x14ac:dyDescent="0.3">
      <c r="A68" s="33">
        <v>45</v>
      </c>
      <c r="B68" s="40">
        <f t="shared" si="0"/>
        <v>2.2500000000000004</v>
      </c>
      <c r="C68" s="41">
        <f t="shared" si="1"/>
        <v>0.56250000000000011</v>
      </c>
      <c r="D68" s="36">
        <f t="shared" si="2"/>
        <v>-0.38268343236509045</v>
      </c>
      <c r="E68" s="33"/>
      <c r="F68" s="36">
        <f t="shared" si="3"/>
        <v>18432</v>
      </c>
      <c r="G68" s="35">
        <f t="shared" si="4"/>
        <v>18432</v>
      </c>
      <c r="H68" s="42">
        <f t="shared" si="5"/>
        <v>18450</v>
      </c>
      <c r="I68" s="37">
        <f t="shared" si="6"/>
        <v>18450</v>
      </c>
    </row>
    <row r="69" spans="1:9" x14ac:dyDescent="0.3">
      <c r="A69" s="33">
        <v>46</v>
      </c>
      <c r="B69" s="40">
        <f t="shared" si="0"/>
        <v>2.2999999999999998</v>
      </c>
      <c r="C69" s="41">
        <f t="shared" si="1"/>
        <v>0.57499999999999996</v>
      </c>
      <c r="D69" s="36">
        <f t="shared" si="2"/>
        <v>-0.45399049973954625</v>
      </c>
      <c r="E69" s="33"/>
      <c r="F69" s="36">
        <f t="shared" si="3"/>
        <v>18841.600000000002</v>
      </c>
      <c r="G69" s="35">
        <f t="shared" si="4"/>
        <v>18841.600000000002</v>
      </c>
      <c r="H69" s="42">
        <f t="shared" si="5"/>
        <v>18860</v>
      </c>
      <c r="I69" s="37">
        <f t="shared" si="6"/>
        <v>18860</v>
      </c>
    </row>
    <row r="70" spans="1:9" ht="15" thickBot="1" x14ac:dyDescent="0.35">
      <c r="A70" s="33">
        <v>47</v>
      </c>
      <c r="B70" s="40">
        <f t="shared" si="0"/>
        <v>2.35</v>
      </c>
      <c r="C70" s="41">
        <f t="shared" si="1"/>
        <v>0.58750000000000002</v>
      </c>
      <c r="D70" s="36">
        <f t="shared" si="2"/>
        <v>-0.52249856471594869</v>
      </c>
      <c r="E70" s="33"/>
      <c r="F70" s="36">
        <f t="shared" si="3"/>
        <v>19251.2</v>
      </c>
      <c r="G70" s="35">
        <f t="shared" si="4"/>
        <v>19251.2</v>
      </c>
      <c r="H70" s="42">
        <f t="shared" si="5"/>
        <v>19270</v>
      </c>
      <c r="I70" s="43">
        <f t="shared" si="6"/>
        <v>19270</v>
      </c>
    </row>
  </sheetData>
  <mergeCells count="4">
    <mergeCell ref="A14:H14"/>
    <mergeCell ref="A15:H15"/>
    <mergeCell ref="E21:F21"/>
    <mergeCell ref="C18:D18"/>
  </mergeCells>
  <hyperlinks>
    <hyperlink ref="A15" r:id="rId1" xr:uid="{9FC28175-F611-445D-8F29-856D05F46FE3}"/>
    <hyperlink ref="A16" r:id="rId2" xr:uid="{57F492BC-34A9-4991-A743-00D30D5B3DB5}"/>
  </hyperlinks>
  <pageMargins left="0.25" right="0.25" top="0.75" bottom="0.75" header="0.3" footer="0.3"/>
  <pageSetup paperSize="230" scale="73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van Gils</dc:creator>
  <cp:lastModifiedBy>Gils, D.P.M. van (TNW)</cp:lastModifiedBy>
  <dcterms:created xsi:type="dcterms:W3CDTF">2021-07-23T19:13:22Z</dcterms:created>
  <dcterms:modified xsi:type="dcterms:W3CDTF">2021-07-26T15:50:24Z</dcterms:modified>
</cp:coreProperties>
</file>