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_GitHub_repo\DvG_Arduino_lock-in_amp\filter_design\"/>
    </mc:Choice>
  </mc:AlternateContent>
  <xr:revisionPtr revIDLastSave="0" documentId="13_ncr:1_{FEABC4BA-DBB4-49C7-8811-D10C313F0B4D}" xr6:coauthVersionLast="40" xr6:coauthVersionMax="40" xr10:uidLastSave="{00000000-0000-0000-0000-000000000000}"/>
  <bookViews>
    <workbookView xWindow="9828" yWindow="3252" windowWidth="16536" windowHeight="10128" xr2:uid="{954ABCBC-5CDF-4E6C-ABB2-AE0B044014B7}"/>
  </bookViews>
  <sheets>
    <sheet name="Sheet1" sheetId="1" r:id="rId1"/>
  </sheets>
  <definedNames>
    <definedName name="_xlnm.Print_Area" localSheetId="0">Sheet1!$A$1:$BE$54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1" l="1"/>
  <c r="B42" i="1" l="1"/>
  <c r="B30" i="1" l="1"/>
  <c r="B27" i="1"/>
  <c r="B29" i="1"/>
  <c r="B25" i="1"/>
  <c r="B11" i="1"/>
  <c r="B13" i="1"/>
  <c r="B9" i="1"/>
  <c r="B63" i="1"/>
  <c r="B64" i="1" s="1"/>
  <c r="B75" i="1"/>
  <c r="B74" i="1"/>
  <c r="B51" i="1"/>
  <c r="B41" i="1"/>
  <c r="B65" i="1" l="1"/>
  <c r="B52" i="1"/>
  <c r="B49" i="1"/>
  <c r="B50" i="1" s="1"/>
  <c r="B28" i="1"/>
  <c r="B31" i="1" s="1"/>
  <c r="B72" i="1"/>
  <c r="B12" i="1"/>
  <c r="B47" i="1"/>
  <c r="B73" i="1" l="1"/>
  <c r="B76" i="1" s="1"/>
  <c r="B77" i="1" s="1"/>
  <c r="B53" i="1"/>
  <c r="B54" i="1" s="1"/>
  <c r="B14" i="1"/>
  <c r="B15" i="1" s="1"/>
</calcChain>
</file>

<file path=xl/sharedStrings.xml><?xml version="1.0" encoding="utf-8"?>
<sst xmlns="http://schemas.openxmlformats.org/spreadsheetml/2006/main" count="231" uniqueCount="62">
  <si>
    <t>N_taps</t>
  </si>
  <si>
    <t>idx:</t>
  </si>
  <si>
    <t>offset_valid</t>
  </si>
  <si>
    <t>offset_valid:</t>
  </si>
  <si>
    <t>#1</t>
  </si>
  <si>
    <t>#2</t>
  </si>
  <si>
    <t>#3</t>
  </si>
  <si>
    <t>i_buffer:</t>
  </si>
  <si>
    <t>#0: start-up</t>
  </si>
  <si>
    <t>conv_valid_out:</t>
  </si>
  <si>
    <t>sig_filt = 'conv_valid_out' = convolve(b_firwin, sig_into_conv, mode='valid')</t>
  </si>
  <si>
    <t>1f</t>
  </si>
  <si>
    <t>3f</t>
  </si>
  <si>
    <t>2f</t>
  </si>
  <si>
    <t>deque idx:</t>
  </si>
  <si>
    <t>#1: start-up</t>
  </si>
  <si>
    <t>#4</t>
  </si>
  <si>
    <t>4f</t>
  </si>
  <si>
    <t>offset_deque</t>
  </si>
  <si>
    <t>N_sig_into_conv</t>
  </si>
  <si>
    <t>General scenario:</t>
  </si>
  <si>
    <t>Fs</t>
  </si>
  <si>
    <t>N_buffers_in_deque</t>
  </si>
  <si>
    <t>samples</t>
  </si>
  <si>
    <t>Hz</t>
  </si>
  <si>
    <t>float</t>
  </si>
  <si>
    <t>int</t>
  </si>
  <si>
    <t>N_conv_valid_out</t>
  </si>
  <si>
    <t>s</t>
  </si>
  <si>
    <t>dB</t>
  </si>
  <si>
    <t>f_pass</t>
  </si>
  <si>
    <t>f_stop</t>
  </si>
  <si>
    <t>Perform convolve every incoming buffer, maximize N_taps given N_buffers_in_deque</t>
  </si>
  <si>
    <t>Perform convolve every incoming buffer, not necessarily optimal number of given N_taps, optimal would reduce offset_deque to 0</t>
  </si>
  <si>
    <t>== must be odd number</t>
  </si>
  <si>
    <t>Optimal scenario:</t>
  </si>
  <si>
    <t>Test scenario 1:</t>
  </si>
  <si>
    <t>Test scenario 2:</t>
  </si>
  <si>
    <t>Dennis van Gils, 23-01-2019</t>
  </si>
  <si>
    <t>conv_valid_out</t>
  </si>
  <si>
    <t>sig_into_conv</t>
  </si>
  <si>
    <t>Not optimal</t>
  </si>
  <si>
    <t>Maximized N_taps given N_buffers_in_deque</t>
  </si>
  <si>
    <t>Multirate Signal Processing for Communication Systems, Fredric J. Harris, 2004, page 216, equation (8.16)</t>
  </si>
  <si>
    <t>Fred Harris' approximation</t>
  </si>
  <si>
    <t>filter attenuation</t>
  </si>
  <si>
    <t>= N_taps * 22 * ((f_stop - f_pass) / Fs)</t>
  </si>
  <si>
    <t>= INT((N_taps - 1) / 2)</t>
  </si>
  <si>
    <r>
      <t xml:space="preserve">= offset_valid + offset_deque </t>
    </r>
    <r>
      <rPr>
        <sz val="11"/>
        <color rgb="FFC00000"/>
        <rFont val="Calibri"/>
        <family val="2"/>
        <scheme val="minor"/>
      </rPr>
      <t>== offset_valid by optimal design</t>
    </r>
  </si>
  <si>
    <t>Perform convolve every incoming buffer, deque buffer is 2x BUFFER_SIZE</t>
  </si>
  <si>
    <t>BUFFER_SIZE</t>
  </si>
  <si>
    <t>== BUFFER_SIZE</t>
  </si>
  <si>
    <t>Perform convolve every incoming buffer, deque buffer is 3x BUFFER_SIZE</t>
  </si>
  <si>
    <t>= BUFFER_SIZE * N_buffers_in_deque</t>
  </si>
  <si>
    <t>N_deque</t>
  </si>
  <si>
    <t>= BUFFER_SIZE * (N_buffers_in_deque - 1) + 1 == max that fits using N_deque</t>
  </si>
  <si>
    <t>= BUFFER_SIZE + N_taps - 1 == N_deque by optimal design</t>
  </si>
  <si>
    <t>= N_deque - N_sig_into_conv == 0 by optimal design</t>
  </si>
  <si>
    <t>= N_deque - N_taps + 1 == BUFFER_SIZE by optimal design</t>
  </si>
  <si>
    <t>win_idx_valid_start</t>
  </si>
  <si>
    <t>= win_idx_valid_start / Fs</t>
  </si>
  <si>
    <t>T_delay_valid_start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</si>
</sst>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2" borderId="2" xfId="0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3" borderId="2" xfId="0" applyFill="1" applyBorder="1" applyAlignment="1">
      <alignment horizontal="center"/>
    </xf>
    <xf numFmtId="0" fontId="0" fillId="0" borderId="6" xfId="0" applyFill="1" applyBorder="1"/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2" fillId="6" borderId="6" xfId="0" applyFont="1" applyFill="1" applyBorder="1"/>
    <xf numFmtId="0" fontId="0" fillId="6" borderId="6" xfId="0" applyFill="1" applyBorder="1"/>
    <xf numFmtId="2" fontId="0" fillId="6" borderId="6" xfId="0" applyNumberFormat="1" applyFill="1" applyBorder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5" fillId="0" borderId="0" xfId="0" quotePrefix="1" applyFont="1"/>
    <xf numFmtId="0" fontId="2" fillId="0" borderId="0" xfId="0" quotePrefix="1" applyFont="1"/>
    <xf numFmtId="0" fontId="2" fillId="0" borderId="0" xfId="0" applyFont="1" applyFill="1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9" xfId="0" quotePrefix="1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40B1-0AA3-4203-A868-B13CB635FDB8}">
  <sheetPr>
    <pageSetUpPr fitToPage="1"/>
  </sheetPr>
  <dimension ref="A1:BE77"/>
  <sheetViews>
    <sheetView tabSelected="1" topLeftCell="A28" workbookViewId="0">
      <selection activeCell="C45" sqref="C45"/>
    </sheetView>
  </sheetViews>
  <sheetFormatPr defaultRowHeight="14.4" x14ac:dyDescent="0.3"/>
  <cols>
    <col min="1" max="1" width="17.5546875" customWidth="1"/>
    <col min="4" max="4" width="19.88671875" customWidth="1"/>
    <col min="5" max="5" width="8.33203125" customWidth="1"/>
    <col min="6" max="6" width="8.88671875" style="9"/>
    <col min="7" max="47" width="4" style="3" customWidth="1"/>
    <col min="48" max="57" width="4" customWidth="1"/>
  </cols>
  <sheetData>
    <row r="1" spans="1:48" x14ac:dyDescent="0.3">
      <c r="A1" s="2" t="s">
        <v>10</v>
      </c>
      <c r="G1" t="s">
        <v>38</v>
      </c>
    </row>
    <row r="3" spans="1:48" x14ac:dyDescent="0.3">
      <c r="A3" s="2" t="s">
        <v>36</v>
      </c>
    </row>
    <row r="4" spans="1:48" x14ac:dyDescent="0.3">
      <c r="A4" t="s">
        <v>49</v>
      </c>
      <c r="F4" s="9" t="s">
        <v>7</v>
      </c>
      <c r="G4" s="60" t="s">
        <v>8</v>
      </c>
      <c r="H4" s="61"/>
      <c r="I4" s="61"/>
      <c r="J4" s="61"/>
      <c r="K4" s="61"/>
      <c r="L4" s="61"/>
      <c r="M4" s="61"/>
      <c r="N4" s="61"/>
      <c r="O4" s="61"/>
      <c r="P4" s="62"/>
      <c r="Q4" s="60" t="s">
        <v>4</v>
      </c>
      <c r="R4" s="61"/>
      <c r="S4" s="61"/>
      <c r="T4" s="61"/>
      <c r="U4" s="61"/>
      <c r="V4" s="61"/>
      <c r="W4" s="61"/>
      <c r="X4" s="61"/>
      <c r="Y4" s="61"/>
      <c r="Z4" s="62"/>
      <c r="AA4" s="60" t="s">
        <v>5</v>
      </c>
      <c r="AB4" s="61"/>
      <c r="AC4" s="61"/>
      <c r="AD4" s="61"/>
      <c r="AE4" s="61"/>
      <c r="AF4" s="61"/>
      <c r="AG4" s="61"/>
      <c r="AH4" s="61"/>
      <c r="AI4" s="61"/>
      <c r="AJ4" s="62"/>
      <c r="AK4" s="60" t="s">
        <v>6</v>
      </c>
      <c r="AL4" s="61"/>
      <c r="AM4" s="61"/>
      <c r="AN4" s="61"/>
      <c r="AO4" s="61"/>
      <c r="AP4" s="61"/>
      <c r="AQ4" s="61"/>
      <c r="AR4" s="61"/>
      <c r="AS4" s="61"/>
      <c r="AT4" s="62"/>
      <c r="AU4" s="4"/>
    </row>
    <row r="5" spans="1:48" x14ac:dyDescent="0.3">
      <c r="A5" t="s">
        <v>41</v>
      </c>
      <c r="G5" s="4"/>
      <c r="Q5" s="4"/>
      <c r="AA5" s="4"/>
      <c r="AK5" s="4"/>
      <c r="AU5" s="4"/>
    </row>
    <row r="6" spans="1:48" x14ac:dyDescent="0.3">
      <c r="F6" s="9" t="s">
        <v>9</v>
      </c>
      <c r="G6" s="4"/>
      <c r="J6" s="22"/>
      <c r="K6" s="22"/>
      <c r="L6" s="22"/>
      <c r="M6" s="22"/>
      <c r="N6" s="12">
        <v>1</v>
      </c>
      <c r="O6" s="12">
        <v>1</v>
      </c>
      <c r="P6" s="12">
        <v>1</v>
      </c>
      <c r="Q6" s="13">
        <v>1</v>
      </c>
      <c r="R6" s="12">
        <v>1</v>
      </c>
      <c r="S6" s="12">
        <v>1</v>
      </c>
      <c r="T6" s="12">
        <v>1</v>
      </c>
      <c r="U6" s="12">
        <v>1</v>
      </c>
      <c r="V6" s="12">
        <v>1</v>
      </c>
      <c r="W6" s="12">
        <v>1</v>
      </c>
      <c r="X6" s="10">
        <v>2</v>
      </c>
      <c r="Y6" s="10">
        <v>2</v>
      </c>
      <c r="Z6" s="10">
        <v>2</v>
      </c>
      <c r="AA6" s="11">
        <v>2</v>
      </c>
      <c r="AB6" s="10">
        <v>2</v>
      </c>
      <c r="AC6" s="10">
        <v>2</v>
      </c>
      <c r="AD6" s="10">
        <v>2</v>
      </c>
      <c r="AE6" s="10">
        <v>2</v>
      </c>
      <c r="AF6" s="10">
        <v>2</v>
      </c>
      <c r="AG6" s="10">
        <v>2</v>
      </c>
      <c r="AH6" s="12">
        <v>3</v>
      </c>
      <c r="AI6" s="12">
        <v>3</v>
      </c>
      <c r="AJ6" s="12">
        <v>3</v>
      </c>
      <c r="AK6" s="13">
        <v>3</v>
      </c>
      <c r="AL6" s="12">
        <v>3</v>
      </c>
      <c r="AM6" s="12">
        <v>3</v>
      </c>
      <c r="AN6" s="12">
        <v>3</v>
      </c>
      <c r="AO6" s="12">
        <v>3</v>
      </c>
      <c r="AP6" s="12">
        <v>3</v>
      </c>
      <c r="AQ6" s="12">
        <v>3</v>
      </c>
      <c r="AU6" s="4"/>
    </row>
    <row r="7" spans="1:48" x14ac:dyDescent="0.3">
      <c r="A7" t="s">
        <v>50</v>
      </c>
      <c r="B7" s="35">
        <v>10</v>
      </c>
      <c r="C7" t="s">
        <v>23</v>
      </c>
      <c r="G7" s="4"/>
      <c r="Q7" s="4"/>
      <c r="AA7" s="4"/>
      <c r="AK7" s="4"/>
      <c r="AU7" s="4"/>
    </row>
    <row r="8" spans="1:48" x14ac:dyDescent="0.3">
      <c r="A8" t="s">
        <v>22</v>
      </c>
      <c r="B8" s="35">
        <v>2</v>
      </c>
      <c r="C8" t="s">
        <v>26</v>
      </c>
      <c r="F8" s="9" t="s">
        <v>3</v>
      </c>
      <c r="G8" s="25"/>
      <c r="H8" s="22"/>
      <c r="I8" s="22"/>
      <c r="K8" s="12" t="s">
        <v>11</v>
      </c>
      <c r="L8" s="12" t="s">
        <v>11</v>
      </c>
      <c r="M8" s="12" t="s">
        <v>11</v>
      </c>
      <c r="N8" s="22"/>
      <c r="O8" s="22"/>
      <c r="P8" s="22"/>
      <c r="Q8" s="4"/>
      <c r="U8" s="10" t="s">
        <v>13</v>
      </c>
      <c r="V8" s="10" t="s">
        <v>13</v>
      </c>
      <c r="W8" s="10" t="s">
        <v>13</v>
      </c>
      <c r="X8" s="12" t="s">
        <v>11</v>
      </c>
      <c r="Y8" s="12" t="s">
        <v>11</v>
      </c>
      <c r="Z8" s="12" t="s">
        <v>11</v>
      </c>
      <c r="AA8" s="4"/>
      <c r="AE8" s="12" t="s">
        <v>12</v>
      </c>
      <c r="AF8" s="12" t="s">
        <v>12</v>
      </c>
      <c r="AG8" s="12" t="s">
        <v>12</v>
      </c>
      <c r="AH8" s="10" t="s">
        <v>13</v>
      </c>
      <c r="AI8" s="10" t="s">
        <v>13</v>
      </c>
      <c r="AJ8" s="10" t="s">
        <v>13</v>
      </c>
      <c r="AK8" s="4"/>
      <c r="AR8" s="12" t="s">
        <v>12</v>
      </c>
      <c r="AS8" s="12" t="s">
        <v>12</v>
      </c>
      <c r="AT8" s="12" t="s">
        <v>12</v>
      </c>
      <c r="AU8" s="4"/>
    </row>
    <row r="9" spans="1:48" ht="15" thickBot="1" x14ac:dyDescent="0.35">
      <c r="A9" t="s">
        <v>54</v>
      </c>
      <c r="B9" s="42">
        <f>B7*B8</f>
        <v>20</v>
      </c>
      <c r="C9" t="s">
        <v>23</v>
      </c>
      <c r="G9" s="4"/>
      <c r="Q9" s="4"/>
      <c r="AA9" s="4"/>
      <c r="AK9" s="4"/>
      <c r="AU9" s="4"/>
    </row>
    <row r="10" spans="1:48" ht="15" thickBot="1" x14ac:dyDescent="0.35">
      <c r="A10" t="s">
        <v>0</v>
      </c>
      <c r="B10" s="52">
        <v>7</v>
      </c>
      <c r="C10" t="s">
        <v>23</v>
      </c>
      <c r="D10" s="1" t="s">
        <v>34</v>
      </c>
      <c r="F10" s="7" t="s">
        <v>1</v>
      </c>
      <c r="G10" s="5">
        <v>0</v>
      </c>
      <c r="H10" s="6">
        <v>1</v>
      </c>
      <c r="I10" s="6">
        <v>2</v>
      </c>
      <c r="J10" s="6">
        <v>3</v>
      </c>
      <c r="K10" s="6">
        <v>4</v>
      </c>
      <c r="L10" s="6">
        <v>5</v>
      </c>
      <c r="M10" s="6">
        <v>6</v>
      </c>
      <c r="N10" s="6">
        <v>7</v>
      </c>
      <c r="O10" s="6">
        <v>8</v>
      </c>
      <c r="P10" s="8">
        <v>9</v>
      </c>
      <c r="Q10" s="5">
        <v>10</v>
      </c>
      <c r="R10" s="6">
        <v>11</v>
      </c>
      <c r="S10" s="6">
        <v>12</v>
      </c>
      <c r="T10" s="6">
        <v>13</v>
      </c>
      <c r="U10" s="6">
        <v>14</v>
      </c>
      <c r="V10" s="6">
        <v>15</v>
      </c>
      <c r="W10" s="6">
        <v>16</v>
      </c>
      <c r="X10" s="6">
        <v>17</v>
      </c>
      <c r="Y10" s="6">
        <v>18</v>
      </c>
      <c r="Z10" s="8">
        <v>19</v>
      </c>
      <c r="AA10" s="5">
        <v>20</v>
      </c>
      <c r="AB10" s="6">
        <v>21</v>
      </c>
      <c r="AC10" s="6">
        <v>22</v>
      </c>
      <c r="AD10" s="6">
        <v>23</v>
      </c>
      <c r="AE10" s="6">
        <v>24</v>
      </c>
      <c r="AF10" s="6">
        <v>25</v>
      </c>
      <c r="AG10" s="6">
        <v>26</v>
      </c>
      <c r="AH10" s="6">
        <v>27</v>
      </c>
      <c r="AI10" s="6">
        <v>28</v>
      </c>
      <c r="AJ10" s="8">
        <v>29</v>
      </c>
      <c r="AK10" s="5">
        <v>30</v>
      </c>
      <c r="AL10" s="6">
        <v>31</v>
      </c>
      <c r="AM10" s="6">
        <v>32</v>
      </c>
      <c r="AN10" s="6">
        <v>33</v>
      </c>
      <c r="AO10" s="6">
        <v>34</v>
      </c>
      <c r="AP10" s="6">
        <v>35</v>
      </c>
      <c r="AQ10" s="6">
        <v>36</v>
      </c>
      <c r="AR10" s="6">
        <v>37</v>
      </c>
      <c r="AS10" s="6">
        <v>38</v>
      </c>
      <c r="AT10" s="8">
        <v>39</v>
      </c>
      <c r="AU10" s="17">
        <v>40</v>
      </c>
    </row>
    <row r="11" spans="1:48" x14ac:dyDescent="0.3">
      <c r="A11" s="53" t="s">
        <v>19</v>
      </c>
      <c r="B11" s="42">
        <f>B7+B10-1</f>
        <v>16</v>
      </c>
      <c r="C11" s="57" t="s">
        <v>23</v>
      </c>
      <c r="F11" s="29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</row>
    <row r="12" spans="1:48" ht="15" thickBot="1" x14ac:dyDescent="0.35">
      <c r="A12" s="55" t="s">
        <v>18</v>
      </c>
      <c r="B12" s="42">
        <f>B9-B11</f>
        <v>4</v>
      </c>
      <c r="C12" s="56" t="s">
        <v>23</v>
      </c>
      <c r="G12" s="22"/>
      <c r="H12" s="22"/>
      <c r="I12" s="22"/>
      <c r="J12" s="22"/>
      <c r="K12" s="46" t="s">
        <v>40</v>
      </c>
      <c r="L12" s="22"/>
      <c r="M12" s="22"/>
      <c r="N12" s="45" t="s">
        <v>39</v>
      </c>
      <c r="O12" s="22"/>
      <c r="P12" s="22"/>
      <c r="Q12" s="22"/>
      <c r="R12" s="22"/>
      <c r="S12" s="22"/>
      <c r="T12" s="22"/>
      <c r="U12" s="22"/>
      <c r="V12" s="22"/>
      <c r="W12" s="48" t="s">
        <v>39</v>
      </c>
      <c r="X12" s="22"/>
      <c r="Y12" s="22"/>
      <c r="Z12" s="47" t="s">
        <v>40</v>
      </c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</row>
    <row r="13" spans="1:48" ht="15" thickBot="1" x14ac:dyDescent="0.35">
      <c r="A13" s="53" t="s">
        <v>27</v>
      </c>
      <c r="B13" s="42">
        <f>B7</f>
        <v>10</v>
      </c>
      <c r="C13" s="54" t="s">
        <v>23</v>
      </c>
      <c r="D13" s="1" t="s">
        <v>51</v>
      </c>
      <c r="F13" s="7" t="s">
        <v>14</v>
      </c>
      <c r="G13" s="5">
        <v>0</v>
      </c>
      <c r="H13" s="6">
        <v>1</v>
      </c>
      <c r="I13" s="6">
        <v>2</v>
      </c>
      <c r="J13" s="6">
        <v>3</v>
      </c>
      <c r="K13" s="20">
        <v>4</v>
      </c>
      <c r="L13" s="6">
        <v>5</v>
      </c>
      <c r="M13" s="6">
        <v>6</v>
      </c>
      <c r="N13" s="39">
        <v>7</v>
      </c>
      <c r="O13" s="39">
        <v>8</v>
      </c>
      <c r="P13" s="40">
        <v>9</v>
      </c>
      <c r="Q13" s="41">
        <v>10</v>
      </c>
      <c r="R13" s="39">
        <v>11</v>
      </c>
      <c r="S13" s="39">
        <v>12</v>
      </c>
      <c r="T13" s="39">
        <v>13</v>
      </c>
      <c r="U13" s="39">
        <v>14</v>
      </c>
      <c r="V13" s="39">
        <v>15</v>
      </c>
      <c r="W13" s="39">
        <v>16</v>
      </c>
      <c r="X13" s="6">
        <v>17</v>
      </c>
      <c r="Y13" s="6">
        <v>18</v>
      </c>
      <c r="Z13" s="21">
        <v>19</v>
      </c>
      <c r="AV13" s="23"/>
    </row>
    <row r="14" spans="1:48" ht="15" thickBot="1" x14ac:dyDescent="0.35">
      <c r="A14" s="55" t="s">
        <v>2</v>
      </c>
      <c r="B14" s="42">
        <f>INT((B10-1)/2)</f>
        <v>3</v>
      </c>
      <c r="C14" s="56" t="s">
        <v>23</v>
      </c>
      <c r="P14" s="7" t="s">
        <v>14</v>
      </c>
      <c r="Q14" s="5">
        <v>0</v>
      </c>
      <c r="R14" s="6">
        <v>1</v>
      </c>
      <c r="S14" s="6">
        <v>2</v>
      </c>
      <c r="T14" s="6">
        <v>3</v>
      </c>
      <c r="U14" s="18">
        <v>4</v>
      </c>
      <c r="V14" s="6">
        <v>5</v>
      </c>
      <c r="W14" s="6">
        <v>6</v>
      </c>
      <c r="X14" s="39">
        <v>7</v>
      </c>
      <c r="Y14" s="39">
        <v>8</v>
      </c>
      <c r="Z14" s="40">
        <v>9</v>
      </c>
      <c r="AA14" s="41">
        <v>10</v>
      </c>
      <c r="AB14" s="39">
        <v>11</v>
      </c>
      <c r="AC14" s="39">
        <v>12</v>
      </c>
      <c r="AD14" s="39">
        <v>13</v>
      </c>
      <c r="AE14" s="39">
        <v>14</v>
      </c>
      <c r="AF14" s="39">
        <v>15</v>
      </c>
      <c r="AG14" s="39">
        <v>16</v>
      </c>
      <c r="AH14" s="6">
        <v>17</v>
      </c>
      <c r="AI14" s="6">
        <v>18</v>
      </c>
      <c r="AJ14" s="19">
        <v>19</v>
      </c>
    </row>
    <row r="15" spans="1:48" ht="15" thickBot="1" x14ac:dyDescent="0.35">
      <c r="A15" s="58" t="s">
        <v>59</v>
      </c>
      <c r="B15" s="42">
        <f>B14+B12</f>
        <v>7</v>
      </c>
      <c r="C15" s="59" t="s">
        <v>23</v>
      </c>
      <c r="Z15" s="7" t="s">
        <v>14</v>
      </c>
      <c r="AA15" s="5">
        <v>0</v>
      </c>
      <c r="AB15" s="6">
        <v>1</v>
      </c>
      <c r="AC15" s="6">
        <v>2</v>
      </c>
      <c r="AD15" s="6">
        <v>3</v>
      </c>
      <c r="AE15" s="20">
        <v>4</v>
      </c>
      <c r="AF15" s="6">
        <v>5</v>
      </c>
      <c r="AG15" s="6">
        <v>6</v>
      </c>
      <c r="AH15" s="39">
        <v>7</v>
      </c>
      <c r="AI15" s="39">
        <v>8</v>
      </c>
      <c r="AJ15" s="40">
        <v>9</v>
      </c>
      <c r="AK15" s="41">
        <v>10</v>
      </c>
      <c r="AL15" s="39">
        <v>11</v>
      </c>
      <c r="AM15" s="39">
        <v>12</v>
      </c>
      <c r="AN15" s="39">
        <v>13</v>
      </c>
      <c r="AO15" s="39">
        <v>14</v>
      </c>
      <c r="AP15" s="39">
        <v>15</v>
      </c>
      <c r="AQ15" s="39">
        <v>16</v>
      </c>
      <c r="AR15" s="6">
        <v>17</v>
      </c>
      <c r="AS15" s="6">
        <v>18</v>
      </c>
      <c r="AT15" s="21">
        <v>19</v>
      </c>
    </row>
    <row r="19" spans="1:57" x14ac:dyDescent="0.3">
      <c r="A19" s="2" t="s">
        <v>37</v>
      </c>
    </row>
    <row r="20" spans="1:57" x14ac:dyDescent="0.3">
      <c r="A20" t="s">
        <v>52</v>
      </c>
      <c r="F20" s="9" t="s">
        <v>7</v>
      </c>
      <c r="G20" s="60" t="s">
        <v>8</v>
      </c>
      <c r="H20" s="61"/>
      <c r="I20" s="61"/>
      <c r="J20" s="61"/>
      <c r="K20" s="61"/>
      <c r="L20" s="61"/>
      <c r="M20" s="61"/>
      <c r="N20" s="61"/>
      <c r="O20" s="61"/>
      <c r="P20" s="61"/>
      <c r="Q20" s="60" t="s">
        <v>15</v>
      </c>
      <c r="R20" s="61"/>
      <c r="S20" s="61"/>
      <c r="T20" s="61"/>
      <c r="U20" s="61"/>
      <c r="V20" s="61"/>
      <c r="W20" s="61"/>
      <c r="X20" s="61"/>
      <c r="Y20" s="61"/>
      <c r="Z20" s="61"/>
      <c r="AA20" s="60" t="s">
        <v>5</v>
      </c>
      <c r="AB20" s="61"/>
      <c r="AC20" s="61"/>
      <c r="AD20" s="61"/>
      <c r="AE20" s="61"/>
      <c r="AF20" s="61"/>
      <c r="AG20" s="61"/>
      <c r="AH20" s="61"/>
      <c r="AI20" s="61"/>
      <c r="AJ20" s="61"/>
      <c r="AK20" s="60" t="s">
        <v>6</v>
      </c>
      <c r="AL20" s="61"/>
      <c r="AM20" s="61"/>
      <c r="AN20" s="61"/>
      <c r="AO20" s="61"/>
      <c r="AP20" s="61"/>
      <c r="AQ20" s="61"/>
      <c r="AR20" s="61"/>
      <c r="AS20" s="61"/>
      <c r="AT20" s="61"/>
      <c r="AU20" s="60" t="s">
        <v>16</v>
      </c>
      <c r="AV20" s="61"/>
      <c r="AW20" s="61"/>
      <c r="AX20" s="61"/>
      <c r="AY20" s="61"/>
      <c r="AZ20" s="61"/>
      <c r="BA20" s="61"/>
      <c r="BB20" s="61"/>
      <c r="BC20" s="61"/>
      <c r="BD20" s="62"/>
      <c r="BE20" s="4"/>
    </row>
    <row r="21" spans="1:57" x14ac:dyDescent="0.3">
      <c r="A21" t="s">
        <v>42</v>
      </c>
      <c r="G21" s="4"/>
      <c r="H21" s="24"/>
      <c r="I21" s="24"/>
      <c r="J21" s="24"/>
      <c r="K21" s="24"/>
      <c r="L21" s="24"/>
      <c r="M21" s="24"/>
      <c r="N21" s="24"/>
      <c r="O21" s="24"/>
      <c r="P21" s="24"/>
      <c r="Q21" s="4"/>
      <c r="R21" s="24"/>
      <c r="S21" s="24"/>
      <c r="T21" s="24"/>
      <c r="U21" s="24"/>
      <c r="V21" s="24"/>
      <c r="W21" s="24"/>
      <c r="X21" s="24"/>
      <c r="Y21" s="24"/>
      <c r="Z21" s="24"/>
      <c r="AA21" s="4"/>
      <c r="AB21" s="24"/>
      <c r="AC21" s="24"/>
      <c r="AD21" s="24"/>
      <c r="AE21" s="24"/>
      <c r="AF21" s="24"/>
      <c r="AG21" s="24"/>
      <c r="AH21" s="24"/>
      <c r="AI21" s="24"/>
      <c r="AJ21" s="24"/>
      <c r="AK21" s="4"/>
      <c r="AL21" s="24"/>
      <c r="AM21" s="24"/>
      <c r="AN21" s="24"/>
      <c r="AO21" s="24"/>
      <c r="AP21" s="24"/>
      <c r="AQ21" s="24"/>
      <c r="AR21" s="24"/>
      <c r="AS21" s="24"/>
      <c r="AT21" s="24"/>
      <c r="AU21" s="4"/>
      <c r="AV21" s="24"/>
      <c r="AW21" s="24"/>
      <c r="AX21" s="24"/>
      <c r="AY21" s="24"/>
      <c r="AZ21" s="24"/>
      <c r="BA21" s="24"/>
      <c r="BB21" s="24"/>
      <c r="BC21" s="24"/>
      <c r="BD21" s="24"/>
      <c r="BE21" s="4"/>
    </row>
    <row r="22" spans="1:57" x14ac:dyDescent="0.3">
      <c r="F22" s="9" t="s">
        <v>9</v>
      </c>
      <c r="G22" s="25"/>
      <c r="H22" s="14"/>
      <c r="I22" s="14"/>
      <c r="J22" s="14"/>
      <c r="K22" s="14"/>
      <c r="L22" s="14"/>
      <c r="M22" s="14"/>
      <c r="N22" s="14"/>
      <c r="O22" s="14"/>
      <c r="P22" s="14"/>
      <c r="Q22" s="11">
        <v>2</v>
      </c>
      <c r="R22" s="27">
        <v>2</v>
      </c>
      <c r="S22" s="27">
        <v>2</v>
      </c>
      <c r="T22" s="27">
        <v>2</v>
      </c>
      <c r="U22" s="27">
        <v>2</v>
      </c>
      <c r="V22" s="27">
        <v>2</v>
      </c>
      <c r="W22" s="27">
        <v>2</v>
      </c>
      <c r="X22" s="27">
        <v>2</v>
      </c>
      <c r="Y22" s="27">
        <v>2</v>
      </c>
      <c r="Z22" s="27">
        <v>2</v>
      </c>
      <c r="AA22" s="13">
        <v>3</v>
      </c>
      <c r="AB22" s="28">
        <v>3</v>
      </c>
      <c r="AC22" s="28">
        <v>3</v>
      </c>
      <c r="AD22" s="28">
        <v>3</v>
      </c>
      <c r="AE22" s="28">
        <v>3</v>
      </c>
      <c r="AF22" s="28">
        <v>3</v>
      </c>
      <c r="AG22" s="28">
        <v>3</v>
      </c>
      <c r="AH22" s="28">
        <v>3</v>
      </c>
      <c r="AI22" s="28">
        <v>3</v>
      </c>
      <c r="AJ22" s="28">
        <v>3</v>
      </c>
      <c r="AK22" s="11">
        <v>4</v>
      </c>
      <c r="AL22" s="27">
        <v>4</v>
      </c>
      <c r="AM22" s="27">
        <v>4</v>
      </c>
      <c r="AN22" s="27">
        <v>4</v>
      </c>
      <c r="AO22" s="27">
        <v>4</v>
      </c>
      <c r="AP22" s="27">
        <v>4</v>
      </c>
      <c r="AQ22" s="27">
        <v>4</v>
      </c>
      <c r="AR22" s="27">
        <v>4</v>
      </c>
      <c r="AS22" s="27">
        <v>4</v>
      </c>
      <c r="AT22" s="27">
        <v>4</v>
      </c>
      <c r="AU22" s="4"/>
      <c r="AV22" s="32"/>
      <c r="AW22" s="32"/>
      <c r="AX22" s="32"/>
      <c r="AY22" s="32"/>
      <c r="AZ22" s="33"/>
      <c r="BA22" s="14"/>
      <c r="BB22" s="14"/>
      <c r="BC22" s="14"/>
      <c r="BD22" s="14"/>
      <c r="BE22" s="25"/>
    </row>
    <row r="23" spans="1:57" x14ac:dyDescent="0.3">
      <c r="A23" t="s">
        <v>50</v>
      </c>
      <c r="B23" s="35">
        <v>10</v>
      </c>
      <c r="C23" t="s">
        <v>23</v>
      </c>
      <c r="G23" s="25"/>
      <c r="H23" s="14"/>
      <c r="I23" s="14"/>
      <c r="J23" s="14"/>
      <c r="K23" s="14"/>
      <c r="L23" s="14"/>
      <c r="M23" s="14"/>
      <c r="N23" s="14"/>
      <c r="O23" s="14"/>
      <c r="P23" s="14"/>
      <c r="Q23" s="25"/>
      <c r="R23" s="14"/>
      <c r="S23" s="14"/>
      <c r="T23" s="14"/>
      <c r="U23" s="14"/>
      <c r="V23" s="14"/>
      <c r="W23" s="14"/>
      <c r="X23" s="14"/>
      <c r="Y23" s="14"/>
      <c r="Z23" s="14"/>
      <c r="AA23" s="25"/>
      <c r="AB23" s="14"/>
      <c r="AC23" s="14"/>
      <c r="AD23" s="14"/>
      <c r="AE23" s="14"/>
      <c r="AF23" s="14"/>
      <c r="AG23" s="14"/>
      <c r="AH23" s="14"/>
      <c r="AI23" s="14"/>
      <c r="AJ23" s="14"/>
      <c r="AK23" s="25"/>
      <c r="AL23" s="14"/>
      <c r="AM23" s="14"/>
      <c r="AN23" s="14"/>
      <c r="AO23" s="14"/>
      <c r="AP23" s="14"/>
      <c r="AQ23" s="14"/>
      <c r="AR23" s="14"/>
      <c r="AS23" s="14"/>
      <c r="AT23" s="14"/>
      <c r="AU23" s="25"/>
      <c r="AV23" s="14"/>
      <c r="AW23" s="14"/>
      <c r="AX23" s="14"/>
      <c r="AY23" s="14"/>
      <c r="AZ23" s="14"/>
      <c r="BA23" s="14"/>
      <c r="BB23" s="14"/>
      <c r="BC23" s="14"/>
      <c r="BD23" s="14"/>
      <c r="BE23" s="25"/>
    </row>
    <row r="24" spans="1:57" x14ac:dyDescent="0.3">
      <c r="A24" t="s">
        <v>22</v>
      </c>
      <c r="B24" s="35">
        <v>3</v>
      </c>
      <c r="C24" t="s">
        <v>26</v>
      </c>
      <c r="F24" s="9" t="s">
        <v>3</v>
      </c>
      <c r="G24" s="11" t="s">
        <v>13</v>
      </c>
      <c r="H24" s="27" t="s">
        <v>13</v>
      </c>
      <c r="I24" s="27" t="s">
        <v>13</v>
      </c>
      <c r="J24" s="27" t="s">
        <v>13</v>
      </c>
      <c r="K24" s="27" t="s">
        <v>13</v>
      </c>
      <c r="L24" s="27" t="s">
        <v>13</v>
      </c>
      <c r="M24" s="27" t="s">
        <v>13</v>
      </c>
      <c r="N24" s="27" t="s">
        <v>13</v>
      </c>
      <c r="O24" s="27" t="s">
        <v>13</v>
      </c>
      <c r="P24" s="27" t="s">
        <v>13</v>
      </c>
      <c r="Q24" s="13" t="s">
        <v>12</v>
      </c>
      <c r="R24" s="28" t="s">
        <v>12</v>
      </c>
      <c r="S24" s="28" t="s">
        <v>12</v>
      </c>
      <c r="T24" s="28" t="s">
        <v>12</v>
      </c>
      <c r="U24" s="28" t="s">
        <v>12</v>
      </c>
      <c r="V24" s="28" t="s">
        <v>12</v>
      </c>
      <c r="W24" s="28" t="s">
        <v>12</v>
      </c>
      <c r="X24" s="28" t="s">
        <v>12</v>
      </c>
      <c r="Y24" s="28" t="s">
        <v>12</v>
      </c>
      <c r="Z24" s="28" t="s">
        <v>12</v>
      </c>
      <c r="AA24" s="11" t="s">
        <v>13</v>
      </c>
      <c r="AB24" s="27" t="s">
        <v>13</v>
      </c>
      <c r="AC24" s="27" t="s">
        <v>13</v>
      </c>
      <c r="AD24" s="27" t="s">
        <v>13</v>
      </c>
      <c r="AE24" s="27" t="s">
        <v>13</v>
      </c>
      <c r="AF24" s="27" t="s">
        <v>13</v>
      </c>
      <c r="AG24" s="27" t="s">
        <v>13</v>
      </c>
      <c r="AH24" s="27" t="s">
        <v>13</v>
      </c>
      <c r="AI24" s="27" t="s">
        <v>13</v>
      </c>
      <c r="AJ24" s="27" t="s">
        <v>13</v>
      </c>
      <c r="AK24" s="13" t="s">
        <v>12</v>
      </c>
      <c r="AL24" s="28" t="s">
        <v>12</v>
      </c>
      <c r="AM24" s="28" t="s">
        <v>12</v>
      </c>
      <c r="AN24" s="28" t="s">
        <v>12</v>
      </c>
      <c r="AO24" s="28" t="s">
        <v>12</v>
      </c>
      <c r="AP24" s="28" t="s">
        <v>12</v>
      </c>
      <c r="AQ24" s="28" t="s">
        <v>12</v>
      </c>
      <c r="AR24" s="28" t="s">
        <v>12</v>
      </c>
      <c r="AS24" s="28" t="s">
        <v>12</v>
      </c>
      <c r="AT24" s="28" t="s">
        <v>12</v>
      </c>
      <c r="AU24" s="11" t="s">
        <v>17</v>
      </c>
      <c r="AV24" s="27" t="s">
        <v>17</v>
      </c>
      <c r="AW24" s="27" t="s">
        <v>17</v>
      </c>
      <c r="AX24" s="27" t="s">
        <v>17</v>
      </c>
      <c r="AY24" s="27" t="s">
        <v>17</v>
      </c>
      <c r="AZ24" s="27" t="s">
        <v>17</v>
      </c>
      <c r="BA24" s="27" t="s">
        <v>17</v>
      </c>
      <c r="BB24" s="27" t="s">
        <v>17</v>
      </c>
      <c r="BC24" s="27" t="s">
        <v>17</v>
      </c>
      <c r="BD24" s="27" t="s">
        <v>17</v>
      </c>
      <c r="BE24" s="25"/>
    </row>
    <row r="25" spans="1:57" ht="15" thickBot="1" x14ac:dyDescent="0.35">
      <c r="A25" t="s">
        <v>54</v>
      </c>
      <c r="B25" s="43">
        <f>B23*B24</f>
        <v>30</v>
      </c>
      <c r="C25" t="s">
        <v>23</v>
      </c>
      <c r="G25" s="25"/>
      <c r="H25" s="14"/>
      <c r="I25" s="14"/>
      <c r="J25" s="14"/>
      <c r="K25" s="14"/>
      <c r="L25" s="14"/>
      <c r="M25" s="14"/>
      <c r="N25" s="14"/>
      <c r="O25" s="14"/>
      <c r="P25" s="14"/>
      <c r="Q25" s="25"/>
      <c r="R25" s="14"/>
      <c r="S25" s="14"/>
      <c r="T25" s="14"/>
      <c r="U25" s="14"/>
      <c r="V25" s="14"/>
      <c r="W25" s="14"/>
      <c r="X25" s="14"/>
      <c r="Y25" s="14"/>
      <c r="Z25" s="14"/>
      <c r="AA25" s="11" t="s">
        <v>17</v>
      </c>
      <c r="AB25" s="27" t="s">
        <v>17</v>
      </c>
      <c r="AC25" s="27" t="s">
        <v>17</v>
      </c>
      <c r="AD25" s="27" t="s">
        <v>17</v>
      </c>
      <c r="AE25" s="27" t="s">
        <v>17</v>
      </c>
      <c r="AF25" s="27" t="s">
        <v>17</v>
      </c>
      <c r="AG25" s="27" t="s">
        <v>17</v>
      </c>
      <c r="AH25" s="27" t="s">
        <v>17</v>
      </c>
      <c r="AI25" s="27" t="s">
        <v>17</v>
      </c>
      <c r="AJ25" s="27" t="s">
        <v>17</v>
      </c>
      <c r="AK25" s="4"/>
      <c r="AL25" s="24"/>
      <c r="AM25" s="24"/>
      <c r="AN25" s="24"/>
      <c r="AO25" s="24"/>
      <c r="AP25" s="24"/>
      <c r="AQ25" s="14"/>
      <c r="AR25" s="14"/>
      <c r="AS25" s="14"/>
      <c r="AT25" s="14"/>
      <c r="AU25" s="25"/>
      <c r="AV25" s="14"/>
      <c r="AW25" s="14"/>
      <c r="AX25" s="14"/>
      <c r="AY25" s="14"/>
      <c r="AZ25" s="14"/>
      <c r="BA25" s="14"/>
      <c r="BB25" s="14"/>
      <c r="BC25" s="14"/>
      <c r="BD25" s="14"/>
      <c r="BE25" s="25"/>
    </row>
    <row r="26" spans="1:57" ht="15" thickBot="1" x14ac:dyDescent="0.35">
      <c r="A26" t="s">
        <v>0</v>
      </c>
      <c r="B26" s="52">
        <v>21</v>
      </c>
      <c r="C26" t="s">
        <v>23</v>
      </c>
      <c r="D26" s="1" t="s">
        <v>34</v>
      </c>
      <c r="F26" s="7" t="s">
        <v>1</v>
      </c>
      <c r="G26" s="5">
        <v>0</v>
      </c>
      <c r="H26" s="6">
        <v>1</v>
      </c>
      <c r="I26" s="6">
        <v>2</v>
      </c>
      <c r="J26" s="6">
        <v>3</v>
      </c>
      <c r="K26" s="6">
        <v>4</v>
      </c>
      <c r="L26" s="6">
        <v>5</v>
      </c>
      <c r="M26" s="6">
        <v>6</v>
      </c>
      <c r="N26" s="6">
        <v>7</v>
      </c>
      <c r="O26" s="6">
        <v>8</v>
      </c>
      <c r="P26" s="6">
        <v>9</v>
      </c>
      <c r="Q26" s="5">
        <v>10</v>
      </c>
      <c r="R26" s="6">
        <v>11</v>
      </c>
      <c r="S26" s="6">
        <v>12</v>
      </c>
      <c r="T26" s="6">
        <v>13</v>
      </c>
      <c r="U26" s="6">
        <v>14</v>
      </c>
      <c r="V26" s="6">
        <v>15</v>
      </c>
      <c r="W26" s="6">
        <v>16</v>
      </c>
      <c r="X26" s="6">
        <v>17</v>
      </c>
      <c r="Y26" s="6">
        <v>18</v>
      </c>
      <c r="Z26" s="6">
        <v>19</v>
      </c>
      <c r="AA26" s="5">
        <v>20</v>
      </c>
      <c r="AB26" s="6">
        <v>21</v>
      </c>
      <c r="AC26" s="6">
        <v>22</v>
      </c>
      <c r="AD26" s="6">
        <v>23</v>
      </c>
      <c r="AE26" s="6">
        <v>24</v>
      </c>
      <c r="AF26" s="6">
        <v>25</v>
      </c>
      <c r="AG26" s="6">
        <v>26</v>
      </c>
      <c r="AH26" s="6">
        <v>27</v>
      </c>
      <c r="AI26" s="6">
        <v>28</v>
      </c>
      <c r="AJ26" s="6">
        <v>29</v>
      </c>
      <c r="AK26" s="5">
        <v>30</v>
      </c>
      <c r="AL26" s="6">
        <v>31</v>
      </c>
      <c r="AM26" s="6">
        <v>32</v>
      </c>
      <c r="AN26" s="6">
        <v>33</v>
      </c>
      <c r="AO26" s="6">
        <v>34</v>
      </c>
      <c r="AP26" s="6">
        <v>35</v>
      </c>
      <c r="AQ26" s="6">
        <v>36</v>
      </c>
      <c r="AR26" s="6">
        <v>37</v>
      </c>
      <c r="AS26" s="6">
        <v>38</v>
      </c>
      <c r="AT26" s="6">
        <v>39</v>
      </c>
      <c r="AU26" s="5">
        <v>40</v>
      </c>
      <c r="AV26" s="6">
        <v>41</v>
      </c>
      <c r="AW26" s="6">
        <v>42</v>
      </c>
      <c r="AX26" s="6">
        <v>43</v>
      </c>
      <c r="AY26" s="6">
        <v>44</v>
      </c>
      <c r="AZ26" s="6">
        <v>45</v>
      </c>
      <c r="BA26" s="6">
        <v>46</v>
      </c>
      <c r="BB26" s="6">
        <v>47</v>
      </c>
      <c r="BC26" s="6">
        <v>48</v>
      </c>
      <c r="BD26" s="8">
        <v>49</v>
      </c>
      <c r="BE26" s="17">
        <v>50</v>
      </c>
    </row>
    <row r="27" spans="1:57" x14ac:dyDescent="0.3">
      <c r="A27" s="53" t="s">
        <v>19</v>
      </c>
      <c r="B27" s="43">
        <f>B23+B26-1</f>
        <v>30</v>
      </c>
      <c r="C27" s="57" t="s">
        <v>23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</row>
    <row r="28" spans="1:57" ht="15" thickBot="1" x14ac:dyDescent="0.35">
      <c r="A28" s="55" t="s">
        <v>18</v>
      </c>
      <c r="B28" s="43">
        <f>B25-B27</f>
        <v>0</v>
      </c>
      <c r="C28" s="56" t="s">
        <v>23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</row>
    <row r="29" spans="1:57" ht="15" thickBot="1" x14ac:dyDescent="0.35">
      <c r="A29" s="53" t="s">
        <v>27</v>
      </c>
      <c r="B29" s="43">
        <f>B23</f>
        <v>10</v>
      </c>
      <c r="C29" s="54" t="s">
        <v>23</v>
      </c>
      <c r="D29" s="1" t="s">
        <v>51</v>
      </c>
      <c r="F29" s="7" t="s">
        <v>14</v>
      </c>
      <c r="G29" s="30">
        <v>0</v>
      </c>
      <c r="H29" s="16">
        <v>1</v>
      </c>
      <c r="I29" s="16">
        <v>2</v>
      </c>
      <c r="J29" s="16">
        <v>3</v>
      </c>
      <c r="K29" s="31">
        <v>4</v>
      </c>
      <c r="L29" s="16">
        <v>5</v>
      </c>
      <c r="M29" s="16">
        <v>6</v>
      </c>
      <c r="N29" s="16">
        <v>7</v>
      </c>
      <c r="O29" s="16">
        <v>8</v>
      </c>
      <c r="P29" s="15">
        <v>9</v>
      </c>
      <c r="Q29" s="41">
        <v>10</v>
      </c>
      <c r="R29" s="39">
        <v>11</v>
      </c>
      <c r="S29" s="39">
        <v>12</v>
      </c>
      <c r="T29" s="39">
        <v>13</v>
      </c>
      <c r="U29" s="39">
        <v>14</v>
      </c>
      <c r="V29" s="39">
        <v>15</v>
      </c>
      <c r="W29" s="39">
        <v>16</v>
      </c>
      <c r="X29" s="39">
        <v>17</v>
      </c>
      <c r="Y29" s="39">
        <v>18</v>
      </c>
      <c r="Z29" s="40">
        <v>19</v>
      </c>
      <c r="AA29" s="5">
        <v>20</v>
      </c>
      <c r="AB29" s="6">
        <v>21</v>
      </c>
      <c r="AC29" s="6">
        <v>22</v>
      </c>
      <c r="AD29" s="6">
        <v>23</v>
      </c>
      <c r="AE29" s="6">
        <v>24</v>
      </c>
      <c r="AF29" s="6">
        <v>25</v>
      </c>
      <c r="AG29" s="6">
        <v>26</v>
      </c>
      <c r="AH29" s="6">
        <v>27</v>
      </c>
      <c r="AI29" s="6">
        <v>28</v>
      </c>
      <c r="AJ29" s="19">
        <v>29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</row>
    <row r="30" spans="1:57" ht="15" thickBot="1" x14ac:dyDescent="0.35">
      <c r="A30" s="55" t="s">
        <v>2</v>
      </c>
      <c r="B30" s="43">
        <f>INT((B26-1)/2)</f>
        <v>10</v>
      </c>
      <c r="C30" s="56" t="s">
        <v>23</v>
      </c>
      <c r="G30" s="22"/>
      <c r="H30" s="22"/>
      <c r="I30" s="22"/>
      <c r="J30" s="22"/>
      <c r="K30" s="22"/>
      <c r="L30" s="22"/>
      <c r="M30" s="22"/>
      <c r="N30" s="22"/>
      <c r="O30" s="22"/>
      <c r="P30" s="26" t="s">
        <v>14</v>
      </c>
      <c r="Q30" s="34">
        <v>0</v>
      </c>
      <c r="R30" s="16">
        <v>1</v>
      </c>
      <c r="S30" s="16">
        <v>2</v>
      </c>
      <c r="T30" s="16">
        <v>3</v>
      </c>
      <c r="U30" s="16">
        <v>4</v>
      </c>
      <c r="V30" s="16">
        <v>5</v>
      </c>
      <c r="W30" s="16">
        <v>6</v>
      </c>
      <c r="X30" s="16">
        <v>7</v>
      </c>
      <c r="Y30" s="16">
        <v>8</v>
      </c>
      <c r="Z30" s="15">
        <v>9</v>
      </c>
      <c r="AA30" s="41">
        <v>10</v>
      </c>
      <c r="AB30" s="39">
        <v>11</v>
      </c>
      <c r="AC30" s="39">
        <v>12</v>
      </c>
      <c r="AD30" s="39">
        <v>13</v>
      </c>
      <c r="AE30" s="39">
        <v>14</v>
      </c>
      <c r="AF30" s="39">
        <v>15</v>
      </c>
      <c r="AG30" s="39">
        <v>16</v>
      </c>
      <c r="AH30" s="39">
        <v>17</v>
      </c>
      <c r="AI30" s="39">
        <v>18</v>
      </c>
      <c r="AJ30" s="40">
        <v>19</v>
      </c>
      <c r="AK30" s="5">
        <v>20</v>
      </c>
      <c r="AL30" s="6">
        <v>21</v>
      </c>
      <c r="AM30" s="6">
        <v>22</v>
      </c>
      <c r="AN30" s="6">
        <v>23</v>
      </c>
      <c r="AO30" s="6">
        <v>24</v>
      </c>
      <c r="AP30" s="6">
        <v>25</v>
      </c>
      <c r="AQ30" s="6">
        <v>26</v>
      </c>
      <c r="AR30" s="6">
        <v>27</v>
      </c>
      <c r="AS30" s="6">
        <v>28</v>
      </c>
      <c r="AT30" s="21">
        <v>29</v>
      </c>
      <c r="AU30" s="22"/>
    </row>
    <row r="31" spans="1:57" ht="15" thickBot="1" x14ac:dyDescent="0.35">
      <c r="A31" s="58" t="s">
        <v>59</v>
      </c>
      <c r="B31" s="43">
        <f>B30+B28</f>
        <v>10</v>
      </c>
      <c r="C31" s="59" t="s">
        <v>23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6" t="s">
        <v>14</v>
      </c>
      <c r="AA31" s="30">
        <v>0</v>
      </c>
      <c r="AB31" s="16">
        <v>1</v>
      </c>
      <c r="AC31" s="16">
        <v>2</v>
      </c>
      <c r="AD31" s="16">
        <v>3</v>
      </c>
      <c r="AE31" s="16">
        <v>4</v>
      </c>
      <c r="AF31" s="16">
        <v>5</v>
      </c>
      <c r="AG31" s="16">
        <v>6</v>
      </c>
      <c r="AH31" s="16">
        <v>7</v>
      </c>
      <c r="AI31" s="16">
        <v>8</v>
      </c>
      <c r="AJ31" s="15">
        <v>9</v>
      </c>
      <c r="AK31" s="41">
        <v>10</v>
      </c>
      <c r="AL31" s="39">
        <v>11</v>
      </c>
      <c r="AM31" s="39">
        <v>12</v>
      </c>
      <c r="AN31" s="39">
        <v>13</v>
      </c>
      <c r="AO31" s="39">
        <v>14</v>
      </c>
      <c r="AP31" s="39">
        <v>15</v>
      </c>
      <c r="AQ31" s="39">
        <v>16</v>
      </c>
      <c r="AR31" s="39">
        <v>17</v>
      </c>
      <c r="AS31" s="39">
        <v>18</v>
      </c>
      <c r="AT31" s="40">
        <v>19</v>
      </c>
      <c r="AU31" s="5">
        <v>20</v>
      </c>
      <c r="AV31" s="6">
        <v>21</v>
      </c>
      <c r="AW31" s="6">
        <v>22</v>
      </c>
      <c r="AX31" s="6">
        <v>23</v>
      </c>
      <c r="AY31" s="6">
        <v>24</v>
      </c>
      <c r="AZ31" s="6">
        <v>25</v>
      </c>
      <c r="BA31" s="6">
        <v>26</v>
      </c>
      <c r="BB31" s="6">
        <v>27</v>
      </c>
      <c r="BC31" s="6">
        <v>28</v>
      </c>
      <c r="BD31" s="19">
        <v>29</v>
      </c>
    </row>
    <row r="34" spans="1:8" x14ac:dyDescent="0.3">
      <c r="A34" s="36" t="s">
        <v>35</v>
      </c>
    </row>
    <row r="35" spans="1:8" x14ac:dyDescent="0.3">
      <c r="A35" s="37" t="s">
        <v>32</v>
      </c>
      <c r="B35" s="37"/>
      <c r="C35" s="37"/>
      <c r="D35" s="37"/>
      <c r="E35" s="37"/>
      <c r="F35" s="38"/>
      <c r="G35" s="22"/>
      <c r="H35" s="22"/>
    </row>
    <row r="37" spans="1:8" x14ac:dyDescent="0.3">
      <c r="A37" t="s">
        <v>21</v>
      </c>
      <c r="B37" s="35">
        <v>10000</v>
      </c>
      <c r="C37" t="s">
        <v>24</v>
      </c>
    </row>
    <row r="38" spans="1:8" x14ac:dyDescent="0.3">
      <c r="A38" s="63" t="s">
        <v>50</v>
      </c>
      <c r="B38" s="35">
        <v>500</v>
      </c>
      <c r="C38" t="s">
        <v>23</v>
      </c>
    </row>
    <row r="39" spans="1:8" x14ac:dyDescent="0.3">
      <c r="A39" s="63" t="s">
        <v>22</v>
      </c>
      <c r="B39" s="35">
        <v>81</v>
      </c>
      <c r="C39" t="s">
        <v>26</v>
      </c>
    </row>
    <row r="41" spans="1:8" x14ac:dyDescent="0.3">
      <c r="A41" t="s">
        <v>54</v>
      </c>
      <c r="B41" s="43">
        <f>B38*B39</f>
        <v>40500</v>
      </c>
      <c r="C41" t="s">
        <v>23</v>
      </c>
      <c r="D41" s="1" t="s">
        <v>53</v>
      </c>
    </row>
    <row r="42" spans="1:8" x14ac:dyDescent="0.3">
      <c r="A42" t="s">
        <v>0</v>
      </c>
      <c r="B42" s="43">
        <f>B38*(B39-1) + 1</f>
        <v>40001</v>
      </c>
      <c r="C42" t="s">
        <v>23</v>
      </c>
      <c r="D42" s="1" t="s">
        <v>55</v>
      </c>
    </row>
    <row r="43" spans="1:8" x14ac:dyDescent="0.3">
      <c r="B43" s="33"/>
    </row>
    <row r="44" spans="1:8" x14ac:dyDescent="0.3">
      <c r="A44" t="s">
        <v>44</v>
      </c>
      <c r="B44" s="33"/>
      <c r="D44" t="s">
        <v>43</v>
      </c>
    </row>
    <row r="45" spans="1:8" x14ac:dyDescent="0.3">
      <c r="A45" t="s">
        <v>30</v>
      </c>
      <c r="B45" s="35">
        <v>49</v>
      </c>
      <c r="C45" t="s">
        <v>24</v>
      </c>
    </row>
    <row r="46" spans="1:8" x14ac:dyDescent="0.3">
      <c r="A46" t="s">
        <v>31</v>
      </c>
      <c r="B46" s="35">
        <v>50</v>
      </c>
      <c r="C46" t="s">
        <v>24</v>
      </c>
    </row>
    <row r="47" spans="1:8" x14ac:dyDescent="0.3">
      <c r="A47" t="s">
        <v>45</v>
      </c>
      <c r="B47" s="44">
        <f>B42*22*((B46-B45)/B37)</f>
        <v>88.002200000000002</v>
      </c>
      <c r="C47" t="s">
        <v>29</v>
      </c>
      <c r="D47" s="1" t="s">
        <v>46</v>
      </c>
    </row>
    <row r="49" spans="1:4" x14ac:dyDescent="0.3">
      <c r="A49" s="53" t="s">
        <v>19</v>
      </c>
      <c r="B49" s="43">
        <f>B38+B42-1</f>
        <v>40500</v>
      </c>
      <c r="C49" s="54" t="s">
        <v>23</v>
      </c>
      <c r="D49" s="50" t="s">
        <v>56</v>
      </c>
    </row>
    <row r="50" spans="1:4" x14ac:dyDescent="0.3">
      <c r="A50" s="55" t="s">
        <v>18</v>
      </c>
      <c r="B50" s="43">
        <f>B41-B49</f>
        <v>0</v>
      </c>
      <c r="C50" s="56" t="s">
        <v>23</v>
      </c>
      <c r="D50" s="50" t="s">
        <v>57</v>
      </c>
    </row>
    <row r="51" spans="1:4" x14ac:dyDescent="0.3">
      <c r="A51" s="53" t="s">
        <v>27</v>
      </c>
      <c r="B51" s="43">
        <f>B38</f>
        <v>500</v>
      </c>
      <c r="C51" s="54" t="s">
        <v>23</v>
      </c>
      <c r="D51" s="49" t="s">
        <v>58</v>
      </c>
    </row>
    <row r="52" spans="1:4" x14ac:dyDescent="0.3">
      <c r="A52" s="55" t="s">
        <v>2</v>
      </c>
      <c r="B52" s="43">
        <f>INT((B42-1)/2)</f>
        <v>20000</v>
      </c>
      <c r="C52" s="56" t="s">
        <v>23</v>
      </c>
      <c r="D52" s="1" t="s">
        <v>47</v>
      </c>
    </row>
    <row r="53" spans="1:4" x14ac:dyDescent="0.3">
      <c r="A53" s="53" t="s">
        <v>59</v>
      </c>
      <c r="B53" s="43">
        <f>B50+B52</f>
        <v>20000</v>
      </c>
      <c r="C53" s="54" t="s">
        <v>23</v>
      </c>
      <c r="D53" s="1" t="s">
        <v>48</v>
      </c>
    </row>
    <row r="54" spans="1:4" x14ac:dyDescent="0.3">
      <c r="A54" s="55" t="s">
        <v>61</v>
      </c>
      <c r="B54" s="44">
        <f>B53/B37</f>
        <v>2</v>
      </c>
      <c r="C54" s="56" t="s">
        <v>28</v>
      </c>
      <c r="D54" s="1" t="s">
        <v>60</v>
      </c>
    </row>
    <row r="56" spans="1:4" x14ac:dyDescent="0.3">
      <c r="A56" s="2" t="s">
        <v>20</v>
      </c>
    </row>
    <row r="57" spans="1:4" x14ac:dyDescent="0.3">
      <c r="A57" t="s">
        <v>33</v>
      </c>
    </row>
    <row r="59" spans="1:4" x14ac:dyDescent="0.3">
      <c r="A59" t="s">
        <v>21</v>
      </c>
      <c r="B59" s="35">
        <v>10000</v>
      </c>
      <c r="C59" t="s">
        <v>24</v>
      </c>
    </row>
    <row r="60" spans="1:4" x14ac:dyDescent="0.3">
      <c r="A60" t="s">
        <v>50</v>
      </c>
      <c r="B60" s="35">
        <v>500</v>
      </c>
      <c r="C60" t="s">
        <v>23</v>
      </c>
    </row>
    <row r="61" spans="1:4" x14ac:dyDescent="0.3">
      <c r="A61" t="s">
        <v>0</v>
      </c>
      <c r="B61" s="35">
        <v>9701</v>
      </c>
      <c r="C61" t="s">
        <v>23</v>
      </c>
      <c r="D61" s="1" t="s">
        <v>34</v>
      </c>
    </row>
    <row r="62" spans="1:4" x14ac:dyDescent="0.3">
      <c r="B62" s="23"/>
    </row>
    <row r="63" spans="1:4" x14ac:dyDescent="0.3">
      <c r="A63" t="s">
        <v>22</v>
      </c>
      <c r="B63" s="43">
        <f>1+(B61-1)/B60</f>
        <v>20.399999999999999</v>
      </c>
      <c r="C63" t="s">
        <v>25</v>
      </c>
    </row>
    <row r="64" spans="1:4" x14ac:dyDescent="0.3">
      <c r="A64" t="s">
        <v>22</v>
      </c>
      <c r="B64" s="43">
        <f>_xlfn.CEILING.MATH(B63)</f>
        <v>21</v>
      </c>
      <c r="C64" t="s">
        <v>26</v>
      </c>
    </row>
    <row r="65" spans="1:4" x14ac:dyDescent="0.3">
      <c r="A65" t="s">
        <v>54</v>
      </c>
      <c r="B65" s="43">
        <f>B60*B64</f>
        <v>10500</v>
      </c>
      <c r="C65" t="s">
        <v>23</v>
      </c>
    </row>
    <row r="66" spans="1:4" x14ac:dyDescent="0.3">
      <c r="B66" s="51"/>
    </row>
    <row r="67" spans="1:4" x14ac:dyDescent="0.3">
      <c r="A67" t="s">
        <v>44</v>
      </c>
      <c r="B67" s="33"/>
      <c r="D67" t="s">
        <v>43</v>
      </c>
    </row>
    <row r="68" spans="1:4" x14ac:dyDescent="0.3">
      <c r="A68" t="s">
        <v>30</v>
      </c>
      <c r="B68" s="35">
        <v>49</v>
      </c>
      <c r="C68" t="s">
        <v>24</v>
      </c>
    </row>
    <row r="69" spans="1:4" x14ac:dyDescent="0.3">
      <c r="A69" t="s">
        <v>31</v>
      </c>
      <c r="B69" s="35">
        <v>50</v>
      </c>
      <c r="C69" t="s">
        <v>24</v>
      </c>
    </row>
    <row r="70" spans="1:4" x14ac:dyDescent="0.3">
      <c r="A70" t="s">
        <v>45</v>
      </c>
      <c r="B70" s="44">
        <f>B61*22*((B69-B68)/B59)</f>
        <v>21.342200000000002</v>
      </c>
      <c r="C70" t="s">
        <v>29</v>
      </c>
      <c r="D70" s="1" t="s">
        <v>46</v>
      </c>
    </row>
    <row r="72" spans="1:4" x14ac:dyDescent="0.3">
      <c r="A72" s="53" t="s">
        <v>19</v>
      </c>
      <c r="B72" s="43">
        <f>2*B75+B74</f>
        <v>10200</v>
      </c>
      <c r="C72" s="54" t="s">
        <v>23</v>
      </c>
    </row>
    <row r="73" spans="1:4" x14ac:dyDescent="0.3">
      <c r="A73" s="55" t="s">
        <v>18</v>
      </c>
      <c r="B73" s="43">
        <f>B65-B72</f>
        <v>300</v>
      </c>
      <c r="C73" s="56" t="s">
        <v>23</v>
      </c>
    </row>
    <row r="74" spans="1:4" x14ac:dyDescent="0.3">
      <c r="A74" s="53" t="s">
        <v>27</v>
      </c>
      <c r="B74" s="43">
        <f>B60</f>
        <v>500</v>
      </c>
      <c r="C74" s="54" t="s">
        <v>23</v>
      </c>
      <c r="D74" s="1" t="s">
        <v>51</v>
      </c>
    </row>
    <row r="75" spans="1:4" x14ac:dyDescent="0.3">
      <c r="A75" s="55" t="s">
        <v>2</v>
      </c>
      <c r="B75" s="43">
        <f>INT((B61-1)/2)</f>
        <v>4850</v>
      </c>
      <c r="C75" s="56" t="s">
        <v>23</v>
      </c>
    </row>
    <row r="76" spans="1:4" x14ac:dyDescent="0.3">
      <c r="A76" s="53" t="s">
        <v>59</v>
      </c>
      <c r="B76" s="43">
        <f>B75+B73</f>
        <v>5150</v>
      </c>
      <c r="C76" s="54" t="s">
        <v>23</v>
      </c>
    </row>
    <row r="77" spans="1:4" x14ac:dyDescent="0.3">
      <c r="A77" s="55" t="s">
        <v>61</v>
      </c>
      <c r="B77" s="44">
        <f>B76/B59</f>
        <v>0.51500000000000001</v>
      </c>
      <c r="C77" s="56" t="s">
        <v>28</v>
      </c>
    </row>
  </sheetData>
  <mergeCells count="9">
    <mergeCell ref="AU20:BD20"/>
    <mergeCell ref="G4:P4"/>
    <mergeCell ref="Q4:Z4"/>
    <mergeCell ref="AA4:AJ4"/>
    <mergeCell ref="AK4:AT4"/>
    <mergeCell ref="G20:P20"/>
    <mergeCell ref="Q20:Z20"/>
    <mergeCell ref="AA20:AJ20"/>
    <mergeCell ref="AK20:AT20"/>
  </mergeCells>
  <pageMargins left="0.25" right="0.25" top="0.75" bottom="0.75" header="0.3" footer="0.3"/>
  <pageSetup paperSize="9" scale="52" fitToHeight="0" orientation="landscape" horizontalDpi="1200" verticalDpi="1200" r:id="rId1"/>
  <rowBreaks count="1" manualBreakCount="1">
    <brk id="54" max="5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van Gils</dc:creator>
  <cp:lastModifiedBy>Dennis van Gils</cp:lastModifiedBy>
  <cp:lastPrinted>2019-01-23T22:21:14Z</cp:lastPrinted>
  <dcterms:created xsi:type="dcterms:W3CDTF">2019-01-23T12:55:44Z</dcterms:created>
  <dcterms:modified xsi:type="dcterms:W3CDTF">2019-02-13T15:14:31Z</dcterms:modified>
</cp:coreProperties>
</file>