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_GitHub_repo\DvG_Arduino_lock-in_amp\mcu_source\v0.2.0_VSCODE\"/>
    </mc:Choice>
  </mc:AlternateContent>
  <xr:revisionPtr revIDLastSave="0" documentId="13_ncr:1_{3CEF9B07-CE5B-4CCB-B279-E8AE6C951379}" xr6:coauthVersionLast="47" xr6:coauthVersionMax="47" xr10:uidLastSave="{00000000-0000-0000-0000-000000000000}"/>
  <bookViews>
    <workbookView xWindow="-110" yWindow="-110" windowWidth="23000" windowHeight="14620" xr2:uid="{80EF1C06-4846-4713-BE74-B3A6622975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1" l="1"/>
  <c r="E55" i="1" s="1"/>
  <c r="B56" i="1"/>
  <c r="F56" i="1"/>
  <c r="B57" i="1"/>
  <c r="E57" i="1" s="1"/>
  <c r="B58" i="1"/>
  <c r="E58" i="1" s="1"/>
  <c r="B59" i="1"/>
  <c r="E59" i="1" s="1"/>
  <c r="B60" i="1"/>
  <c r="F60" i="1" s="1"/>
  <c r="B61" i="1"/>
  <c r="E61" i="1" s="1"/>
  <c r="B40" i="1"/>
  <c r="E40" i="1" s="1"/>
  <c r="F40" i="1"/>
  <c r="B41" i="1"/>
  <c r="E41" i="1"/>
  <c r="B42" i="1"/>
  <c r="E42" i="1"/>
  <c r="F42" i="1"/>
  <c r="B43" i="1"/>
  <c r="E43" i="1" s="1"/>
  <c r="B44" i="1"/>
  <c r="E44" i="1" s="1"/>
  <c r="F44" i="1"/>
  <c r="B45" i="1"/>
  <c r="E45" i="1"/>
  <c r="B46" i="1"/>
  <c r="F46" i="1" s="1"/>
  <c r="E46" i="1"/>
  <c r="B47" i="1"/>
  <c r="E47" i="1" s="1"/>
  <c r="B48" i="1"/>
  <c r="E48" i="1" s="1"/>
  <c r="F48" i="1"/>
  <c r="B49" i="1"/>
  <c r="E49" i="1" s="1"/>
  <c r="B50" i="1"/>
  <c r="F50" i="1" s="1"/>
  <c r="E50" i="1"/>
  <c r="B51" i="1"/>
  <c r="E51" i="1" s="1"/>
  <c r="B52" i="1"/>
  <c r="E52" i="1" s="1"/>
  <c r="F52" i="1"/>
  <c r="B53" i="1"/>
  <c r="E53" i="1"/>
  <c r="B54" i="1"/>
  <c r="E54" i="1"/>
  <c r="F54" i="1"/>
  <c r="C1" i="1"/>
  <c r="D6" i="1"/>
  <c r="C4" i="1"/>
  <c r="E4" i="1" s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4" i="1"/>
  <c r="F57" i="1" l="1"/>
  <c r="F61" i="1"/>
  <c r="E60" i="1"/>
  <c r="E56" i="1"/>
  <c r="F58" i="1"/>
  <c r="F59" i="1"/>
  <c r="F55" i="1"/>
  <c r="F53" i="1"/>
  <c r="F49" i="1"/>
  <c r="M47" i="1"/>
  <c r="F45" i="1"/>
  <c r="F41" i="1"/>
  <c r="F51" i="1"/>
  <c r="F47" i="1"/>
  <c r="F43" i="1"/>
  <c r="J4" i="1"/>
  <c r="F15" i="1"/>
  <c r="F39" i="1"/>
  <c r="F38" i="1"/>
  <c r="F29" i="1"/>
  <c r="F26" i="1"/>
  <c r="E38" i="1"/>
  <c r="E29" i="1"/>
  <c r="E25" i="1"/>
  <c r="E26" i="1"/>
  <c r="E17" i="1"/>
  <c r="E36" i="1"/>
  <c r="F37" i="1"/>
  <c r="E35" i="1"/>
  <c r="E23" i="1"/>
  <c r="F36" i="1"/>
  <c r="E34" i="1"/>
  <c r="E22" i="1"/>
  <c r="E33" i="1"/>
  <c r="E21" i="1"/>
  <c r="F27" i="1"/>
  <c r="E32" i="1"/>
  <c r="E20" i="1"/>
  <c r="E37" i="1"/>
  <c r="E31" i="1"/>
  <c r="E19" i="1"/>
  <c r="E24" i="1"/>
  <c r="F25" i="1"/>
  <c r="E30" i="1"/>
  <c r="E18" i="1"/>
  <c r="F24" i="1"/>
  <c r="E14" i="1"/>
  <c r="E28" i="1"/>
  <c r="E16" i="1"/>
  <c r="E39" i="1"/>
  <c r="E27" i="1"/>
  <c r="E15" i="1"/>
  <c r="F35" i="1"/>
  <c r="F23" i="1"/>
  <c r="F33" i="1"/>
  <c r="F21" i="1"/>
  <c r="F32" i="1"/>
  <c r="F20" i="1"/>
  <c r="F34" i="1"/>
  <c r="F22" i="1"/>
  <c r="F31" i="1"/>
  <c r="F19" i="1"/>
  <c r="F30" i="1"/>
  <c r="F18" i="1"/>
  <c r="F17" i="1"/>
  <c r="F14" i="1"/>
  <c r="F28" i="1"/>
  <c r="F16" i="1"/>
  <c r="H45" i="1" l="1"/>
  <c r="I45" i="1" s="1"/>
  <c r="H40" i="1"/>
  <c r="I40" i="1" s="1"/>
  <c r="H43" i="1"/>
  <c r="I43" i="1" s="1"/>
  <c r="H48" i="1"/>
  <c r="I48" i="1" s="1"/>
  <c r="H46" i="1"/>
  <c r="I46" i="1" s="1"/>
  <c r="H55" i="1"/>
  <c r="I55" i="1" s="1"/>
  <c r="H59" i="1"/>
  <c r="I59" i="1" s="1"/>
  <c r="H51" i="1"/>
  <c r="I51" i="1" s="1"/>
  <c r="H53" i="1"/>
  <c r="I53" i="1" s="1"/>
  <c r="H56" i="1"/>
  <c r="I56" i="1" s="1"/>
  <c r="H41" i="1"/>
  <c r="I41" i="1" s="1"/>
  <c r="H54" i="1"/>
  <c r="I54" i="1" s="1"/>
  <c r="H47" i="1"/>
  <c r="I47" i="1" s="1"/>
  <c r="H42" i="1"/>
  <c r="I42" i="1" s="1"/>
  <c r="H60" i="1"/>
  <c r="I60" i="1" s="1"/>
  <c r="H49" i="1"/>
  <c r="I49" i="1" s="1"/>
  <c r="H44" i="1"/>
  <c r="I44" i="1" s="1"/>
  <c r="H52" i="1"/>
  <c r="I52" i="1" s="1"/>
  <c r="H50" i="1"/>
  <c r="I50" i="1" s="1"/>
  <c r="H57" i="1"/>
  <c r="I57" i="1" s="1"/>
  <c r="H58" i="1"/>
  <c r="I58" i="1" s="1"/>
  <c r="H61" i="1"/>
  <c r="I61" i="1" s="1"/>
  <c r="M17" i="1"/>
  <c r="M42" i="1"/>
  <c r="M40" i="1"/>
  <c r="M58" i="1"/>
  <c r="M50" i="1"/>
  <c r="M55" i="1"/>
  <c r="M59" i="1"/>
  <c r="M48" i="1"/>
  <c r="M46" i="1"/>
  <c r="M54" i="1"/>
  <c r="M44" i="1"/>
  <c r="M52" i="1"/>
  <c r="M51" i="1"/>
  <c r="M53" i="1"/>
  <c r="M41" i="1"/>
  <c r="M56" i="1"/>
  <c r="M60" i="1"/>
  <c r="M49" i="1"/>
  <c r="M43" i="1"/>
  <c r="M57" i="1"/>
  <c r="M61" i="1"/>
  <c r="M45" i="1"/>
  <c r="J3" i="1"/>
  <c r="J2" i="1" s="1"/>
  <c r="H15" i="1"/>
  <c r="I15" i="1" s="1"/>
  <c r="H27" i="1"/>
  <c r="I27" i="1" s="1"/>
  <c r="L27" i="1" s="1"/>
  <c r="H39" i="1"/>
  <c r="I39" i="1" s="1"/>
  <c r="L39" i="1" s="1"/>
  <c r="H16" i="1"/>
  <c r="I16" i="1" s="1"/>
  <c r="L16" i="1" s="1"/>
  <c r="H28" i="1"/>
  <c r="I28" i="1" s="1"/>
  <c r="L28" i="1" s="1"/>
  <c r="H14" i="1"/>
  <c r="I14" i="1" s="1"/>
  <c r="L14" i="1" s="1"/>
  <c r="H17" i="1"/>
  <c r="I17" i="1" s="1"/>
  <c r="L17" i="1" s="1"/>
  <c r="H29" i="1"/>
  <c r="I29" i="1" s="1"/>
  <c r="L29" i="1" s="1"/>
  <c r="H18" i="1"/>
  <c r="I18" i="1" s="1"/>
  <c r="L18" i="1" s="1"/>
  <c r="H30" i="1"/>
  <c r="I30" i="1" s="1"/>
  <c r="L30" i="1" s="1"/>
  <c r="H19" i="1"/>
  <c r="I19" i="1" s="1"/>
  <c r="L19" i="1" s="1"/>
  <c r="H31" i="1"/>
  <c r="I31" i="1" s="1"/>
  <c r="L31" i="1" s="1"/>
  <c r="H20" i="1"/>
  <c r="I20" i="1" s="1"/>
  <c r="L20" i="1" s="1"/>
  <c r="H32" i="1"/>
  <c r="I32" i="1" s="1"/>
  <c r="L32" i="1" s="1"/>
  <c r="H21" i="1"/>
  <c r="I21" i="1" s="1"/>
  <c r="L21" i="1" s="1"/>
  <c r="H34" i="1"/>
  <c r="I34" i="1" s="1"/>
  <c r="L34" i="1" s="1"/>
  <c r="H23" i="1"/>
  <c r="I23" i="1" s="1"/>
  <c r="L23" i="1" s="1"/>
  <c r="H35" i="1"/>
  <c r="I35" i="1" s="1"/>
  <c r="L35" i="1" s="1"/>
  <c r="H36" i="1"/>
  <c r="I36" i="1" s="1"/>
  <c r="L36" i="1" s="1"/>
  <c r="H25" i="1"/>
  <c r="I25" i="1" s="1"/>
  <c r="L25" i="1" s="1"/>
  <c r="H38" i="1"/>
  <c r="I38" i="1" s="1"/>
  <c r="L38" i="1" s="1"/>
  <c r="H33" i="1"/>
  <c r="I33" i="1" s="1"/>
  <c r="L33" i="1" s="1"/>
  <c r="H24" i="1"/>
  <c r="I24" i="1" s="1"/>
  <c r="L24" i="1" s="1"/>
  <c r="H37" i="1"/>
  <c r="I37" i="1" s="1"/>
  <c r="L37" i="1" s="1"/>
  <c r="H22" i="1"/>
  <c r="I22" i="1" s="1"/>
  <c r="L22" i="1" s="1"/>
  <c r="H26" i="1"/>
  <c r="I26" i="1" s="1"/>
  <c r="L26" i="1" s="1"/>
  <c r="O10" i="1"/>
  <c r="O11" i="1" s="1"/>
  <c r="O14" i="1"/>
  <c r="O15" i="1" s="1"/>
  <c r="M20" i="1"/>
  <c r="M14" i="1"/>
  <c r="M28" i="1"/>
  <c r="M16" i="1"/>
  <c r="M36" i="1"/>
  <c r="M39" i="1"/>
  <c r="M19" i="1"/>
  <c r="M37" i="1"/>
  <c r="M23" i="1"/>
  <c r="M27" i="1"/>
  <c r="M34" i="1"/>
  <c r="M15" i="1"/>
  <c r="M33" i="1"/>
  <c r="M24" i="1"/>
  <c r="M26" i="1"/>
  <c r="M29" i="1"/>
  <c r="M32" i="1"/>
  <c r="M38" i="1"/>
  <c r="M31" i="1"/>
  <c r="M35" i="1"/>
  <c r="M30" i="1"/>
  <c r="M25" i="1"/>
  <c r="M22" i="1"/>
  <c r="M18" i="1"/>
  <c r="M21" i="1"/>
  <c r="J61" i="1" l="1"/>
  <c r="K61" i="1" s="1"/>
  <c r="L61" i="1"/>
  <c r="J56" i="1"/>
  <c r="K56" i="1" s="1"/>
  <c r="L56" i="1"/>
  <c r="L54" i="1"/>
  <c r="J54" i="1"/>
  <c r="K54" i="1" s="1"/>
  <c r="J58" i="1"/>
  <c r="K58" i="1" s="1"/>
  <c r="L58" i="1"/>
  <c r="J53" i="1"/>
  <c r="K53" i="1" s="1"/>
  <c r="L53" i="1"/>
  <c r="L57" i="1"/>
  <c r="J57" i="1"/>
  <c r="K57" i="1" s="1"/>
  <c r="J51" i="1"/>
  <c r="K51" i="1" s="1"/>
  <c r="L51" i="1"/>
  <c r="L50" i="1"/>
  <c r="J50" i="1"/>
  <c r="K50" i="1" s="1"/>
  <c r="J59" i="1"/>
  <c r="K59" i="1" s="1"/>
  <c r="L59" i="1"/>
  <c r="J41" i="1"/>
  <c r="K41" i="1" s="1"/>
  <c r="L41" i="1"/>
  <c r="J52" i="1"/>
  <c r="K52" i="1" s="1"/>
  <c r="L52" i="1"/>
  <c r="J55" i="1"/>
  <c r="K55" i="1" s="1"/>
  <c r="L55" i="1"/>
  <c r="J44" i="1"/>
  <c r="K44" i="1" s="1"/>
  <c r="L44" i="1"/>
  <c r="L46" i="1"/>
  <c r="J46" i="1"/>
  <c r="K46" i="1" s="1"/>
  <c r="J49" i="1"/>
  <c r="K49" i="1" s="1"/>
  <c r="L49" i="1"/>
  <c r="J48" i="1"/>
  <c r="K48" i="1" s="1"/>
  <c r="L48" i="1"/>
  <c r="J60" i="1"/>
  <c r="K60" i="1" s="1"/>
  <c r="L60" i="1"/>
  <c r="J43" i="1"/>
  <c r="K43" i="1" s="1"/>
  <c r="L43" i="1"/>
  <c r="L42" i="1"/>
  <c r="J42" i="1"/>
  <c r="K42" i="1" s="1"/>
  <c r="J40" i="1"/>
  <c r="K40" i="1" s="1"/>
  <c r="L40" i="1"/>
  <c r="L47" i="1"/>
  <c r="J47" i="1"/>
  <c r="K47" i="1" s="1"/>
  <c r="J45" i="1"/>
  <c r="K45" i="1" s="1"/>
  <c r="L45" i="1"/>
  <c r="L15" i="1"/>
  <c r="J15" i="1"/>
  <c r="K15" i="1" s="1"/>
  <c r="J34" i="1"/>
  <c r="K34" i="1" s="1"/>
  <c r="J27" i="1"/>
  <c r="K27" i="1" s="1"/>
  <c r="J38" i="1"/>
  <c r="K38" i="1" s="1"/>
  <c r="J14" i="1"/>
  <c r="K14" i="1" s="1"/>
  <c r="J23" i="1"/>
  <c r="K23" i="1" s="1"/>
  <c r="J24" i="1"/>
  <c r="K24" i="1" s="1"/>
  <c r="J35" i="1"/>
  <c r="K35" i="1" s="1"/>
  <c r="J19" i="1"/>
  <c r="K19" i="1" s="1"/>
  <c r="J29" i="1"/>
  <c r="K29" i="1" s="1"/>
  <c r="J25" i="1"/>
  <c r="K25" i="1" s="1"/>
  <c r="J31" i="1"/>
  <c r="K31" i="1" s="1"/>
  <c r="J37" i="1"/>
  <c r="K37" i="1" s="1"/>
  <c r="J28" i="1"/>
  <c r="K28" i="1" s="1"/>
  <c r="J26" i="1"/>
  <c r="K26" i="1" s="1"/>
  <c r="J21" i="1"/>
  <c r="K21" i="1" s="1"/>
  <c r="J18" i="1"/>
  <c r="K18" i="1" s="1"/>
  <c r="J30" i="1"/>
  <c r="K30" i="1" s="1"/>
  <c r="J32" i="1"/>
  <c r="K32" i="1" s="1"/>
  <c r="J16" i="1"/>
  <c r="K16" i="1" s="1"/>
  <c r="J36" i="1"/>
  <c r="K36" i="1" s="1"/>
  <c r="J17" i="1"/>
  <c r="K17" i="1" s="1"/>
  <c r="J33" i="1"/>
  <c r="K33" i="1" s="1"/>
  <c r="J22" i="1"/>
  <c r="K22" i="1" s="1"/>
  <c r="J20" i="1"/>
  <c r="K20" i="1" s="1"/>
  <c r="J39" i="1"/>
  <c r="K39" i="1" s="1"/>
</calcChain>
</file>

<file path=xl/sharedStrings.xml><?xml version="1.0" encoding="utf-8"?>
<sst xmlns="http://schemas.openxmlformats.org/spreadsheetml/2006/main" count="36" uniqueCount="33">
  <si>
    <t>ref_freq</t>
  </si>
  <si>
    <t>N_LUT</t>
  </si>
  <si>
    <t>double</t>
  </si>
  <si>
    <t>uint16_t</t>
  </si>
  <si>
    <t>DAQ_rate</t>
  </si>
  <si>
    <t>iter</t>
  </si>
  <si>
    <t>time (ms)</t>
  </si>
  <si>
    <t>DAQ period</t>
  </si>
  <si>
    <t>Hz</t>
  </si>
  <si>
    <t>s</t>
  </si>
  <si>
    <t>idx/iter</t>
  </si>
  <si>
    <t>mod N_LUT</t>
  </si>
  <si>
    <t>https://www.geeksforgeeks.org/how-to-avoid-overflow-in-modular-multiplication/</t>
  </si>
  <si>
    <t>THIS ONE</t>
  </si>
  <si>
    <t>round</t>
  </si>
  <si>
    <t>x=ref_freq * t</t>
  </si>
  <si>
    <t>x</t>
  </si>
  <si>
    <t>sin(2*pi*x)</t>
  </si>
  <si>
    <t>BITAND MODULO</t>
  </si>
  <si>
    <t>IDEA: ensure N_LUT is power of 2 and use BITAND to perform MODULO</t>
  </si>
  <si>
    <t>iters</t>
  </si>
  <si>
    <t>sec</t>
  </si>
  <si>
    <t>32 bit int</t>
  </si>
  <si>
    <t>7 digits precision, double (32 bit)</t>
  </si>
  <si>
    <t>way faster</t>
  </si>
  <si>
    <t>ideal ref_freq</t>
  </si>
  <si>
    <t>MULMOD on integers and make sure mod is power of 2 --&gt; super fast, no overflow</t>
  </si>
  <si>
    <t>samples</t>
  </si>
  <si>
    <t>BLOCK_SIZE for 10 blocks/s</t>
  </si>
  <si>
    <t>&lt;-----</t>
  </si>
  <si>
    <t>rounded integer idx/iter</t>
  </si>
  <si>
    <t>also power of 2 ish: CAN'T see period</t>
  </si>
  <si>
    <t>must be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</si>
</sst>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00000"/>
    <numFmt numFmtId="167" formatCode="0.0"/>
    <numFmt numFmtId="168" formatCode="0.00000"/>
    <numFmt numFmtId="169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 applyAlignment="1">
      <alignment horizontal="right"/>
    </xf>
    <xf numFmtId="2" fontId="0" fillId="0" borderId="0" xfId="0" applyNumberFormat="1"/>
    <xf numFmtId="164" fontId="0" fillId="2" borderId="0" xfId="0" applyNumberFormat="1" applyFill="1"/>
    <xf numFmtId="1" fontId="0" fillId="2" borderId="0" xfId="0" applyNumberFormat="1" applyFill="1"/>
    <xf numFmtId="1" fontId="1" fillId="0" borderId="0" xfId="0" quotePrefix="1" applyNumberFormat="1" applyFont="1" applyAlignment="1">
      <alignment horizontal="center"/>
    </xf>
    <xf numFmtId="0" fontId="0" fillId="2" borderId="0" xfId="0" applyFill="1"/>
    <xf numFmtId="167" fontId="0" fillId="0" borderId="0" xfId="0" applyNumberFormat="1"/>
    <xf numFmtId="168" fontId="0" fillId="3" borderId="0" xfId="0" applyNumberFormat="1" applyFill="1"/>
    <xf numFmtId="1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1" fontId="0" fillId="3" borderId="0" xfId="0" applyNumberFormat="1" applyFill="1" applyAlignment="1">
      <alignment horizontal="right"/>
    </xf>
    <xf numFmtId="2" fontId="0" fillId="3" borderId="0" xfId="0" applyNumberFormat="1" applyFill="1"/>
    <xf numFmtId="169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Fill="1"/>
    <xf numFmtId="0" fontId="0" fillId="0" borderId="0" xfId="0" applyFill="1"/>
    <xf numFmtId="0" fontId="0" fillId="3" borderId="0" xfId="0" quotePrefix="1" applyFill="1"/>
    <xf numFmtId="0" fontId="0" fillId="4" borderId="0" xfId="0" applyFill="1"/>
    <xf numFmtId="2" fontId="0" fillId="4" borderId="0" xfId="0" applyNumberFormat="1" applyFill="1"/>
    <xf numFmtId="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F7E3-AC82-4FC3-A970-6E5B494DB6B5}">
  <dimension ref="A1:R61"/>
  <sheetViews>
    <sheetView tabSelected="1" workbookViewId="0">
      <selection activeCell="C7" sqref="C7"/>
    </sheetView>
  </sheetViews>
  <sheetFormatPr defaultRowHeight="14.5" x14ac:dyDescent="0.35"/>
  <cols>
    <col min="2" max="2" width="20.1796875" style="6" bestFit="1" customWidth="1"/>
    <col min="3" max="3" width="10.90625" style="1" customWidth="1"/>
    <col min="4" max="4" width="10.90625" style="4" customWidth="1"/>
    <col min="5" max="5" width="14" customWidth="1"/>
    <col min="6" max="6" width="9.90625" style="8" customWidth="1"/>
    <col min="8" max="8" width="10.6328125" customWidth="1"/>
    <col min="9" max="9" width="10.6328125" style="3" customWidth="1"/>
    <col min="10" max="10" width="11.81640625" style="3" customWidth="1"/>
    <col min="12" max="12" width="12.54296875" bestFit="1" customWidth="1"/>
    <col min="13" max="13" width="11.1796875" customWidth="1"/>
    <col min="15" max="15" width="11.1796875" customWidth="1"/>
  </cols>
  <sheetData>
    <row r="1" spans="1:18" x14ac:dyDescent="0.35">
      <c r="B1" s="5" t="s">
        <v>28</v>
      </c>
      <c r="C1" s="21">
        <f>C3/10</f>
        <v>1000</v>
      </c>
      <c r="D1" s="4" t="s">
        <v>27</v>
      </c>
    </row>
    <row r="2" spans="1:18" x14ac:dyDescent="0.35">
      <c r="C2" s="1">
        <v>20480</v>
      </c>
      <c r="H2" s="17"/>
      <c r="I2" s="18" t="s">
        <v>25</v>
      </c>
      <c r="J2" s="14">
        <f>J3/D6*C3</f>
        <v>249.93896484375</v>
      </c>
    </row>
    <row r="3" spans="1:18" x14ac:dyDescent="0.35">
      <c r="B3" s="5" t="s">
        <v>4</v>
      </c>
      <c r="C3" s="1">
        <v>10000</v>
      </c>
      <c r="D3" s="4" t="s">
        <v>8</v>
      </c>
      <c r="E3" s="25" t="s">
        <v>31</v>
      </c>
      <c r="F3" s="26"/>
      <c r="G3" s="25"/>
      <c r="H3" s="17"/>
      <c r="I3" s="18" t="s">
        <v>30</v>
      </c>
      <c r="J3" s="15">
        <f>ROUND(J4,0)</f>
        <v>819</v>
      </c>
      <c r="K3" s="24" t="s">
        <v>29</v>
      </c>
    </row>
    <row r="4" spans="1:18" x14ac:dyDescent="0.35">
      <c r="B4" s="5" t="s">
        <v>7</v>
      </c>
      <c r="C4" s="20">
        <f>1/C3</f>
        <v>1E-4</v>
      </c>
      <c r="D4" s="7" t="s">
        <v>9</v>
      </c>
      <c r="E4" s="27">
        <f>C4*1000000</f>
        <v>100</v>
      </c>
      <c r="F4" s="26" t="s">
        <v>32</v>
      </c>
      <c r="H4" s="2"/>
      <c r="J4" s="16">
        <f>D6/C3*C5</f>
        <v>819.2</v>
      </c>
      <c r="L4" s="22"/>
    </row>
    <row r="5" spans="1:18" x14ac:dyDescent="0.35">
      <c r="A5" t="s">
        <v>2</v>
      </c>
      <c r="B5" s="5" t="s">
        <v>0</v>
      </c>
      <c r="C5" s="2">
        <v>250</v>
      </c>
      <c r="D5" s="4" t="s">
        <v>8</v>
      </c>
      <c r="J5" s="15" t="s">
        <v>10</v>
      </c>
      <c r="L5" s="23"/>
    </row>
    <row r="6" spans="1:18" x14ac:dyDescent="0.35">
      <c r="A6" t="s">
        <v>3</v>
      </c>
      <c r="B6" s="5" t="s">
        <v>1</v>
      </c>
      <c r="C6" s="1">
        <v>15</v>
      </c>
      <c r="D6" s="15">
        <f>POWER(2,C6)</f>
        <v>32768</v>
      </c>
      <c r="E6" s="17" t="s">
        <v>19</v>
      </c>
      <c r="F6" s="19"/>
      <c r="G6" s="17"/>
      <c r="H6" s="17"/>
      <c r="I6" s="15"/>
      <c r="J6" s="15"/>
      <c r="L6" s="23"/>
      <c r="M6" s="23"/>
      <c r="N6" s="23"/>
      <c r="O6" s="23"/>
      <c r="P6" s="23"/>
      <c r="Q6" s="23"/>
      <c r="R6" s="23"/>
    </row>
    <row r="7" spans="1:18" x14ac:dyDescent="0.35">
      <c r="B7" s="5"/>
      <c r="C7" s="2"/>
    </row>
    <row r="8" spans="1:18" x14ac:dyDescent="0.35">
      <c r="B8" s="5"/>
      <c r="C8" s="2"/>
      <c r="G8" s="17" t="s">
        <v>26</v>
      </c>
      <c r="H8" s="17"/>
      <c r="I8" s="15"/>
      <c r="J8" s="15"/>
      <c r="K8" s="17"/>
      <c r="L8" s="17"/>
      <c r="M8" s="17"/>
    </row>
    <row r="9" spans="1:18" x14ac:dyDescent="0.35">
      <c r="G9" s="17" t="s">
        <v>12</v>
      </c>
      <c r="H9" s="17"/>
      <c r="I9" s="15"/>
      <c r="J9" s="15"/>
      <c r="K9" s="17"/>
      <c r="L9" s="17"/>
      <c r="M9" s="17"/>
      <c r="O9" t="s">
        <v>23</v>
      </c>
    </row>
    <row r="10" spans="1:18" x14ac:dyDescent="0.35">
      <c r="O10" s="13">
        <f>10000000/J4</f>
        <v>12207.03125</v>
      </c>
      <c r="P10" t="s">
        <v>20</v>
      </c>
    </row>
    <row r="11" spans="1:18" x14ac:dyDescent="0.35">
      <c r="O11" s="13">
        <f>O10*C4</f>
        <v>1.220703125</v>
      </c>
      <c r="P11" t="s">
        <v>21</v>
      </c>
    </row>
    <row r="12" spans="1:18" x14ac:dyDescent="0.35">
      <c r="B12" s="5"/>
      <c r="L12" t="s">
        <v>24</v>
      </c>
    </row>
    <row r="13" spans="1:18" x14ac:dyDescent="0.35">
      <c r="A13" t="s">
        <v>5</v>
      </c>
      <c r="B13" s="5" t="s">
        <v>6</v>
      </c>
      <c r="E13" t="s">
        <v>15</v>
      </c>
      <c r="F13" s="8" t="s">
        <v>17</v>
      </c>
      <c r="H13" t="s">
        <v>13</v>
      </c>
      <c r="I13" s="3" t="s">
        <v>14</v>
      </c>
      <c r="J13" s="11" t="s">
        <v>11</v>
      </c>
      <c r="K13" t="s">
        <v>16</v>
      </c>
      <c r="L13" t="s">
        <v>18</v>
      </c>
      <c r="O13" t="s">
        <v>22</v>
      </c>
    </row>
    <row r="14" spans="1:18" x14ac:dyDescent="0.35">
      <c r="A14">
        <v>0</v>
      </c>
      <c r="B14" s="6">
        <f>A14*1/$C$3*1000</f>
        <v>0</v>
      </c>
      <c r="E14" s="2">
        <f>$C$5*B14/1000</f>
        <v>0</v>
      </c>
      <c r="F14" s="8">
        <f t="shared" ref="F14:F39" si="0">SIN(2*PI()*$C$5*B14/1000)</f>
        <v>0</v>
      </c>
      <c r="H14" s="2">
        <f>$J$4*A14</f>
        <v>0</v>
      </c>
      <c r="I14" s="3">
        <f>ROUND(H14,0)</f>
        <v>0</v>
      </c>
      <c r="J14" s="3">
        <f t="shared" ref="J14:J39" si="1">MOD(I14,$D$6)</f>
        <v>0</v>
      </c>
      <c r="K14" s="2">
        <f t="shared" ref="K14:K39" si="2">J14/($D$6)</f>
        <v>0</v>
      </c>
      <c r="L14">
        <f>_xlfn.BITAND(I14,$D$6-1)</f>
        <v>0</v>
      </c>
      <c r="M14" s="2">
        <f>$L$4*B14/1000</f>
        <v>0</v>
      </c>
      <c r="O14" s="13">
        <f>POWER(2,32)/J4</f>
        <v>5242880</v>
      </c>
      <c r="P14" t="s">
        <v>20</v>
      </c>
    </row>
    <row r="15" spans="1:18" x14ac:dyDescent="0.35">
      <c r="A15">
        <v>1</v>
      </c>
      <c r="B15" s="6">
        <f t="shared" ref="B15:B39" si="3">A15*1/$C$3*1000</f>
        <v>0.1</v>
      </c>
      <c r="E15" s="2">
        <f t="shared" ref="E15:E39" si="4">$C$5*B15/1000</f>
        <v>2.5000000000000001E-2</v>
      </c>
      <c r="F15" s="8">
        <f t="shared" si="0"/>
        <v>0.15643446504023087</v>
      </c>
      <c r="H15" s="2">
        <f t="shared" ref="H15:H39" si="5">$J$4*A15</f>
        <v>819.2</v>
      </c>
      <c r="I15" s="3">
        <f t="shared" ref="I15:I61" si="6">ROUND(H15,0)</f>
        <v>819</v>
      </c>
      <c r="J15" s="3">
        <f t="shared" si="1"/>
        <v>819</v>
      </c>
      <c r="K15" s="2">
        <f t="shared" si="2"/>
        <v>2.4993896484375E-2</v>
      </c>
      <c r="L15">
        <f t="shared" ref="L15:L39" si="7">_xlfn.BITAND(I15,$D$6-1)</f>
        <v>819</v>
      </c>
      <c r="M15" s="2">
        <f t="shared" ref="M15:M39" si="8">$L$4*B15/1000</f>
        <v>0</v>
      </c>
      <c r="O15" s="13">
        <f>O14*C4</f>
        <v>524.28800000000001</v>
      </c>
      <c r="P15" t="s">
        <v>21</v>
      </c>
    </row>
    <row r="16" spans="1:18" x14ac:dyDescent="0.35">
      <c r="A16">
        <v>2</v>
      </c>
      <c r="B16" s="6">
        <f t="shared" si="3"/>
        <v>0.2</v>
      </c>
      <c r="E16" s="2">
        <f t="shared" si="4"/>
        <v>0.05</v>
      </c>
      <c r="F16" s="8">
        <f t="shared" si="0"/>
        <v>0.3090169943749474</v>
      </c>
      <c r="H16" s="2">
        <f t="shared" si="5"/>
        <v>1638.4</v>
      </c>
      <c r="I16" s="3">
        <f t="shared" si="6"/>
        <v>1638</v>
      </c>
      <c r="J16" s="3">
        <f t="shared" si="1"/>
        <v>1638</v>
      </c>
      <c r="K16" s="2">
        <f t="shared" si="2"/>
        <v>4.998779296875E-2</v>
      </c>
      <c r="L16">
        <f t="shared" si="7"/>
        <v>1638</v>
      </c>
      <c r="M16" s="2">
        <f t="shared" si="8"/>
        <v>0</v>
      </c>
    </row>
    <row r="17" spans="1:13" x14ac:dyDescent="0.35">
      <c r="A17">
        <v>3</v>
      </c>
      <c r="B17" s="6">
        <f t="shared" si="3"/>
        <v>0.3</v>
      </c>
      <c r="E17" s="2">
        <f t="shared" si="4"/>
        <v>7.4999999999999997E-2</v>
      </c>
      <c r="F17" s="8">
        <f t="shared" si="0"/>
        <v>0.45399049973954675</v>
      </c>
      <c r="H17" s="2">
        <f t="shared" si="5"/>
        <v>2457.6000000000004</v>
      </c>
      <c r="I17" s="3">
        <f t="shared" si="6"/>
        <v>2458</v>
      </c>
      <c r="J17" s="3">
        <f t="shared" si="1"/>
        <v>2458</v>
      </c>
      <c r="K17" s="2">
        <f t="shared" si="2"/>
        <v>7.501220703125E-2</v>
      </c>
      <c r="L17">
        <f t="shared" si="7"/>
        <v>2458</v>
      </c>
      <c r="M17" s="2">
        <f t="shared" si="8"/>
        <v>0</v>
      </c>
    </row>
    <row r="18" spans="1:13" x14ac:dyDescent="0.35">
      <c r="A18">
        <v>4</v>
      </c>
      <c r="B18" s="6">
        <f t="shared" si="3"/>
        <v>0.4</v>
      </c>
      <c r="E18" s="2">
        <f t="shared" si="4"/>
        <v>0.1</v>
      </c>
      <c r="F18" s="8">
        <f t="shared" si="0"/>
        <v>0.58778525229247314</v>
      </c>
      <c r="H18" s="2">
        <f t="shared" si="5"/>
        <v>3276.8</v>
      </c>
      <c r="I18" s="3">
        <f t="shared" si="6"/>
        <v>3277</v>
      </c>
      <c r="J18" s="3">
        <f t="shared" si="1"/>
        <v>3277</v>
      </c>
      <c r="K18" s="2">
        <f t="shared" si="2"/>
        <v>0.100006103515625</v>
      </c>
      <c r="L18">
        <f t="shared" si="7"/>
        <v>3277</v>
      </c>
      <c r="M18" s="2">
        <f t="shared" si="8"/>
        <v>0</v>
      </c>
    </row>
    <row r="19" spans="1:13" x14ac:dyDescent="0.35">
      <c r="A19">
        <v>5</v>
      </c>
      <c r="B19" s="6">
        <f t="shared" si="3"/>
        <v>0.5</v>
      </c>
      <c r="E19" s="2">
        <f t="shared" si="4"/>
        <v>0.125</v>
      </c>
      <c r="F19" s="8">
        <f t="shared" si="0"/>
        <v>0.70710678118654746</v>
      </c>
      <c r="H19" s="2">
        <f t="shared" si="5"/>
        <v>4096</v>
      </c>
      <c r="I19" s="3">
        <f t="shared" si="6"/>
        <v>4096</v>
      </c>
      <c r="J19" s="3">
        <f t="shared" si="1"/>
        <v>4096</v>
      </c>
      <c r="K19" s="2">
        <f t="shared" si="2"/>
        <v>0.125</v>
      </c>
      <c r="L19">
        <f t="shared" si="7"/>
        <v>4096</v>
      </c>
      <c r="M19" s="2">
        <f t="shared" si="8"/>
        <v>0</v>
      </c>
    </row>
    <row r="20" spans="1:13" x14ac:dyDescent="0.35">
      <c r="A20">
        <v>6</v>
      </c>
      <c r="B20" s="6">
        <f t="shared" si="3"/>
        <v>0.6</v>
      </c>
      <c r="E20" s="2">
        <f t="shared" si="4"/>
        <v>0.15</v>
      </c>
      <c r="F20" s="8">
        <f t="shared" si="0"/>
        <v>0.80901699437494734</v>
      </c>
      <c r="H20" s="2">
        <f t="shared" si="5"/>
        <v>4915.2000000000007</v>
      </c>
      <c r="I20" s="3">
        <f t="shared" si="6"/>
        <v>4915</v>
      </c>
      <c r="J20" s="3">
        <f t="shared" si="1"/>
        <v>4915</v>
      </c>
      <c r="K20" s="2">
        <f t="shared" si="2"/>
        <v>0.149993896484375</v>
      </c>
      <c r="L20">
        <f t="shared" si="7"/>
        <v>4915</v>
      </c>
      <c r="M20" s="2">
        <f t="shared" si="8"/>
        <v>0</v>
      </c>
    </row>
    <row r="21" spans="1:13" x14ac:dyDescent="0.35">
      <c r="A21">
        <v>7</v>
      </c>
      <c r="B21" s="6">
        <f t="shared" si="3"/>
        <v>0.7</v>
      </c>
      <c r="E21" s="2">
        <f t="shared" si="4"/>
        <v>0.17499999999999999</v>
      </c>
      <c r="F21" s="8">
        <f t="shared" si="0"/>
        <v>0.89100652418836779</v>
      </c>
      <c r="H21" s="2">
        <f t="shared" si="5"/>
        <v>5734.4000000000005</v>
      </c>
      <c r="I21" s="3">
        <f t="shared" si="6"/>
        <v>5734</v>
      </c>
      <c r="J21" s="3">
        <f t="shared" si="1"/>
        <v>5734</v>
      </c>
      <c r="K21" s="2">
        <f t="shared" si="2"/>
        <v>0.17498779296875</v>
      </c>
      <c r="L21">
        <f t="shared" si="7"/>
        <v>5734</v>
      </c>
      <c r="M21" s="2">
        <f t="shared" si="8"/>
        <v>0</v>
      </c>
    </row>
    <row r="22" spans="1:13" x14ac:dyDescent="0.35">
      <c r="A22">
        <v>8</v>
      </c>
      <c r="B22" s="6">
        <f t="shared" si="3"/>
        <v>0.8</v>
      </c>
      <c r="E22" s="2">
        <f t="shared" si="4"/>
        <v>0.2</v>
      </c>
      <c r="F22" s="8">
        <f t="shared" si="0"/>
        <v>0.95105651629515353</v>
      </c>
      <c r="H22" s="2">
        <f t="shared" si="5"/>
        <v>6553.6</v>
      </c>
      <c r="I22" s="3">
        <f t="shared" si="6"/>
        <v>6554</v>
      </c>
      <c r="J22" s="3">
        <f t="shared" si="1"/>
        <v>6554</v>
      </c>
      <c r="K22" s="2">
        <f t="shared" si="2"/>
        <v>0.20001220703125</v>
      </c>
      <c r="L22">
        <f t="shared" si="7"/>
        <v>6554</v>
      </c>
      <c r="M22" s="2">
        <f t="shared" si="8"/>
        <v>0</v>
      </c>
    </row>
    <row r="23" spans="1:13" x14ac:dyDescent="0.35">
      <c r="A23">
        <v>9</v>
      </c>
      <c r="B23" s="6">
        <f t="shared" si="3"/>
        <v>0.9</v>
      </c>
      <c r="E23" s="2">
        <f t="shared" si="4"/>
        <v>0.22500000000000001</v>
      </c>
      <c r="F23" s="8">
        <f t="shared" si="0"/>
        <v>0.98768834059513777</v>
      </c>
      <c r="H23" s="2">
        <f t="shared" si="5"/>
        <v>7372.8</v>
      </c>
      <c r="I23" s="3">
        <f t="shared" si="6"/>
        <v>7373</v>
      </c>
      <c r="J23" s="3">
        <f t="shared" si="1"/>
        <v>7373</v>
      </c>
      <c r="K23" s="2">
        <f t="shared" si="2"/>
        <v>0.225006103515625</v>
      </c>
      <c r="L23">
        <f t="shared" si="7"/>
        <v>7373</v>
      </c>
      <c r="M23" s="2">
        <f t="shared" si="8"/>
        <v>0</v>
      </c>
    </row>
    <row r="24" spans="1:13" x14ac:dyDescent="0.35">
      <c r="A24">
        <v>10</v>
      </c>
      <c r="B24" s="6">
        <f t="shared" si="3"/>
        <v>1</v>
      </c>
      <c r="E24" s="2">
        <f t="shared" si="4"/>
        <v>0.25</v>
      </c>
      <c r="F24" s="8">
        <f t="shared" si="0"/>
        <v>1</v>
      </c>
      <c r="H24" s="2">
        <f t="shared" si="5"/>
        <v>8192</v>
      </c>
      <c r="I24" s="3">
        <f t="shared" si="6"/>
        <v>8192</v>
      </c>
      <c r="J24" s="3">
        <f t="shared" si="1"/>
        <v>8192</v>
      </c>
      <c r="K24" s="2">
        <f t="shared" si="2"/>
        <v>0.25</v>
      </c>
      <c r="L24">
        <f t="shared" si="7"/>
        <v>8192</v>
      </c>
      <c r="M24" s="2">
        <f t="shared" si="8"/>
        <v>0</v>
      </c>
    </row>
    <row r="25" spans="1:13" x14ac:dyDescent="0.35">
      <c r="A25">
        <v>11</v>
      </c>
      <c r="B25" s="6">
        <f t="shared" si="3"/>
        <v>1.1000000000000001</v>
      </c>
      <c r="E25" s="2">
        <f t="shared" si="4"/>
        <v>0.27500000000000002</v>
      </c>
      <c r="F25" s="8">
        <f t="shared" si="0"/>
        <v>0.98768834059513777</v>
      </c>
      <c r="H25" s="2">
        <f t="shared" si="5"/>
        <v>9011.2000000000007</v>
      </c>
      <c r="I25" s="3">
        <f t="shared" si="6"/>
        <v>9011</v>
      </c>
      <c r="J25" s="3">
        <f t="shared" si="1"/>
        <v>9011</v>
      </c>
      <c r="K25" s="2">
        <f t="shared" si="2"/>
        <v>0.274993896484375</v>
      </c>
      <c r="L25">
        <f t="shared" si="7"/>
        <v>9011</v>
      </c>
      <c r="M25" s="2">
        <f t="shared" si="8"/>
        <v>0</v>
      </c>
    </row>
    <row r="26" spans="1:13" x14ac:dyDescent="0.35">
      <c r="A26">
        <v>12</v>
      </c>
      <c r="B26" s="6">
        <f t="shared" si="3"/>
        <v>1.2</v>
      </c>
      <c r="E26" s="2">
        <f t="shared" si="4"/>
        <v>0.3</v>
      </c>
      <c r="F26" s="8">
        <f t="shared" si="0"/>
        <v>0.95105651629515364</v>
      </c>
      <c r="H26" s="2">
        <f t="shared" si="5"/>
        <v>9830.4000000000015</v>
      </c>
      <c r="I26" s="3">
        <f t="shared" si="6"/>
        <v>9830</v>
      </c>
      <c r="J26" s="3">
        <f t="shared" si="1"/>
        <v>9830</v>
      </c>
      <c r="K26" s="2">
        <f t="shared" si="2"/>
        <v>0.29998779296875</v>
      </c>
      <c r="L26">
        <f t="shared" si="7"/>
        <v>9830</v>
      </c>
      <c r="M26" s="2">
        <f t="shared" si="8"/>
        <v>0</v>
      </c>
    </row>
    <row r="27" spans="1:13" x14ac:dyDescent="0.35">
      <c r="A27">
        <v>13</v>
      </c>
      <c r="B27" s="6">
        <f t="shared" si="3"/>
        <v>1.3</v>
      </c>
      <c r="E27" s="2">
        <f t="shared" si="4"/>
        <v>0.32500000000000001</v>
      </c>
      <c r="F27" s="8">
        <f t="shared" si="0"/>
        <v>0.8910065241883679</v>
      </c>
      <c r="H27" s="2">
        <f t="shared" si="5"/>
        <v>10649.6</v>
      </c>
      <c r="I27" s="3">
        <f t="shared" si="6"/>
        <v>10650</v>
      </c>
      <c r="J27" s="3">
        <f t="shared" si="1"/>
        <v>10650</v>
      </c>
      <c r="K27" s="2">
        <f t="shared" si="2"/>
        <v>0.32501220703125</v>
      </c>
      <c r="L27">
        <f t="shared" si="7"/>
        <v>10650</v>
      </c>
      <c r="M27" s="2">
        <f t="shared" si="8"/>
        <v>0</v>
      </c>
    </row>
    <row r="28" spans="1:13" x14ac:dyDescent="0.35">
      <c r="A28">
        <v>14</v>
      </c>
      <c r="B28" s="6">
        <f t="shared" si="3"/>
        <v>1.4</v>
      </c>
      <c r="E28" s="2">
        <f t="shared" si="4"/>
        <v>0.35</v>
      </c>
      <c r="F28" s="8">
        <f t="shared" si="0"/>
        <v>0.80901699437494745</v>
      </c>
      <c r="H28" s="2">
        <f t="shared" si="5"/>
        <v>11468.800000000001</v>
      </c>
      <c r="I28" s="3">
        <f t="shared" si="6"/>
        <v>11469</v>
      </c>
      <c r="J28" s="3">
        <f t="shared" si="1"/>
        <v>11469</v>
      </c>
      <c r="K28" s="2">
        <f t="shared" si="2"/>
        <v>0.350006103515625</v>
      </c>
      <c r="L28">
        <f t="shared" si="7"/>
        <v>11469</v>
      </c>
      <c r="M28" s="2">
        <f t="shared" si="8"/>
        <v>0</v>
      </c>
    </row>
    <row r="29" spans="1:13" x14ac:dyDescent="0.35">
      <c r="A29">
        <v>15</v>
      </c>
      <c r="B29" s="6">
        <f t="shared" si="3"/>
        <v>1.5</v>
      </c>
      <c r="E29" s="2">
        <f t="shared" si="4"/>
        <v>0.375</v>
      </c>
      <c r="F29" s="8">
        <f t="shared" si="0"/>
        <v>0.70710678118654757</v>
      </c>
      <c r="H29" s="2">
        <f t="shared" si="5"/>
        <v>12288</v>
      </c>
      <c r="I29" s="3">
        <f t="shared" si="6"/>
        <v>12288</v>
      </c>
      <c r="J29" s="3">
        <f t="shared" si="1"/>
        <v>12288</v>
      </c>
      <c r="K29" s="2">
        <f t="shared" si="2"/>
        <v>0.375</v>
      </c>
      <c r="L29">
        <f t="shared" si="7"/>
        <v>12288</v>
      </c>
      <c r="M29" s="2">
        <f t="shared" si="8"/>
        <v>0</v>
      </c>
    </row>
    <row r="30" spans="1:13" x14ac:dyDescent="0.35">
      <c r="A30">
        <v>16</v>
      </c>
      <c r="B30" s="6">
        <f t="shared" si="3"/>
        <v>1.6</v>
      </c>
      <c r="E30" s="2">
        <f t="shared" si="4"/>
        <v>0.4</v>
      </c>
      <c r="F30" s="8">
        <f t="shared" si="0"/>
        <v>0.58778525229247325</v>
      </c>
      <c r="H30" s="2">
        <f t="shared" si="5"/>
        <v>13107.2</v>
      </c>
      <c r="I30" s="3">
        <f t="shared" si="6"/>
        <v>13107</v>
      </c>
      <c r="J30" s="3">
        <f t="shared" si="1"/>
        <v>13107</v>
      </c>
      <c r="K30" s="2">
        <f t="shared" si="2"/>
        <v>0.399993896484375</v>
      </c>
      <c r="L30">
        <f t="shared" si="7"/>
        <v>13107</v>
      </c>
      <c r="M30" s="2">
        <f t="shared" si="8"/>
        <v>0</v>
      </c>
    </row>
    <row r="31" spans="1:13" x14ac:dyDescent="0.35">
      <c r="A31">
        <v>17</v>
      </c>
      <c r="B31" s="6">
        <f t="shared" si="3"/>
        <v>1.7</v>
      </c>
      <c r="E31" s="2">
        <f t="shared" si="4"/>
        <v>0.42499999999999999</v>
      </c>
      <c r="F31" s="8">
        <f t="shared" si="0"/>
        <v>0.45399049973954686</v>
      </c>
      <c r="H31" s="2">
        <f t="shared" si="5"/>
        <v>13926.400000000001</v>
      </c>
      <c r="I31" s="3">
        <f t="shared" si="6"/>
        <v>13926</v>
      </c>
      <c r="J31" s="3">
        <f t="shared" si="1"/>
        <v>13926</v>
      </c>
      <c r="K31" s="2">
        <f t="shared" si="2"/>
        <v>0.42498779296875</v>
      </c>
      <c r="L31">
        <f t="shared" si="7"/>
        <v>13926</v>
      </c>
      <c r="M31" s="2">
        <f t="shared" si="8"/>
        <v>0</v>
      </c>
    </row>
    <row r="32" spans="1:13" x14ac:dyDescent="0.35">
      <c r="A32">
        <v>18</v>
      </c>
      <c r="B32" s="6">
        <f t="shared" si="3"/>
        <v>1.8</v>
      </c>
      <c r="E32" s="2">
        <f t="shared" si="4"/>
        <v>0.45</v>
      </c>
      <c r="F32" s="8">
        <f t="shared" si="0"/>
        <v>0.30901699437494751</v>
      </c>
      <c r="H32" s="2">
        <f t="shared" si="5"/>
        <v>14745.6</v>
      </c>
      <c r="I32" s="3">
        <f t="shared" si="6"/>
        <v>14746</v>
      </c>
      <c r="J32" s="3">
        <f t="shared" si="1"/>
        <v>14746</v>
      </c>
      <c r="K32" s="2">
        <f t="shared" si="2"/>
        <v>0.45001220703125</v>
      </c>
      <c r="L32">
        <f t="shared" si="7"/>
        <v>14746</v>
      </c>
      <c r="M32" s="2">
        <f t="shared" si="8"/>
        <v>0</v>
      </c>
    </row>
    <row r="33" spans="1:13" x14ac:dyDescent="0.35">
      <c r="A33">
        <v>19</v>
      </c>
      <c r="B33" s="6">
        <f t="shared" si="3"/>
        <v>1.9</v>
      </c>
      <c r="E33" s="2">
        <f t="shared" si="4"/>
        <v>0.47499999999999998</v>
      </c>
      <c r="F33" s="8">
        <f t="shared" si="0"/>
        <v>0.15643446504023142</v>
      </c>
      <c r="H33" s="2">
        <f t="shared" si="5"/>
        <v>15564.800000000001</v>
      </c>
      <c r="I33" s="3">
        <f t="shared" si="6"/>
        <v>15565</v>
      </c>
      <c r="J33" s="3">
        <f t="shared" si="1"/>
        <v>15565</v>
      </c>
      <c r="K33" s="2">
        <f t="shared" si="2"/>
        <v>0.475006103515625</v>
      </c>
      <c r="L33">
        <f t="shared" si="7"/>
        <v>15565</v>
      </c>
      <c r="M33" s="2">
        <f t="shared" si="8"/>
        <v>0</v>
      </c>
    </row>
    <row r="34" spans="1:13" x14ac:dyDescent="0.35">
      <c r="A34">
        <v>20</v>
      </c>
      <c r="B34" s="6">
        <f t="shared" si="3"/>
        <v>2</v>
      </c>
      <c r="E34" s="2">
        <f t="shared" si="4"/>
        <v>0.5</v>
      </c>
      <c r="F34" s="8">
        <f t="shared" si="0"/>
        <v>1.22514845490862E-16</v>
      </c>
      <c r="H34" s="2">
        <f t="shared" si="5"/>
        <v>16384</v>
      </c>
      <c r="I34" s="10">
        <f t="shared" si="6"/>
        <v>16384</v>
      </c>
      <c r="J34" s="10">
        <f t="shared" si="1"/>
        <v>16384</v>
      </c>
      <c r="K34" s="9">
        <f t="shared" si="2"/>
        <v>0.5</v>
      </c>
      <c r="L34" s="12">
        <f t="shared" si="7"/>
        <v>16384</v>
      </c>
      <c r="M34" s="2">
        <f t="shared" si="8"/>
        <v>0</v>
      </c>
    </row>
    <row r="35" spans="1:13" x14ac:dyDescent="0.35">
      <c r="A35">
        <v>21</v>
      </c>
      <c r="B35" s="6">
        <f t="shared" si="3"/>
        <v>2.1</v>
      </c>
      <c r="E35" s="2">
        <f t="shared" si="4"/>
        <v>0.52500000000000002</v>
      </c>
      <c r="F35" s="8">
        <f t="shared" si="0"/>
        <v>-0.15643446504023073</v>
      </c>
      <c r="H35" s="2">
        <f t="shared" si="5"/>
        <v>17203.2</v>
      </c>
      <c r="I35" s="3">
        <f t="shared" si="6"/>
        <v>17203</v>
      </c>
      <c r="J35" s="3">
        <f t="shared" si="1"/>
        <v>17203</v>
      </c>
      <c r="K35" s="2">
        <f t="shared" si="2"/>
        <v>0.524993896484375</v>
      </c>
      <c r="L35">
        <f t="shared" si="7"/>
        <v>17203</v>
      </c>
      <c r="M35" s="2">
        <f t="shared" si="8"/>
        <v>0</v>
      </c>
    </row>
    <row r="36" spans="1:13" x14ac:dyDescent="0.35">
      <c r="A36">
        <v>22</v>
      </c>
      <c r="B36" s="6">
        <f t="shared" si="3"/>
        <v>2.2000000000000002</v>
      </c>
      <c r="E36" s="2">
        <f t="shared" si="4"/>
        <v>0.55000000000000004</v>
      </c>
      <c r="F36" s="8">
        <f t="shared" si="0"/>
        <v>-0.30901699437494728</v>
      </c>
      <c r="H36" s="2">
        <f t="shared" si="5"/>
        <v>18022.400000000001</v>
      </c>
      <c r="I36" s="3">
        <f t="shared" si="6"/>
        <v>18022</v>
      </c>
      <c r="J36" s="3">
        <f t="shared" si="1"/>
        <v>18022</v>
      </c>
      <c r="K36" s="2">
        <f t="shared" si="2"/>
        <v>0.54998779296875</v>
      </c>
      <c r="L36">
        <f t="shared" si="7"/>
        <v>18022</v>
      </c>
      <c r="M36" s="2">
        <f t="shared" si="8"/>
        <v>0</v>
      </c>
    </row>
    <row r="37" spans="1:13" x14ac:dyDescent="0.35">
      <c r="A37">
        <v>23</v>
      </c>
      <c r="B37" s="6">
        <f t="shared" si="3"/>
        <v>2.2999999999999998</v>
      </c>
      <c r="E37" s="2">
        <f t="shared" si="4"/>
        <v>0.57499999999999996</v>
      </c>
      <c r="F37" s="8">
        <f t="shared" si="0"/>
        <v>-0.45399049973954625</v>
      </c>
      <c r="H37" s="2">
        <f t="shared" si="5"/>
        <v>18841.600000000002</v>
      </c>
      <c r="I37" s="3">
        <f t="shared" si="6"/>
        <v>18842</v>
      </c>
      <c r="J37" s="3">
        <f t="shared" si="1"/>
        <v>18842</v>
      </c>
      <c r="K37" s="2">
        <f t="shared" si="2"/>
        <v>0.57501220703125</v>
      </c>
      <c r="L37">
        <f t="shared" si="7"/>
        <v>18842</v>
      </c>
      <c r="M37" s="2">
        <f t="shared" si="8"/>
        <v>0</v>
      </c>
    </row>
    <row r="38" spans="1:13" x14ac:dyDescent="0.35">
      <c r="A38">
        <v>24</v>
      </c>
      <c r="B38" s="6">
        <f t="shared" si="3"/>
        <v>2.4</v>
      </c>
      <c r="E38" s="2">
        <f t="shared" si="4"/>
        <v>0.6</v>
      </c>
      <c r="F38" s="8">
        <f t="shared" si="0"/>
        <v>-0.58778525229247269</v>
      </c>
      <c r="H38" s="2">
        <f t="shared" si="5"/>
        <v>19660.800000000003</v>
      </c>
      <c r="I38" s="3">
        <f t="shared" si="6"/>
        <v>19661</v>
      </c>
      <c r="J38" s="3">
        <f t="shared" si="1"/>
        <v>19661</v>
      </c>
      <c r="K38" s="2">
        <f t="shared" si="2"/>
        <v>0.600006103515625</v>
      </c>
      <c r="L38">
        <f t="shared" si="7"/>
        <v>19661</v>
      </c>
      <c r="M38" s="2">
        <f t="shared" si="8"/>
        <v>0</v>
      </c>
    </row>
    <row r="39" spans="1:13" x14ac:dyDescent="0.35">
      <c r="A39">
        <v>25</v>
      </c>
      <c r="B39" s="6">
        <f t="shared" si="3"/>
        <v>2.5</v>
      </c>
      <c r="E39" s="2">
        <f t="shared" si="4"/>
        <v>0.625</v>
      </c>
      <c r="F39" s="8">
        <f t="shared" si="0"/>
        <v>-0.70710678118654713</v>
      </c>
      <c r="H39" s="2">
        <f t="shared" si="5"/>
        <v>20480</v>
      </c>
      <c r="I39" s="3">
        <f t="shared" si="6"/>
        <v>20480</v>
      </c>
      <c r="J39" s="3">
        <f t="shared" si="1"/>
        <v>20480</v>
      </c>
      <c r="K39" s="2">
        <f t="shared" si="2"/>
        <v>0.625</v>
      </c>
      <c r="L39">
        <f t="shared" si="7"/>
        <v>20480</v>
      </c>
      <c r="M39" s="2">
        <f t="shared" si="8"/>
        <v>0</v>
      </c>
    </row>
    <row r="40" spans="1:13" x14ac:dyDescent="0.35">
      <c r="A40">
        <v>26</v>
      </c>
      <c r="B40" s="6">
        <f t="shared" ref="B40:B59" si="9">A40*1/$C$3*1000</f>
        <v>2.6</v>
      </c>
      <c r="E40" s="2">
        <f t="shared" ref="E40:E59" si="10">$C$5*B40/1000</f>
        <v>0.65</v>
      </c>
      <c r="F40" s="8">
        <f t="shared" ref="F40:F59" si="11">SIN(2*PI()*$C$5*B40/1000)</f>
        <v>-0.80901699437494734</v>
      </c>
      <c r="H40" s="2">
        <f t="shared" ref="H40:H59" si="12">$J$4*A40</f>
        <v>21299.200000000001</v>
      </c>
      <c r="I40" s="3">
        <f t="shared" si="6"/>
        <v>21299</v>
      </c>
      <c r="J40" s="3">
        <f t="shared" ref="J40:J54" si="13">MOD(I40,$D$6)</f>
        <v>21299</v>
      </c>
      <c r="K40" s="2">
        <f t="shared" ref="K40:K54" si="14">J40/($D$6)</f>
        <v>0.649993896484375</v>
      </c>
      <c r="L40">
        <f t="shared" ref="L40:L59" si="15">_xlfn.BITAND(I40,$D$6-1)</f>
        <v>21299</v>
      </c>
      <c r="M40" s="2">
        <f t="shared" ref="M40:M59" si="16">$L$4*B40/1000</f>
        <v>0</v>
      </c>
    </row>
    <row r="41" spans="1:13" x14ac:dyDescent="0.35">
      <c r="A41">
        <v>27</v>
      </c>
      <c r="B41" s="6">
        <f t="shared" si="9"/>
        <v>2.7</v>
      </c>
      <c r="E41" s="2">
        <f t="shared" si="10"/>
        <v>0.67500000000000004</v>
      </c>
      <c r="F41" s="8">
        <f t="shared" si="11"/>
        <v>-0.89100652418836779</v>
      </c>
      <c r="H41" s="2">
        <f t="shared" si="12"/>
        <v>22118.400000000001</v>
      </c>
      <c r="I41" s="3">
        <f t="shared" si="6"/>
        <v>22118</v>
      </c>
      <c r="J41" s="3">
        <f t="shared" si="13"/>
        <v>22118</v>
      </c>
      <c r="K41" s="2">
        <f t="shared" si="14"/>
        <v>0.67498779296875</v>
      </c>
      <c r="L41">
        <f t="shared" si="15"/>
        <v>22118</v>
      </c>
      <c r="M41" s="2">
        <f t="shared" si="16"/>
        <v>0</v>
      </c>
    </row>
    <row r="42" spans="1:13" x14ac:dyDescent="0.35">
      <c r="A42">
        <v>28</v>
      </c>
      <c r="B42" s="6">
        <f t="shared" si="9"/>
        <v>2.8</v>
      </c>
      <c r="E42" s="2">
        <f t="shared" si="10"/>
        <v>0.7</v>
      </c>
      <c r="F42" s="8">
        <f t="shared" si="11"/>
        <v>-0.95105651629515353</v>
      </c>
      <c r="H42" s="2">
        <f t="shared" si="12"/>
        <v>22937.600000000002</v>
      </c>
      <c r="I42" s="3">
        <f t="shared" si="6"/>
        <v>22938</v>
      </c>
      <c r="J42" s="3">
        <f t="shared" si="13"/>
        <v>22938</v>
      </c>
      <c r="K42" s="2">
        <f t="shared" si="14"/>
        <v>0.70001220703125</v>
      </c>
      <c r="L42">
        <f t="shared" si="15"/>
        <v>22938</v>
      </c>
      <c r="M42" s="2">
        <f t="shared" si="16"/>
        <v>0</v>
      </c>
    </row>
    <row r="43" spans="1:13" x14ac:dyDescent="0.35">
      <c r="A43">
        <v>29</v>
      </c>
      <c r="B43" s="6">
        <f t="shared" si="9"/>
        <v>2.9</v>
      </c>
      <c r="E43" s="2">
        <f t="shared" si="10"/>
        <v>0.72499999999999998</v>
      </c>
      <c r="F43" s="8">
        <f t="shared" si="11"/>
        <v>-0.98768834059513766</v>
      </c>
      <c r="H43" s="2">
        <f t="shared" si="12"/>
        <v>23756.800000000003</v>
      </c>
      <c r="I43" s="3">
        <f t="shared" si="6"/>
        <v>23757</v>
      </c>
      <c r="J43" s="3">
        <f t="shared" si="13"/>
        <v>23757</v>
      </c>
      <c r="K43" s="2">
        <f t="shared" si="14"/>
        <v>0.725006103515625</v>
      </c>
      <c r="L43">
        <f t="shared" si="15"/>
        <v>23757</v>
      </c>
      <c r="M43" s="2">
        <f t="shared" si="16"/>
        <v>0</v>
      </c>
    </row>
    <row r="44" spans="1:13" x14ac:dyDescent="0.35">
      <c r="A44">
        <v>30</v>
      </c>
      <c r="B44" s="6">
        <f t="shared" si="9"/>
        <v>3</v>
      </c>
      <c r="E44" s="2">
        <f t="shared" si="10"/>
        <v>0.75</v>
      </c>
      <c r="F44" s="8">
        <f t="shared" si="11"/>
        <v>-1</v>
      </c>
      <c r="H44" s="2">
        <f t="shared" si="12"/>
        <v>24576</v>
      </c>
      <c r="I44" s="3">
        <f t="shared" si="6"/>
        <v>24576</v>
      </c>
      <c r="J44" s="3">
        <f t="shared" si="13"/>
        <v>24576</v>
      </c>
      <c r="K44" s="2">
        <f t="shared" si="14"/>
        <v>0.75</v>
      </c>
      <c r="L44">
        <f t="shared" si="15"/>
        <v>24576</v>
      </c>
      <c r="M44" s="2">
        <f t="shared" si="16"/>
        <v>0</v>
      </c>
    </row>
    <row r="45" spans="1:13" x14ac:dyDescent="0.35">
      <c r="A45">
        <v>31</v>
      </c>
      <c r="B45" s="6">
        <f t="shared" si="9"/>
        <v>3.1</v>
      </c>
      <c r="E45" s="2">
        <f t="shared" si="10"/>
        <v>0.77500000000000002</v>
      </c>
      <c r="F45" s="8">
        <f t="shared" si="11"/>
        <v>-0.98768834059513777</v>
      </c>
      <c r="H45" s="2">
        <f t="shared" si="12"/>
        <v>25395.200000000001</v>
      </c>
      <c r="I45" s="3">
        <f t="shared" si="6"/>
        <v>25395</v>
      </c>
      <c r="J45" s="3">
        <f t="shared" si="13"/>
        <v>25395</v>
      </c>
      <c r="K45" s="2">
        <f t="shared" si="14"/>
        <v>0.774993896484375</v>
      </c>
      <c r="L45">
        <f t="shared" si="15"/>
        <v>25395</v>
      </c>
      <c r="M45" s="2">
        <f t="shared" si="16"/>
        <v>0</v>
      </c>
    </row>
    <row r="46" spans="1:13" x14ac:dyDescent="0.35">
      <c r="A46">
        <v>32</v>
      </c>
      <c r="B46" s="6">
        <f t="shared" si="9"/>
        <v>3.2</v>
      </c>
      <c r="E46" s="2">
        <f t="shared" si="10"/>
        <v>0.8</v>
      </c>
      <c r="F46" s="8">
        <f t="shared" si="11"/>
        <v>-0.95105651629515364</v>
      </c>
      <c r="H46" s="2">
        <f t="shared" si="12"/>
        <v>26214.400000000001</v>
      </c>
      <c r="I46" s="3">
        <f t="shared" si="6"/>
        <v>26214</v>
      </c>
      <c r="J46" s="3">
        <f t="shared" si="13"/>
        <v>26214</v>
      </c>
      <c r="K46" s="2">
        <f t="shared" si="14"/>
        <v>0.79998779296875</v>
      </c>
      <c r="L46">
        <f t="shared" si="15"/>
        <v>26214</v>
      </c>
      <c r="M46" s="2">
        <f t="shared" si="16"/>
        <v>0</v>
      </c>
    </row>
    <row r="47" spans="1:13" x14ac:dyDescent="0.35">
      <c r="A47">
        <v>33</v>
      </c>
      <c r="B47" s="6">
        <f t="shared" si="9"/>
        <v>3.3</v>
      </c>
      <c r="E47" s="2">
        <f t="shared" si="10"/>
        <v>0.82499999999999996</v>
      </c>
      <c r="F47" s="8">
        <f t="shared" si="11"/>
        <v>-0.89100652418836834</v>
      </c>
      <c r="H47" s="2">
        <f t="shared" si="12"/>
        <v>27033.600000000002</v>
      </c>
      <c r="I47" s="3">
        <f t="shared" si="6"/>
        <v>27034</v>
      </c>
      <c r="J47" s="3">
        <f t="shared" si="13"/>
        <v>27034</v>
      </c>
      <c r="K47" s="2">
        <f t="shared" si="14"/>
        <v>0.82501220703125</v>
      </c>
      <c r="L47">
        <f t="shared" si="15"/>
        <v>27034</v>
      </c>
      <c r="M47" s="2">
        <f t="shared" si="16"/>
        <v>0</v>
      </c>
    </row>
    <row r="48" spans="1:13" x14ac:dyDescent="0.35">
      <c r="A48">
        <v>34</v>
      </c>
      <c r="B48" s="6">
        <f t="shared" si="9"/>
        <v>3.4</v>
      </c>
      <c r="E48" s="2">
        <f t="shared" si="10"/>
        <v>0.85</v>
      </c>
      <c r="F48" s="8">
        <f t="shared" si="11"/>
        <v>-0.80901699437494756</v>
      </c>
      <c r="H48" s="2">
        <f t="shared" si="12"/>
        <v>27852.800000000003</v>
      </c>
      <c r="I48" s="3">
        <f t="shared" si="6"/>
        <v>27853</v>
      </c>
      <c r="J48" s="3">
        <f t="shared" si="13"/>
        <v>27853</v>
      </c>
      <c r="K48" s="2">
        <f t="shared" si="14"/>
        <v>0.850006103515625</v>
      </c>
      <c r="L48">
        <f t="shared" si="15"/>
        <v>27853</v>
      </c>
      <c r="M48" s="2">
        <f t="shared" si="16"/>
        <v>0</v>
      </c>
    </row>
    <row r="49" spans="1:13" x14ac:dyDescent="0.35">
      <c r="A49">
        <v>35</v>
      </c>
      <c r="B49" s="6">
        <f t="shared" si="9"/>
        <v>3.5</v>
      </c>
      <c r="E49" s="2">
        <f t="shared" si="10"/>
        <v>0.875</v>
      </c>
      <c r="F49" s="8">
        <f t="shared" si="11"/>
        <v>-0.70710678118654768</v>
      </c>
      <c r="H49" s="2">
        <f t="shared" si="12"/>
        <v>28672</v>
      </c>
      <c r="I49" s="3">
        <f t="shared" si="6"/>
        <v>28672</v>
      </c>
      <c r="J49" s="3">
        <f t="shared" si="13"/>
        <v>28672</v>
      </c>
      <c r="K49" s="2">
        <f t="shared" si="14"/>
        <v>0.875</v>
      </c>
      <c r="L49">
        <f t="shared" si="15"/>
        <v>28672</v>
      </c>
      <c r="M49" s="2">
        <f t="shared" si="16"/>
        <v>0</v>
      </c>
    </row>
    <row r="50" spans="1:13" x14ac:dyDescent="0.35">
      <c r="A50">
        <v>36</v>
      </c>
      <c r="B50" s="6">
        <f t="shared" si="9"/>
        <v>3.6</v>
      </c>
      <c r="E50" s="2">
        <f t="shared" si="10"/>
        <v>0.9</v>
      </c>
      <c r="F50" s="8">
        <f t="shared" si="11"/>
        <v>-0.58778525229247336</v>
      </c>
      <c r="H50" s="2">
        <f t="shared" si="12"/>
        <v>29491.200000000001</v>
      </c>
      <c r="I50" s="3">
        <f t="shared" si="6"/>
        <v>29491</v>
      </c>
      <c r="J50" s="3">
        <f t="shared" si="13"/>
        <v>29491</v>
      </c>
      <c r="K50" s="2">
        <f t="shared" si="14"/>
        <v>0.899993896484375</v>
      </c>
      <c r="L50">
        <f t="shared" si="15"/>
        <v>29491</v>
      </c>
      <c r="M50" s="2">
        <f t="shared" si="16"/>
        <v>0</v>
      </c>
    </row>
    <row r="51" spans="1:13" x14ac:dyDescent="0.35">
      <c r="A51">
        <v>37</v>
      </c>
      <c r="B51" s="6">
        <f t="shared" si="9"/>
        <v>3.7</v>
      </c>
      <c r="E51" s="2">
        <f t="shared" si="10"/>
        <v>0.92500000000000004</v>
      </c>
      <c r="F51" s="8">
        <f t="shared" si="11"/>
        <v>-0.45399049973954697</v>
      </c>
      <c r="H51" s="2">
        <f t="shared" si="12"/>
        <v>30310.400000000001</v>
      </c>
      <c r="I51" s="3">
        <f t="shared" si="6"/>
        <v>30310</v>
      </c>
      <c r="J51" s="3">
        <f t="shared" si="13"/>
        <v>30310</v>
      </c>
      <c r="K51" s="2">
        <f t="shared" si="14"/>
        <v>0.92498779296875</v>
      </c>
      <c r="L51">
        <f t="shared" si="15"/>
        <v>30310</v>
      </c>
      <c r="M51" s="2">
        <f t="shared" si="16"/>
        <v>0</v>
      </c>
    </row>
    <row r="52" spans="1:13" x14ac:dyDescent="0.35">
      <c r="A52">
        <v>38</v>
      </c>
      <c r="B52" s="6">
        <f t="shared" si="9"/>
        <v>3.8</v>
      </c>
      <c r="E52" s="2">
        <f t="shared" si="10"/>
        <v>0.95</v>
      </c>
      <c r="F52" s="8">
        <f t="shared" si="11"/>
        <v>-0.30901699437494851</v>
      </c>
      <c r="H52" s="2">
        <f t="shared" si="12"/>
        <v>31129.600000000002</v>
      </c>
      <c r="I52" s="3">
        <f t="shared" si="6"/>
        <v>31130</v>
      </c>
      <c r="J52" s="3">
        <f t="shared" si="13"/>
        <v>31130</v>
      </c>
      <c r="K52" s="2">
        <f t="shared" si="14"/>
        <v>0.95001220703125</v>
      </c>
      <c r="L52">
        <f t="shared" si="15"/>
        <v>31130</v>
      </c>
      <c r="M52" s="2">
        <f t="shared" si="16"/>
        <v>0</v>
      </c>
    </row>
    <row r="53" spans="1:13" x14ac:dyDescent="0.35">
      <c r="A53">
        <v>39</v>
      </c>
      <c r="B53" s="6">
        <f t="shared" si="9"/>
        <v>3.9</v>
      </c>
      <c r="E53" s="2">
        <f t="shared" si="10"/>
        <v>0.97499999999999998</v>
      </c>
      <c r="F53" s="8">
        <f t="shared" si="11"/>
        <v>-0.15643446504023198</v>
      </c>
      <c r="H53" s="2">
        <f t="shared" si="12"/>
        <v>31948.800000000003</v>
      </c>
      <c r="I53" s="3">
        <f t="shared" si="6"/>
        <v>31949</v>
      </c>
      <c r="J53" s="3">
        <f t="shared" si="13"/>
        <v>31949</v>
      </c>
      <c r="K53" s="2">
        <f t="shared" si="14"/>
        <v>0.975006103515625</v>
      </c>
      <c r="L53">
        <f t="shared" si="15"/>
        <v>31949</v>
      </c>
      <c r="M53" s="2">
        <f t="shared" si="16"/>
        <v>0</v>
      </c>
    </row>
    <row r="54" spans="1:13" x14ac:dyDescent="0.35">
      <c r="A54">
        <v>40</v>
      </c>
      <c r="B54" s="6">
        <f t="shared" si="9"/>
        <v>4</v>
      </c>
      <c r="E54" s="2">
        <f t="shared" si="10"/>
        <v>1</v>
      </c>
      <c r="F54" s="8">
        <f t="shared" si="11"/>
        <v>-2.45029690981724E-16</v>
      </c>
      <c r="H54" s="2">
        <f t="shared" si="12"/>
        <v>32768</v>
      </c>
      <c r="I54" s="3">
        <f t="shared" si="6"/>
        <v>32768</v>
      </c>
      <c r="J54" s="3">
        <f t="shared" si="13"/>
        <v>0</v>
      </c>
      <c r="K54" s="2">
        <f t="shared" si="14"/>
        <v>0</v>
      </c>
      <c r="L54">
        <f t="shared" si="15"/>
        <v>0</v>
      </c>
      <c r="M54" s="2">
        <f t="shared" si="16"/>
        <v>0</v>
      </c>
    </row>
    <row r="55" spans="1:13" x14ac:dyDescent="0.35">
      <c r="A55">
        <v>41</v>
      </c>
      <c r="B55" s="6">
        <f t="shared" si="9"/>
        <v>4.1000000000000005</v>
      </c>
      <c r="E55" s="2">
        <f t="shared" si="10"/>
        <v>1.0250000000000001</v>
      </c>
      <c r="F55" s="8">
        <f t="shared" si="11"/>
        <v>0.15643446504023151</v>
      </c>
      <c r="H55" s="2">
        <f t="shared" si="12"/>
        <v>33587.200000000004</v>
      </c>
      <c r="I55" s="3">
        <f t="shared" si="6"/>
        <v>33587</v>
      </c>
      <c r="J55" s="3">
        <f>MOD(I55,$D$6)</f>
        <v>819</v>
      </c>
      <c r="K55" s="2">
        <f>J55/($D$6)</f>
        <v>2.4993896484375E-2</v>
      </c>
      <c r="L55">
        <f t="shared" si="15"/>
        <v>819</v>
      </c>
      <c r="M55" s="2">
        <f t="shared" si="16"/>
        <v>0</v>
      </c>
    </row>
    <row r="56" spans="1:13" x14ac:dyDescent="0.35">
      <c r="A56">
        <v>42</v>
      </c>
      <c r="B56" s="6">
        <f t="shared" si="9"/>
        <v>4.2</v>
      </c>
      <c r="E56" s="2">
        <f t="shared" si="10"/>
        <v>1.05</v>
      </c>
      <c r="F56" s="8">
        <f t="shared" si="11"/>
        <v>0.30901699437494717</v>
      </c>
      <c r="H56" s="2">
        <f t="shared" si="12"/>
        <v>34406.400000000001</v>
      </c>
      <c r="I56" s="3">
        <f t="shared" si="6"/>
        <v>34406</v>
      </c>
      <c r="J56" s="3">
        <f>MOD(I56,$D$6)</f>
        <v>1638</v>
      </c>
      <c r="K56" s="2">
        <f>J56/($D$6)</f>
        <v>4.998779296875E-2</v>
      </c>
      <c r="L56">
        <f t="shared" si="15"/>
        <v>1638</v>
      </c>
      <c r="M56" s="2">
        <f t="shared" si="16"/>
        <v>0</v>
      </c>
    </row>
    <row r="57" spans="1:13" x14ac:dyDescent="0.35">
      <c r="A57">
        <v>43</v>
      </c>
      <c r="B57" s="6">
        <f t="shared" si="9"/>
        <v>4.3</v>
      </c>
      <c r="E57" s="2">
        <f t="shared" si="10"/>
        <v>1.075</v>
      </c>
      <c r="F57" s="8">
        <f t="shared" si="11"/>
        <v>0.45399049973954575</v>
      </c>
      <c r="H57" s="2">
        <f t="shared" si="12"/>
        <v>35225.599999999999</v>
      </c>
      <c r="I57" s="3">
        <f t="shared" si="6"/>
        <v>35226</v>
      </c>
      <c r="J57" s="3">
        <f>MOD(I57,$D$6)</f>
        <v>2458</v>
      </c>
      <c r="K57" s="2">
        <f>J57/($D$6)</f>
        <v>7.501220703125E-2</v>
      </c>
      <c r="L57">
        <f t="shared" si="15"/>
        <v>2458</v>
      </c>
      <c r="M57" s="2">
        <f t="shared" si="16"/>
        <v>0</v>
      </c>
    </row>
    <row r="58" spans="1:13" x14ac:dyDescent="0.35">
      <c r="A58">
        <v>44</v>
      </c>
      <c r="B58" s="6">
        <f t="shared" si="9"/>
        <v>4.4000000000000004</v>
      </c>
      <c r="E58" s="2">
        <f t="shared" si="10"/>
        <v>1.1000000000000001</v>
      </c>
      <c r="F58" s="8">
        <f t="shared" si="11"/>
        <v>0.58778525229247292</v>
      </c>
      <c r="H58" s="2">
        <f t="shared" si="12"/>
        <v>36044.800000000003</v>
      </c>
      <c r="I58" s="3">
        <f t="shared" si="6"/>
        <v>36045</v>
      </c>
      <c r="J58" s="3">
        <f>MOD(I58,$D$6)</f>
        <v>3277</v>
      </c>
      <c r="K58" s="2">
        <f>J58/($D$6)</f>
        <v>0.100006103515625</v>
      </c>
      <c r="L58">
        <f t="shared" si="15"/>
        <v>3277</v>
      </c>
      <c r="M58" s="2">
        <f t="shared" si="16"/>
        <v>0</v>
      </c>
    </row>
    <row r="59" spans="1:13" x14ac:dyDescent="0.35">
      <c r="A59">
        <v>45</v>
      </c>
      <c r="B59" s="6">
        <f t="shared" si="9"/>
        <v>4.5</v>
      </c>
      <c r="E59" s="2">
        <f t="shared" si="10"/>
        <v>1.125</v>
      </c>
      <c r="F59" s="8">
        <f t="shared" si="11"/>
        <v>0.70710678118654668</v>
      </c>
      <c r="H59" s="2">
        <f t="shared" si="12"/>
        <v>36864</v>
      </c>
      <c r="I59" s="3">
        <f t="shared" si="6"/>
        <v>36864</v>
      </c>
      <c r="J59" s="3">
        <f>MOD(I59,$D$6)</f>
        <v>4096</v>
      </c>
      <c r="K59" s="2">
        <f>J59/($D$6)</f>
        <v>0.125</v>
      </c>
      <c r="L59">
        <f t="shared" si="15"/>
        <v>4096</v>
      </c>
      <c r="M59" s="2">
        <f t="shared" si="16"/>
        <v>0</v>
      </c>
    </row>
    <row r="60" spans="1:13" x14ac:dyDescent="0.35">
      <c r="A60">
        <v>46</v>
      </c>
      <c r="B60" s="6">
        <f t="shared" ref="B60:B61" si="17">A60*1/$C$3*1000</f>
        <v>4.5999999999999996</v>
      </c>
      <c r="E60" s="2">
        <f t="shared" ref="E60:E61" si="18">$C$5*B60/1000</f>
        <v>1.1499999999999999</v>
      </c>
      <c r="F60" s="8">
        <f t="shared" ref="F60:F61" si="19">SIN(2*PI()*$C$5*B60/1000)</f>
        <v>0.80901699437494679</v>
      </c>
      <c r="H60" s="2">
        <f t="shared" ref="H60:H61" si="20">$J$4*A60</f>
        <v>37683.200000000004</v>
      </c>
      <c r="I60" s="3">
        <f t="shared" si="6"/>
        <v>37683</v>
      </c>
      <c r="J60" s="3">
        <f t="shared" ref="J60:J61" si="21">MOD(I60,$D$6)</f>
        <v>4915</v>
      </c>
      <c r="K60" s="2">
        <f t="shared" ref="K60:K61" si="22">J60/($D$6)</f>
        <v>0.149993896484375</v>
      </c>
      <c r="L60">
        <f t="shared" ref="L60:L61" si="23">_xlfn.BITAND(I60,$D$6-1)</f>
        <v>4915</v>
      </c>
      <c r="M60" s="2">
        <f t="shared" ref="M60:M61" si="24">$L$4*B60/1000</f>
        <v>0</v>
      </c>
    </row>
    <row r="61" spans="1:13" x14ac:dyDescent="0.35">
      <c r="A61">
        <v>47</v>
      </c>
      <c r="B61" s="6">
        <f t="shared" si="17"/>
        <v>4.7</v>
      </c>
      <c r="E61" s="2">
        <f t="shared" si="18"/>
        <v>1.175</v>
      </c>
      <c r="F61" s="8">
        <f t="shared" si="19"/>
        <v>0.89100652418836768</v>
      </c>
      <c r="H61" s="2">
        <f t="shared" si="20"/>
        <v>38502.400000000001</v>
      </c>
      <c r="I61" s="3">
        <f t="shared" si="6"/>
        <v>38502</v>
      </c>
      <c r="J61" s="3">
        <f t="shared" si="21"/>
        <v>5734</v>
      </c>
      <c r="K61" s="2">
        <f t="shared" si="22"/>
        <v>0.17498779296875</v>
      </c>
      <c r="L61">
        <f t="shared" si="23"/>
        <v>5734</v>
      </c>
      <c r="M61" s="2">
        <f t="shared" si="24"/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van Gils</dc:creator>
  <cp:lastModifiedBy>Dennis van Gils</cp:lastModifiedBy>
  <dcterms:created xsi:type="dcterms:W3CDTF">2021-07-23T19:13:22Z</dcterms:created>
  <dcterms:modified xsi:type="dcterms:W3CDTF">2021-07-24T00:36:45Z</dcterms:modified>
</cp:coreProperties>
</file>